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cen\Downloads\"/>
    </mc:Choice>
  </mc:AlternateContent>
  <bookViews>
    <workbookView xWindow="0" yWindow="0" windowWidth="10515" windowHeight="7560" firstSheet="1" activeTab="1"/>
  </bookViews>
  <sheets>
    <sheet name="JULIO 2019" sheetId="1" state="hidden" r:id="rId1"/>
    <sheet name="a DICIEMBRE 2019" sheetId="2" r:id="rId2"/>
    <sheet name="UEI 2019" sheetId="12" r:id="rId3"/>
    <sheet name="UACI 2019" sheetId="4" r:id="rId4"/>
    <sheet name="UAI 2019" sheetId="11" r:id="rId5"/>
    <sheet name="GJ 2019" sheetId="5" r:id="rId6"/>
    <sheet name="UFI 2019" sheetId="6" r:id="rId7"/>
    <sheet name="GA 2019" sheetId="7" r:id="rId8"/>
    <sheet name="POA UED 2019" sheetId="8" r:id="rId9"/>
    <sheet name="POA GA 2019" sheetId="9" r:id="rId10"/>
    <sheet name="POA UPDP 2019" sheetId="10" r:id="rId11"/>
    <sheet name="UGDA 2019" sheetId="13" r:id="rId12"/>
    <sheet name="UFORM 2019" sheetId="14" r:id="rId13"/>
    <sheet name="UDICO 2019" sheetId="15" r:id="rId14"/>
    <sheet name="UDAI" sheetId="16" r:id="rId15"/>
    <sheet name="UTH" sheetId="17" r:id="rId16"/>
    <sheet name="Seguimiento de UTI" sheetId="18" r:id="rId17"/>
    <sheet name="U CUMPLIMIENTO 2019" sheetId="19" r:id="rId18"/>
    <sheet name="UPLAN 2019" sheetId="20" r:id="rId19"/>
    <sheet name="UIG 2019" sheetId="21" r:id="rId20"/>
    <sheet name="UAIP 2019" sheetId="22" r:id="rId21"/>
    <sheet name="UAIP" sheetId="23" r:id="rId22"/>
    <sheet name="POA 2019 COOPERACIÓN" sheetId="24" r:id="rId23"/>
  </sheets>
  <definedNames>
    <definedName name="_xlnm.Print_Area" localSheetId="1">'a DICIEMBRE 2019'!$A$1:$M$25</definedName>
    <definedName name="_xlnm.Print_Area" localSheetId="5">'GJ 2019'!$B$1:$AO$65</definedName>
    <definedName name="_xlnm.Print_Area" localSheetId="0">'JULIO 2019'!$A$1:$L$23</definedName>
    <definedName name="_xlnm.Print_Area" localSheetId="22">'POA 2019 COOPERACIÓN'!$B$1:$X$48</definedName>
    <definedName name="_xlnm.Print_Area" localSheetId="8">'POA UED 2019'!$B$1:$AQ$52</definedName>
    <definedName name="_xlnm.Print_Area" localSheetId="10">'POA UPDP 2019'!$B$1:$AE$54</definedName>
    <definedName name="_xlnm.Print_Area" localSheetId="17">'U CUMPLIMIENTO 2019'!$B$1:$AE$29</definedName>
    <definedName name="_xlnm.Print_Area" localSheetId="3">'UACI 2019'!$B$1:$Y$33</definedName>
    <definedName name="_xlnm.Print_Area" localSheetId="4">'UAI 2019'!$B$1:$AH$34</definedName>
    <definedName name="_xlnm.Print_Area" localSheetId="21">UAIP!$B$1:$AD$57</definedName>
    <definedName name="_xlnm.Print_Area" localSheetId="20">'UAIP 2019'!$B$1:$AD$55</definedName>
    <definedName name="_xlnm.Print_Area" localSheetId="14">UDAI!$B$1:$X$44</definedName>
    <definedName name="_xlnm.Print_Area" localSheetId="13">'UDICO 2019'!$B$1:$Y$75</definedName>
    <definedName name="_xlnm.Print_Area" localSheetId="2">'UEI 2019'!$B$1:$AE$64</definedName>
    <definedName name="_xlnm.Print_Area" localSheetId="6">'UFI 2019'!$B$1:$AE$29</definedName>
    <definedName name="_xlnm.Print_Area" localSheetId="11">'UGDA 2019'!$B$1:$X$10</definedName>
    <definedName name="_xlnm.Print_Area" localSheetId="19">'UIG 2019'!$B$1:$AG$44</definedName>
    <definedName name="_xlnm.Print_Area" localSheetId="18">'UPLAN 2019'!$A$1:$AG$51</definedName>
    <definedName name="_xlnm.Print_Area" localSheetId="15">UTH!$B$1:$X$42</definedName>
    <definedName name="_xlnm.Print_Titles" localSheetId="1">'a DICIEMBRE 2019'!$2:$3</definedName>
    <definedName name="_xlnm.Print_Titles" localSheetId="5">'GJ 2019'!$1:$8</definedName>
    <definedName name="_xlnm.Print_Titles" localSheetId="22">'POA 2019 COOPERACIÓN'!$1:$8</definedName>
    <definedName name="_xlnm.Print_Titles" localSheetId="8">'POA UED 2019'!$1:$8</definedName>
    <definedName name="_xlnm.Print_Titles" localSheetId="10">'POA UPDP 2019'!$1:$8</definedName>
    <definedName name="_xlnm.Print_Titles" localSheetId="17">'U CUMPLIMIENTO 2019'!$1:$8</definedName>
    <definedName name="_xlnm.Print_Titles" localSheetId="3">'UACI 2019'!$1:$10</definedName>
    <definedName name="_xlnm.Print_Titles" localSheetId="4">'UAI 2019'!$1:$9</definedName>
    <definedName name="_xlnm.Print_Titles" localSheetId="21">UAIP!$1:$8</definedName>
    <definedName name="_xlnm.Print_Titles" localSheetId="20">'UAIP 2019'!$1:$8</definedName>
    <definedName name="_xlnm.Print_Titles" localSheetId="14">UDAI!$1:$8</definedName>
    <definedName name="_xlnm.Print_Titles" localSheetId="13">'UDICO 2019'!$1:$9</definedName>
    <definedName name="_xlnm.Print_Titles" localSheetId="2">'UEI 2019'!$1:$8</definedName>
    <definedName name="_xlnm.Print_Titles" localSheetId="6">'UFI 2019'!$1:$8</definedName>
    <definedName name="_xlnm.Print_Titles" localSheetId="11">'UGDA 2019'!$1:$8</definedName>
    <definedName name="_xlnm.Print_Titles" localSheetId="19">'UIG 2019'!$1:$8</definedName>
    <definedName name="_xlnm.Print_Titles" localSheetId="18">'UPLAN 2019'!$1:$8</definedName>
    <definedName name="_xlnm.Print_Titles" localSheetId="15">UTH!$1:$9</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0" i="24" l="1"/>
  <c r="I40" i="24"/>
  <c r="J32" i="24"/>
  <c r="J44" i="24" s="1"/>
  <c r="I32" i="24"/>
  <c r="Y21" i="24"/>
  <c r="J21" i="24"/>
  <c r="I21" i="24"/>
  <c r="Y13" i="24"/>
  <c r="J13" i="24"/>
  <c r="I13" i="24"/>
  <c r="J47" i="24" l="1"/>
  <c r="I23" i="2"/>
  <c r="J23" i="2" s="1"/>
  <c r="Y9" i="24"/>
  <c r="I44" i="24"/>
  <c r="H23" i="2" s="1"/>
  <c r="J38" i="10"/>
  <c r="I55" i="23" l="1"/>
  <c r="V54" i="23"/>
  <c r="Y53" i="23"/>
  <c r="J53" i="23"/>
  <c r="I53" i="23"/>
  <c r="I49" i="23"/>
  <c r="I48" i="23" s="1"/>
  <c r="Y48" i="23"/>
  <c r="J48" i="23"/>
  <c r="Y43" i="23"/>
  <c r="J42" i="23"/>
  <c r="I42" i="23"/>
  <c r="J41" i="23"/>
  <c r="I41" i="23"/>
  <c r="J40" i="23"/>
  <c r="I40" i="23"/>
  <c r="J39" i="23"/>
  <c r="I39" i="23"/>
  <c r="I37" i="23" s="1"/>
  <c r="I38" i="23"/>
  <c r="V37" i="23"/>
  <c r="U37" i="23"/>
  <c r="J37" i="23"/>
  <c r="T35" i="23"/>
  <c r="J33" i="23"/>
  <c r="I33" i="23"/>
  <c r="J32" i="23"/>
  <c r="I32" i="23"/>
  <c r="J31" i="23"/>
  <c r="I31" i="23"/>
  <c r="X30" i="23"/>
  <c r="W30" i="23"/>
  <c r="V30" i="23"/>
  <c r="U30" i="23"/>
  <c r="T30" i="23"/>
  <c r="S30" i="23"/>
  <c r="R30" i="23"/>
  <c r="Q30" i="23"/>
  <c r="P30" i="23"/>
  <c r="I30" i="23" s="1"/>
  <c r="I29" i="23" s="1"/>
  <c r="O30" i="23"/>
  <c r="N30" i="23"/>
  <c r="M30" i="23"/>
  <c r="J30" i="23"/>
  <c r="J29" i="23" s="1"/>
  <c r="K23" i="23"/>
  <c r="I23" i="23"/>
  <c r="I21" i="23" s="1"/>
  <c r="K22" i="23"/>
  <c r="I22" i="23"/>
  <c r="J21" i="23"/>
  <c r="J20" i="23"/>
  <c r="I20" i="23"/>
  <c r="J16" i="23"/>
  <c r="I16" i="23"/>
  <c r="I15" i="23"/>
  <c r="I14" i="23" s="1"/>
  <c r="J14" i="23"/>
  <c r="Y52" i="22"/>
  <c r="Y45" i="22"/>
  <c r="AD39" i="22"/>
  <c r="Y37" i="22"/>
  <c r="I37" i="22"/>
  <c r="AD31" i="22"/>
  <c r="Y29" i="22"/>
  <c r="I29" i="22"/>
  <c r="J23" i="22"/>
  <c r="I23" i="22"/>
  <c r="J22" i="22"/>
  <c r="I22" i="22"/>
  <c r="I21" i="22" s="1"/>
  <c r="Y21" i="22"/>
  <c r="I16" i="22"/>
  <c r="I15" i="22"/>
  <c r="I14" i="22" s="1"/>
  <c r="Y14" i="22"/>
  <c r="J56" i="23" l="1"/>
  <c r="I9" i="2" s="1"/>
  <c r="I56" i="23"/>
  <c r="J42" i="21"/>
  <c r="I42" i="21"/>
  <c r="J41" i="21"/>
  <c r="I41" i="21"/>
  <c r="I40" i="21" s="1"/>
  <c r="I35" i="21"/>
  <c r="J34" i="21"/>
  <c r="J33" i="21" s="1"/>
  <c r="I34" i="21"/>
  <c r="T33" i="21"/>
  <c r="S33" i="21"/>
  <c r="R33" i="21"/>
  <c r="Q33" i="21"/>
  <c r="P33" i="21"/>
  <c r="O33" i="21"/>
  <c r="N33" i="21"/>
  <c r="M33" i="21"/>
  <c r="J26" i="21"/>
  <c r="J25" i="21" s="1"/>
  <c r="I26" i="21"/>
  <c r="I25" i="21" s="1"/>
  <c r="I24" i="21"/>
  <c r="I23" i="21"/>
  <c r="J22" i="21"/>
  <c r="J21" i="21" s="1"/>
  <c r="I22" i="21"/>
  <c r="I21" i="21" s="1"/>
  <c r="J20" i="21"/>
  <c r="I20" i="21"/>
  <c r="J19" i="21"/>
  <c r="I19" i="21"/>
  <c r="J16" i="21"/>
  <c r="I16" i="21"/>
  <c r="J15" i="21"/>
  <c r="I15" i="21"/>
  <c r="Z14" i="21"/>
  <c r="I14" i="21" l="1"/>
  <c r="I18" i="21"/>
  <c r="I17" i="21" s="1"/>
  <c r="I43" i="21" s="1"/>
  <c r="H22" i="2" s="1"/>
  <c r="I33" i="21"/>
  <c r="J14" i="21"/>
  <c r="J18" i="21"/>
  <c r="J57" i="23"/>
  <c r="H9" i="2"/>
  <c r="J40" i="21"/>
  <c r="J43" i="21" s="1"/>
  <c r="I22" i="2" s="1"/>
  <c r="J17" i="21"/>
  <c r="Z50" i="20"/>
  <c r="X49" i="20"/>
  <c r="W49" i="20"/>
  <c r="V49" i="20"/>
  <c r="K49" i="20"/>
  <c r="I48" i="20"/>
  <c r="J47" i="20"/>
  <c r="J46" i="20" s="1"/>
  <c r="I47" i="20"/>
  <c r="I46" i="20" s="1"/>
  <c r="Y46" i="20"/>
  <c r="J45" i="20"/>
  <c r="I45" i="20"/>
  <c r="J44" i="20"/>
  <c r="I44" i="20"/>
  <c r="I43" i="20" s="1"/>
  <c r="Y43" i="20"/>
  <c r="J39" i="20"/>
  <c r="I39" i="20"/>
  <c r="I37" i="20" s="1"/>
  <c r="J38" i="20"/>
  <c r="J37" i="20" s="1"/>
  <c r="I38" i="20"/>
  <c r="Y37" i="20"/>
  <c r="J32" i="20"/>
  <c r="I32" i="20"/>
  <c r="J31" i="20"/>
  <c r="I31" i="20"/>
  <c r="J30" i="20"/>
  <c r="I30" i="20"/>
  <c r="U29" i="20"/>
  <c r="U49" i="20" s="1"/>
  <c r="T29" i="20"/>
  <c r="T49" i="20" s="1"/>
  <c r="S29" i="20"/>
  <c r="S49" i="20" s="1"/>
  <c r="R29" i="20"/>
  <c r="R49" i="20" s="1"/>
  <c r="Q29" i="20"/>
  <c r="P29" i="20"/>
  <c r="P49" i="20" s="1"/>
  <c r="O29" i="20"/>
  <c r="O49" i="20" s="1"/>
  <c r="N29" i="20"/>
  <c r="N49" i="20" s="1"/>
  <c r="M29" i="20"/>
  <c r="M49" i="20" s="1"/>
  <c r="Y28" i="20"/>
  <c r="J27" i="20"/>
  <c r="I27" i="20"/>
  <c r="J26" i="20"/>
  <c r="I26" i="20"/>
  <c r="J25" i="20"/>
  <c r="I25" i="20"/>
  <c r="J24" i="20"/>
  <c r="I24" i="20"/>
  <c r="I22" i="20" s="1"/>
  <c r="J23" i="20"/>
  <c r="I23" i="20"/>
  <c r="Y22" i="20"/>
  <c r="J18" i="20"/>
  <c r="I18" i="20"/>
  <c r="J17" i="20"/>
  <c r="I17" i="20"/>
  <c r="J16" i="20"/>
  <c r="I16" i="20"/>
  <c r="J15" i="20"/>
  <c r="I15" i="20"/>
  <c r="J14" i="20"/>
  <c r="J13" i="20" s="1"/>
  <c r="I14" i="20"/>
  <c r="I13" i="20" s="1"/>
  <c r="J22" i="20" l="1"/>
  <c r="J29" i="20"/>
  <c r="J49" i="20" s="1"/>
  <c r="I8" i="2" s="1"/>
  <c r="J43" i="20"/>
  <c r="J44" i="21"/>
  <c r="J28" i="20"/>
  <c r="I29" i="20"/>
  <c r="Q49" i="20"/>
  <c r="I49" i="20" l="1"/>
  <c r="I28" i="20"/>
  <c r="J50" i="20" l="1"/>
  <c r="H8" i="2"/>
  <c r="Z28" i="19"/>
  <c r="J28" i="19"/>
  <c r="I28" i="19"/>
  <c r="Y22" i="19"/>
  <c r="Y20" i="19" s="1"/>
  <c r="V22" i="19"/>
  <c r="S22" i="19"/>
  <c r="P22" i="19"/>
  <c r="I22" i="19"/>
  <c r="Y21" i="19"/>
  <c r="V21" i="19"/>
  <c r="S21" i="19"/>
  <c r="S20" i="19" s="1"/>
  <c r="P21" i="19"/>
  <c r="J21" i="19" s="1"/>
  <c r="X20" i="19"/>
  <c r="W20" i="19"/>
  <c r="U20" i="19"/>
  <c r="T20" i="19"/>
  <c r="R20" i="19"/>
  <c r="Q20" i="19"/>
  <c r="O20" i="19"/>
  <c r="N20" i="19"/>
  <c r="X17" i="19"/>
  <c r="W17" i="19"/>
  <c r="U17" i="19"/>
  <c r="T17" i="19"/>
  <c r="R17" i="19"/>
  <c r="Q17" i="19"/>
  <c r="O17" i="19"/>
  <c r="N17" i="19"/>
  <c r="J17" i="19"/>
  <c r="I17" i="19"/>
  <c r="J15" i="19"/>
  <c r="I15" i="19"/>
  <c r="Z14" i="19"/>
  <c r="P20" i="19" l="1"/>
  <c r="V20" i="19"/>
  <c r="J22" i="19"/>
  <c r="J20" i="19" s="1"/>
  <c r="J30" i="19" s="1"/>
  <c r="I17" i="2" s="1"/>
  <c r="I21" i="19"/>
  <c r="Y19" i="19" l="1"/>
  <c r="P19" i="19"/>
  <c r="V19" i="19"/>
  <c r="S19" i="19"/>
  <c r="I20" i="19"/>
  <c r="Y18" i="19" l="1"/>
  <c r="Y17" i="19" s="1"/>
  <c r="V18" i="19"/>
  <c r="V17" i="19" s="1"/>
  <c r="P18" i="19"/>
  <c r="P17" i="19" s="1"/>
  <c r="S18" i="19"/>
  <c r="S17" i="19" s="1"/>
  <c r="I30" i="19"/>
  <c r="J31" i="19" l="1"/>
  <c r="H17" i="2"/>
  <c r="J17" i="2" s="1"/>
  <c r="M128" i="18"/>
  <c r="AU124" i="18"/>
  <c r="AQ124" i="18"/>
  <c r="AL124" i="18"/>
  <c r="AM124" i="18" s="1"/>
  <c r="AH124" i="18"/>
  <c r="AC124" i="18"/>
  <c r="AD124" i="18" s="1"/>
  <c r="Y124" i="18"/>
  <c r="T124" i="18"/>
  <c r="P124" i="18"/>
  <c r="AU123" i="18"/>
  <c r="AQ123" i="18"/>
  <c r="AL123" i="18"/>
  <c r="AH123" i="18"/>
  <c r="AC123" i="18"/>
  <c r="AD123" i="18" s="1"/>
  <c r="Y123" i="18"/>
  <c r="T123" i="18"/>
  <c r="P123" i="18"/>
  <c r="J123" i="18"/>
  <c r="AU122" i="18"/>
  <c r="AQ122" i="18"/>
  <c r="AL122" i="18"/>
  <c r="AH122" i="18"/>
  <c r="AC122" i="18"/>
  <c r="AD122" i="18" s="1"/>
  <c r="Y122" i="18"/>
  <c r="T122" i="18"/>
  <c r="P122" i="18"/>
  <c r="AU115" i="18"/>
  <c r="AQ115" i="18"/>
  <c r="AL115" i="18"/>
  <c r="AH115" i="18"/>
  <c r="AC115" i="18"/>
  <c r="Y115" i="18"/>
  <c r="I115" i="18" s="1"/>
  <c r="J115" i="18"/>
  <c r="AU114" i="18"/>
  <c r="AQ114" i="18"/>
  <c r="AL114" i="18"/>
  <c r="AH114" i="18"/>
  <c r="AM114" i="18" s="1"/>
  <c r="AC114" i="18"/>
  <c r="Y114" i="18"/>
  <c r="AV113" i="18"/>
  <c r="AU113" i="18"/>
  <c r="AQ113" i="18"/>
  <c r="AL113" i="18"/>
  <c r="AM113" i="18" s="1"/>
  <c r="AH113" i="18"/>
  <c r="AC113" i="18"/>
  <c r="Y113" i="18"/>
  <c r="I113" i="18" s="1"/>
  <c r="J113" i="18"/>
  <c r="AU112" i="18"/>
  <c r="AQ112" i="18"/>
  <c r="AL112" i="18"/>
  <c r="AH112" i="18"/>
  <c r="AC112" i="18"/>
  <c r="Y112" i="18"/>
  <c r="AU111" i="18"/>
  <c r="AL111" i="18"/>
  <c r="AC111" i="18"/>
  <c r="Y111" i="18"/>
  <c r="T111" i="18"/>
  <c r="U111" i="18" s="1"/>
  <c r="P111" i="18"/>
  <c r="I111" i="18" s="1"/>
  <c r="AO110" i="18"/>
  <c r="X110" i="18"/>
  <c r="V110" i="18"/>
  <c r="O110" i="18"/>
  <c r="J108" i="18"/>
  <c r="I108" i="18"/>
  <c r="AH105" i="18"/>
  <c r="I105" i="18" s="1"/>
  <c r="J105" i="18"/>
  <c r="AH104" i="18"/>
  <c r="I104" i="18" s="1"/>
  <c r="J104" i="18"/>
  <c r="AH103" i="18"/>
  <c r="J103" i="18"/>
  <c r="I103" i="18"/>
  <c r="AP102" i="18"/>
  <c r="AO102" i="18"/>
  <c r="AN102" i="18"/>
  <c r="AG102" i="18"/>
  <c r="AF102" i="18"/>
  <c r="AE102" i="18"/>
  <c r="X102" i="18"/>
  <c r="W102" i="18"/>
  <c r="V102" i="18"/>
  <c r="O102" i="18"/>
  <c r="N102" i="18"/>
  <c r="M102" i="18"/>
  <c r="AU101" i="18"/>
  <c r="AQ101" i="18"/>
  <c r="AL101" i="18"/>
  <c r="AH101" i="18"/>
  <c r="AC101" i="18"/>
  <c r="AD101" i="18" s="1"/>
  <c r="Y101" i="18"/>
  <c r="T101" i="18"/>
  <c r="P101" i="18"/>
  <c r="J101" i="18"/>
  <c r="AU100" i="18"/>
  <c r="AV100" i="18" s="1"/>
  <c r="AQ100" i="18"/>
  <c r="AL100" i="18"/>
  <c r="AH100" i="18"/>
  <c r="AM100" i="18" s="1"/>
  <c r="AC100" i="18"/>
  <c r="Y100" i="18"/>
  <c r="T100" i="18"/>
  <c r="P100" i="18"/>
  <c r="I100" i="18" s="1"/>
  <c r="AU99" i="18"/>
  <c r="AV99" i="18" s="1"/>
  <c r="AQ99" i="18"/>
  <c r="AL99" i="18"/>
  <c r="AH99" i="18"/>
  <c r="AM99" i="18" s="1"/>
  <c r="AC99" i="18"/>
  <c r="Y99" i="18"/>
  <c r="T99" i="18"/>
  <c r="J99" i="18" s="1"/>
  <c r="P99" i="18"/>
  <c r="U99" i="18" s="1"/>
  <c r="K99" i="18" s="1"/>
  <c r="AU98" i="18"/>
  <c r="AQ98" i="18"/>
  <c r="AL98" i="18"/>
  <c r="AH98" i="18"/>
  <c r="AC98" i="18"/>
  <c r="Y98" i="18"/>
  <c r="T98" i="18"/>
  <c r="J98" i="18" s="1"/>
  <c r="P98" i="18"/>
  <c r="AP97" i="18"/>
  <c r="AO97" i="18"/>
  <c r="AN97" i="18"/>
  <c r="AG97" i="18"/>
  <c r="AF97" i="18"/>
  <c r="AE97" i="18"/>
  <c r="O97" i="18"/>
  <c r="N97" i="18"/>
  <c r="M97" i="18"/>
  <c r="AT96" i="18"/>
  <c r="AU96" i="18" s="1"/>
  <c r="AS96" i="18"/>
  <c r="AR96" i="18"/>
  <c r="AP96" i="18"/>
  <c r="AO96" i="18"/>
  <c r="AN96" i="18"/>
  <c r="AK96" i="18"/>
  <c r="AJ96" i="18"/>
  <c r="AI96" i="18"/>
  <c r="AG96" i="18"/>
  <c r="AF96" i="18"/>
  <c r="AE96" i="18"/>
  <c r="AH96" i="18" s="1"/>
  <c r="AB96" i="18"/>
  <c r="AA96" i="18"/>
  <c r="Z96" i="18"/>
  <c r="X96" i="18"/>
  <c r="X94" i="18" s="1"/>
  <c r="W96" i="18"/>
  <c r="V96" i="18"/>
  <c r="S96" i="18"/>
  <c r="R96" i="18"/>
  <c r="Q96" i="18"/>
  <c r="O96" i="18"/>
  <c r="N96" i="18"/>
  <c r="M96" i="18"/>
  <c r="AT95" i="18"/>
  <c r="AS95" i="18"/>
  <c r="AR95" i="18"/>
  <c r="AU95" i="18" s="1"/>
  <c r="AP95" i="18"/>
  <c r="AO95" i="18"/>
  <c r="AN95" i="18"/>
  <c r="AK95" i="18"/>
  <c r="AJ95" i="18"/>
  <c r="AL95" i="18" s="1"/>
  <c r="AI95" i="18"/>
  <c r="AG95" i="18"/>
  <c r="AG94" i="18" s="1"/>
  <c r="AF95" i="18"/>
  <c r="AE95" i="18"/>
  <c r="AE94" i="18" s="1"/>
  <c r="AB95" i="18"/>
  <c r="AA95" i="18"/>
  <c r="Z95" i="18"/>
  <c r="AC95" i="18" s="1"/>
  <c r="X95" i="18"/>
  <c r="W95" i="18"/>
  <c r="V95" i="18"/>
  <c r="Y95" i="18" s="1"/>
  <c r="S95" i="18"/>
  <c r="R95" i="18"/>
  <c r="Q95" i="18"/>
  <c r="T95" i="18" s="1"/>
  <c r="O95" i="18"/>
  <c r="N95" i="18"/>
  <c r="M95" i="18"/>
  <c r="AO94" i="18"/>
  <c r="AN94" i="18"/>
  <c r="AN93" i="18" s="1"/>
  <c r="N94" i="18"/>
  <c r="N93" i="18" s="1"/>
  <c r="AG93" i="18"/>
  <c r="J90" i="18"/>
  <c r="I90" i="18"/>
  <c r="AU74" i="18"/>
  <c r="J74" i="18" s="1"/>
  <c r="AQ74" i="18"/>
  <c r="I74" i="18" s="1"/>
  <c r="AU73" i="18"/>
  <c r="AQ73" i="18"/>
  <c r="AU72" i="18"/>
  <c r="AV72" i="18" s="1"/>
  <c r="AQ72" i="18"/>
  <c r="AL72" i="18"/>
  <c r="J72" i="18" s="1"/>
  <c r="AH72" i="18"/>
  <c r="I72" i="18" s="1"/>
  <c r="I70" i="18" s="1"/>
  <c r="AC62" i="18"/>
  <c r="J62" i="18" s="1"/>
  <c r="Y62" i="18"/>
  <c r="I62" i="18"/>
  <c r="AC61" i="18"/>
  <c r="J61" i="18" s="1"/>
  <c r="Y61" i="18"/>
  <c r="I61" i="18"/>
  <c r="AC60" i="18"/>
  <c r="Y60" i="18"/>
  <c r="T60" i="18"/>
  <c r="I60" i="18"/>
  <c r="AU53" i="18"/>
  <c r="AV53" i="18" s="1"/>
  <c r="AQ53" i="18"/>
  <c r="AL53" i="18"/>
  <c r="AM53" i="18" s="1"/>
  <c r="AH53" i="18"/>
  <c r="AC53" i="18"/>
  <c r="AD53" i="18" s="1"/>
  <c r="Y53" i="18"/>
  <c r="I53" i="18" s="1"/>
  <c r="J53" i="18"/>
  <c r="AU52" i="18"/>
  <c r="AQ52" i="18"/>
  <c r="AM52" i="18"/>
  <c r="AL52" i="18"/>
  <c r="AH52" i="18"/>
  <c r="J50" i="18"/>
  <c r="I50" i="18"/>
  <c r="AC44" i="18"/>
  <c r="Y44" i="18"/>
  <c r="I44" i="18" s="1"/>
  <c r="J44" i="18"/>
  <c r="AC43" i="18"/>
  <c r="Y43" i="18"/>
  <c r="I43" i="18" s="1"/>
  <c r="I42" i="18"/>
  <c r="AU29" i="18"/>
  <c r="AQ29" i="18"/>
  <c r="I29" i="18" s="1"/>
  <c r="AC29" i="18"/>
  <c r="Y29" i="18"/>
  <c r="AU28" i="18"/>
  <c r="AQ28" i="18"/>
  <c r="AC28" i="18"/>
  <c r="J28" i="18" s="1"/>
  <c r="Y28" i="18"/>
  <c r="I28" i="18" s="1"/>
  <c r="I27" i="18" s="1"/>
  <c r="AU27" i="18"/>
  <c r="AQ27" i="18"/>
  <c r="J25" i="18"/>
  <c r="I25" i="18"/>
  <c r="AT21" i="18"/>
  <c r="AS21" i="18"/>
  <c r="AR21" i="18"/>
  <c r="AP21" i="18"/>
  <c r="AO21" i="18"/>
  <c r="AN21" i="18"/>
  <c r="AK21" i="18"/>
  <c r="AJ21" i="18"/>
  <c r="AI21" i="18"/>
  <c r="AL21" i="18" s="1"/>
  <c r="AM21" i="18" s="1"/>
  <c r="AG21" i="18"/>
  <c r="AF21" i="18"/>
  <c r="AE21" i="18"/>
  <c r="AH21" i="18" s="1"/>
  <c r="AB21" i="18"/>
  <c r="AA21" i="18"/>
  <c r="Z21" i="18"/>
  <c r="X21" i="18"/>
  <c r="W21" i="18"/>
  <c r="Y21" i="18" s="1"/>
  <c r="V21" i="18"/>
  <c r="S21" i="18"/>
  <c r="R21" i="18"/>
  <c r="O21" i="18"/>
  <c r="N21" i="18"/>
  <c r="AT20" i="18"/>
  <c r="AS20" i="18"/>
  <c r="AU20" i="18" s="1"/>
  <c r="AV20" i="18" s="1"/>
  <c r="AR20" i="18"/>
  <c r="AP20" i="18"/>
  <c r="AO20" i="18"/>
  <c r="AQ20" i="18" s="1"/>
  <c r="AN20" i="18"/>
  <c r="AL20" i="18"/>
  <c r="AM20" i="18" s="1"/>
  <c r="AH20" i="18"/>
  <c r="AC20" i="18"/>
  <c r="Y20" i="18"/>
  <c r="S20" i="18"/>
  <c r="R20" i="18"/>
  <c r="O20" i="18"/>
  <c r="N20" i="18"/>
  <c r="J17" i="18"/>
  <c r="I17" i="18"/>
  <c r="AU13" i="18"/>
  <c r="AQ13" i="18"/>
  <c r="AL13" i="18"/>
  <c r="AM13" i="18" s="1"/>
  <c r="AH13" i="18"/>
  <c r="AC13" i="18"/>
  <c r="AD13" i="18" s="1"/>
  <c r="Y13" i="18"/>
  <c r="AU12" i="18"/>
  <c r="AQ12" i="18"/>
  <c r="AL12" i="18"/>
  <c r="AH12" i="18"/>
  <c r="AC12" i="18"/>
  <c r="AD12" i="18" s="1"/>
  <c r="Y12" i="18"/>
  <c r="AU11" i="18"/>
  <c r="AQ11" i="18"/>
  <c r="AL11" i="18"/>
  <c r="AH11" i="18"/>
  <c r="J9" i="18"/>
  <c r="I9" i="18"/>
  <c r="AP94" i="18" l="1"/>
  <c r="T20" i="18"/>
  <c r="I58" i="18"/>
  <c r="AD61" i="18"/>
  <c r="AD62" i="18"/>
  <c r="J95" i="18"/>
  <c r="AQ96" i="18"/>
  <c r="J12" i="18"/>
  <c r="I13" i="18"/>
  <c r="T21" i="18"/>
  <c r="AU21" i="18"/>
  <c r="AD28" i="18"/>
  <c r="J60" i="18"/>
  <c r="J58" i="18" s="1"/>
  <c r="AM72" i="18"/>
  <c r="M94" i="18"/>
  <c r="M93" i="18" s="1"/>
  <c r="O94" i="18"/>
  <c r="O93" i="18" s="1"/>
  <c r="AP93" i="18"/>
  <c r="J111" i="18"/>
  <c r="I114" i="18"/>
  <c r="AM122" i="18"/>
  <c r="I123" i="18"/>
  <c r="J13" i="18"/>
  <c r="AD20" i="18"/>
  <c r="AQ21" i="18"/>
  <c r="AD44" i="18"/>
  <c r="W94" i="18"/>
  <c r="W93" i="18" s="1"/>
  <c r="AL96" i="18"/>
  <c r="AM96" i="18" s="1"/>
  <c r="J102" i="18"/>
  <c r="I112" i="18"/>
  <c r="I122" i="18"/>
  <c r="I99" i="18"/>
  <c r="J114" i="18"/>
  <c r="J122" i="18"/>
  <c r="J121" i="18" s="1"/>
  <c r="J124" i="18"/>
  <c r="J20" i="18"/>
  <c r="U124" i="18"/>
  <c r="I124" i="18"/>
  <c r="U60" i="18"/>
  <c r="AO93" i="18"/>
  <c r="AH95" i="18"/>
  <c r="AF94" i="18"/>
  <c r="AF93" i="18" s="1"/>
  <c r="U100" i="18"/>
  <c r="K100" i="18" s="1"/>
  <c r="I110" i="18"/>
  <c r="AV122" i="18"/>
  <c r="AV124" i="18"/>
  <c r="J11" i="18"/>
  <c r="P20" i="18"/>
  <c r="I20" i="18" s="1"/>
  <c r="P21" i="18"/>
  <c r="I21" i="18" s="1"/>
  <c r="K28" i="18"/>
  <c r="AD29" i="18"/>
  <c r="K29" i="18" s="1"/>
  <c r="AV52" i="18"/>
  <c r="K53" i="18"/>
  <c r="J70" i="18"/>
  <c r="X93" i="18"/>
  <c r="P95" i="18"/>
  <c r="AQ95" i="18"/>
  <c r="AV95" i="18" s="1"/>
  <c r="T96" i="18"/>
  <c r="AD98" i="18"/>
  <c r="J100" i="18"/>
  <c r="J97" i="18" s="1"/>
  <c r="I101" i="18"/>
  <c r="J112" i="18"/>
  <c r="AD112" i="18"/>
  <c r="AV114" i="18"/>
  <c r="U122" i="18"/>
  <c r="J43" i="18"/>
  <c r="J42" i="18" s="1"/>
  <c r="AD43" i="18"/>
  <c r="AM95" i="18"/>
  <c r="Y96" i="18"/>
  <c r="V94" i="18"/>
  <c r="V93" i="18" s="1"/>
  <c r="I12" i="18"/>
  <c r="I11" i="18" s="1"/>
  <c r="AC21" i="18"/>
  <c r="AD21" i="18" s="1"/>
  <c r="J29" i="18"/>
  <c r="J27" i="18" s="1"/>
  <c r="AE93" i="18"/>
  <c r="AD95" i="18"/>
  <c r="P96" i="18"/>
  <c r="AC96" i="18"/>
  <c r="AD96" i="18" s="1"/>
  <c r="AV96" i="18"/>
  <c r="U98" i="18"/>
  <c r="K98" i="18" s="1"/>
  <c r="I98" i="18"/>
  <c r="I97" i="18" s="1"/>
  <c r="I102" i="18"/>
  <c r="J110" i="18"/>
  <c r="I121" i="18" l="1"/>
  <c r="AV21" i="18"/>
  <c r="L93" i="18"/>
  <c r="J125" i="18"/>
  <c r="I20" i="2" s="1"/>
  <c r="J96" i="18"/>
  <c r="J94" i="18" s="1"/>
  <c r="J92" i="18" s="1"/>
  <c r="J91" i="18" s="1"/>
  <c r="U21" i="18"/>
  <c r="U20" i="18"/>
  <c r="U96" i="18"/>
  <c r="I96" i="18"/>
  <c r="I95" i="18"/>
  <c r="I94" i="18" s="1"/>
  <c r="I92" i="18" s="1"/>
  <c r="I91" i="18" s="1"/>
  <c r="U95" i="18"/>
  <c r="I19" i="18"/>
  <c r="I125" i="18" s="1"/>
  <c r="H20" i="2" s="1"/>
  <c r="J21" i="18"/>
  <c r="J19" i="18"/>
  <c r="J126" i="18" l="1"/>
  <c r="X43" i="17"/>
  <c r="W43" i="17"/>
  <c r="V43" i="17"/>
  <c r="U43" i="17"/>
  <c r="T43" i="17"/>
  <c r="S43" i="17"/>
  <c r="R43" i="17"/>
  <c r="Q43" i="17"/>
  <c r="P43" i="17"/>
  <c r="O43" i="17"/>
  <c r="N43" i="17"/>
  <c r="M43" i="17"/>
  <c r="J42" i="17"/>
  <c r="I42" i="17"/>
  <c r="I41" i="17"/>
  <c r="J40" i="17"/>
  <c r="I40" i="17"/>
  <c r="J39" i="17"/>
  <c r="J38" i="17" s="1"/>
  <c r="I39" i="17"/>
  <c r="I38" i="17" s="1"/>
  <c r="Y38" i="17"/>
  <c r="I34" i="17"/>
  <c r="I31" i="17" s="1"/>
  <c r="J33" i="17"/>
  <c r="J31" i="17" s="1"/>
  <c r="I33" i="17"/>
  <c r="I32" i="17"/>
  <c r="Y31" i="17"/>
  <c r="J25" i="17"/>
  <c r="J23" i="17" s="1"/>
  <c r="I25" i="17"/>
  <c r="I23" i="17" s="1"/>
  <c r="J16" i="17"/>
  <c r="J15" i="17" s="1"/>
  <c r="I16" i="17"/>
  <c r="I15" i="17" s="1"/>
  <c r="I43" i="17" l="1"/>
  <c r="H19" i="2" s="1"/>
  <c r="J43" i="17"/>
  <c r="I15" i="16"/>
  <c r="I16" i="16"/>
  <c r="J16" i="16"/>
  <c r="J15" i="16" s="1"/>
  <c r="X43" i="16"/>
  <c r="W43" i="16"/>
  <c r="V43" i="16"/>
  <c r="U43" i="16"/>
  <c r="T43" i="16"/>
  <c r="S43" i="16"/>
  <c r="R43" i="16"/>
  <c r="Q43" i="16"/>
  <c r="P43" i="16"/>
  <c r="O43" i="16"/>
  <c r="N43" i="16"/>
  <c r="M43" i="16"/>
  <c r="L43" i="16"/>
  <c r="K43" i="16"/>
  <c r="J29" i="16"/>
  <c r="I29" i="16"/>
  <c r="I28" i="16"/>
  <c r="J25" i="16"/>
  <c r="J22" i="16" s="1"/>
  <c r="I25" i="16"/>
  <c r="I22" i="16"/>
  <c r="I43" i="16" l="1"/>
  <c r="I41" i="16" s="1"/>
  <c r="J43" i="16"/>
  <c r="I15" i="2" s="1"/>
  <c r="J44" i="17"/>
  <c r="I19" i="2"/>
  <c r="H15" i="2"/>
  <c r="J28" i="16"/>
  <c r="J44" i="16" l="1"/>
  <c r="J41" i="16" s="1"/>
  <c r="W70" i="15"/>
  <c r="V70" i="15"/>
  <c r="T70" i="15"/>
  <c r="S70" i="15"/>
  <c r="Q70" i="15"/>
  <c r="P70" i="15"/>
  <c r="N70" i="15"/>
  <c r="M70" i="15"/>
  <c r="J69" i="15"/>
  <c r="J66" i="15" s="1"/>
  <c r="I69" i="15"/>
  <c r="K68" i="15"/>
  <c r="I68" i="15"/>
  <c r="K67" i="15"/>
  <c r="I67" i="15"/>
  <c r="I66" i="15" s="1"/>
  <c r="Y66" i="15"/>
  <c r="J62" i="15"/>
  <c r="I62" i="15"/>
  <c r="I61" i="15"/>
  <c r="I60" i="15"/>
  <c r="I59" i="15"/>
  <c r="I58" i="15"/>
  <c r="I57" i="15"/>
  <c r="Y55" i="15"/>
  <c r="J55" i="15"/>
  <c r="J50" i="15"/>
  <c r="I50" i="15"/>
  <c r="X49" i="15"/>
  <c r="X70" i="15" s="1"/>
  <c r="U49" i="15"/>
  <c r="U70" i="15" s="1"/>
  <c r="R49" i="15"/>
  <c r="R70" i="15" s="1"/>
  <c r="O49" i="15"/>
  <c r="O70" i="15" s="1"/>
  <c r="J48" i="15"/>
  <c r="I48" i="15"/>
  <c r="Y47" i="15"/>
  <c r="J41" i="15"/>
  <c r="I41" i="15"/>
  <c r="J40" i="15"/>
  <c r="I40" i="15"/>
  <c r="J39" i="15"/>
  <c r="J38" i="15"/>
  <c r="I38" i="15"/>
  <c r="J36" i="15"/>
  <c r="I36" i="15"/>
  <c r="J35" i="15"/>
  <c r="J34" i="15" s="1"/>
  <c r="I35" i="15"/>
  <c r="J33" i="15"/>
  <c r="I33" i="15"/>
  <c r="I30" i="15"/>
  <c r="I29" i="15"/>
  <c r="J28" i="15"/>
  <c r="I28" i="15"/>
  <c r="J27" i="15"/>
  <c r="I27" i="15"/>
  <c r="J26" i="15"/>
  <c r="I26" i="15"/>
  <c r="J25" i="15"/>
  <c r="J24" i="15" s="1"/>
  <c r="I25" i="15"/>
  <c r="I24" i="15" s="1"/>
  <c r="J23" i="15"/>
  <c r="I23" i="15"/>
  <c r="J22" i="15"/>
  <c r="J21" i="15" s="1"/>
  <c r="I22" i="15"/>
  <c r="I21" i="15" s="1"/>
  <c r="J20" i="15"/>
  <c r="I20" i="15"/>
  <c r="J19" i="15"/>
  <c r="I19" i="15"/>
  <c r="J18" i="15"/>
  <c r="I18" i="15"/>
  <c r="J17" i="15"/>
  <c r="J15" i="15" s="1"/>
  <c r="I17" i="15"/>
  <c r="I16" i="15"/>
  <c r="Y14" i="15"/>
  <c r="Y9" i="15" s="1"/>
  <c r="J14" i="15" l="1"/>
  <c r="I56" i="15"/>
  <c r="I55" i="15" s="1"/>
  <c r="I34" i="15"/>
  <c r="I15" i="15"/>
  <c r="I39" i="15"/>
  <c r="O71" i="15"/>
  <c r="U71" i="15"/>
  <c r="R71" i="15"/>
  <c r="X71" i="15"/>
  <c r="J49" i="15"/>
  <c r="J70" i="15" s="1"/>
  <c r="I10" i="2" s="1"/>
  <c r="I49" i="15"/>
  <c r="I47" i="15" s="1"/>
  <c r="X84" i="14"/>
  <c r="W84" i="14"/>
  <c r="V84" i="14"/>
  <c r="U84" i="14"/>
  <c r="T84" i="14"/>
  <c r="S84" i="14"/>
  <c r="R84" i="14"/>
  <c r="Q84" i="14"/>
  <c r="P84" i="14"/>
  <c r="O84" i="14"/>
  <c r="N84" i="14"/>
  <c r="M84" i="14"/>
  <c r="I82" i="14"/>
  <c r="J81" i="14"/>
  <c r="I81" i="14"/>
  <c r="J80" i="14"/>
  <c r="I80" i="14"/>
  <c r="J79" i="14"/>
  <c r="I79" i="14"/>
  <c r="J78" i="14"/>
  <c r="I78" i="14"/>
  <c r="J77" i="14"/>
  <c r="I77" i="14"/>
  <c r="J76" i="14"/>
  <c r="I76" i="14"/>
  <c r="J75" i="14"/>
  <c r="I75" i="14"/>
  <c r="J74" i="14"/>
  <c r="J73" i="14" s="1"/>
  <c r="J72" i="14" s="1"/>
  <c r="I74" i="14"/>
  <c r="J71" i="14"/>
  <c r="J69" i="14" s="1"/>
  <c r="J65" i="14" s="1"/>
  <c r="I71" i="14"/>
  <c r="I69" i="14" s="1"/>
  <c r="I65" i="14" s="1"/>
  <c r="J68" i="14"/>
  <c r="I68" i="14"/>
  <c r="J67" i="14"/>
  <c r="I67" i="14"/>
  <c r="J56" i="14"/>
  <c r="I56" i="14"/>
  <c r="J55" i="14"/>
  <c r="I55" i="14"/>
  <c r="J54" i="14"/>
  <c r="I54" i="14"/>
  <c r="I52" i="14" s="1"/>
  <c r="J53" i="14"/>
  <c r="I53" i="14"/>
  <c r="J47" i="14"/>
  <c r="I47" i="14"/>
  <c r="J46" i="14"/>
  <c r="J45" i="14" s="1"/>
  <c r="I46" i="14"/>
  <c r="J44" i="14"/>
  <c r="I44" i="14"/>
  <c r="J43" i="14"/>
  <c r="I43" i="14"/>
  <c r="J36" i="14"/>
  <c r="I36" i="14"/>
  <c r="J35" i="14"/>
  <c r="I35" i="14"/>
  <c r="J34" i="14"/>
  <c r="J33" i="14" s="1"/>
  <c r="I34" i="14"/>
  <c r="I33" i="14" s="1"/>
  <c r="J31" i="14"/>
  <c r="I31" i="14"/>
  <c r="J30" i="14"/>
  <c r="I30" i="14"/>
  <c r="J22" i="14"/>
  <c r="I22" i="14"/>
  <c r="J21" i="14"/>
  <c r="I21" i="14"/>
  <c r="J20" i="14"/>
  <c r="J24" i="14" s="1"/>
  <c r="I20" i="14"/>
  <c r="I24" i="14" s="1"/>
  <c r="J19" i="14"/>
  <c r="I19" i="14"/>
  <c r="J18" i="14"/>
  <c r="I18" i="14"/>
  <c r="J17" i="14"/>
  <c r="I17" i="14"/>
  <c r="J16" i="14"/>
  <c r="J15" i="14" s="1"/>
  <c r="I16" i="14"/>
  <c r="I15" i="14" s="1"/>
  <c r="Y10" i="14"/>
  <c r="I29" i="14" l="1"/>
  <c r="J29" i="14"/>
  <c r="J42" i="14"/>
  <c r="J47" i="15"/>
  <c r="I42" i="14"/>
  <c r="J52" i="14"/>
  <c r="J51" i="14" s="1"/>
  <c r="J41" i="14"/>
  <c r="I45" i="14"/>
  <c r="J84" i="14"/>
  <c r="I11" i="2" s="1"/>
  <c r="I14" i="15"/>
  <c r="I51" i="14"/>
  <c r="I73" i="14"/>
  <c r="I72" i="14" s="1"/>
  <c r="I84" i="14"/>
  <c r="H11" i="2" s="1"/>
  <c r="I70" i="15"/>
  <c r="X72" i="15"/>
  <c r="O73" i="15" s="1"/>
  <c r="I41" i="14"/>
  <c r="R73" i="15" l="1"/>
  <c r="J71" i="15"/>
  <c r="H10" i="2"/>
  <c r="J85" i="14"/>
  <c r="X73" i="15"/>
  <c r="U73" i="15"/>
  <c r="J15" i="13"/>
  <c r="J27" i="13"/>
  <c r="I27" i="13"/>
  <c r="J26" i="13"/>
  <c r="I26" i="13"/>
  <c r="J25" i="13"/>
  <c r="I25" i="13"/>
  <c r="J24" i="13"/>
  <c r="I24" i="13"/>
  <c r="J23" i="13"/>
  <c r="I23" i="13"/>
  <c r="J20" i="13"/>
  <c r="J19" i="13" s="1"/>
  <c r="I20" i="13"/>
  <c r="I19" i="13" s="1"/>
  <c r="J18" i="13"/>
  <c r="I18" i="13"/>
  <c r="I16" i="13"/>
  <c r="I15" i="13"/>
  <c r="J14" i="13"/>
  <c r="I14" i="13"/>
  <c r="J13" i="13"/>
  <c r="I13" i="13"/>
  <c r="J10" i="13"/>
  <c r="I10" i="13"/>
  <c r="K28" i="13"/>
  <c r="K30" i="13" s="1"/>
  <c r="U22" i="13"/>
  <c r="T22" i="13"/>
  <c r="S22" i="13"/>
  <c r="R22" i="13"/>
  <c r="Q22" i="13"/>
  <c r="P22" i="13"/>
  <c r="O22" i="13"/>
  <c r="N22" i="13"/>
  <c r="M22" i="13"/>
  <c r="I12" i="13" l="1"/>
  <c r="I22" i="13"/>
  <c r="I28" i="13" s="1"/>
  <c r="H12" i="2" s="1"/>
  <c r="Y73" i="15"/>
  <c r="J12" i="13"/>
  <c r="J28" i="13" s="1"/>
  <c r="I12" i="2" l="1"/>
  <c r="J29" i="13"/>
  <c r="J20" i="8" l="1"/>
  <c r="I39" i="8"/>
  <c r="J39" i="8"/>
  <c r="I63" i="12"/>
  <c r="H18" i="2" s="1"/>
  <c r="J51" i="12"/>
  <c r="J44" i="12"/>
  <c r="J37" i="12"/>
  <c r="J21" i="12"/>
  <c r="J20" i="12" s="1"/>
  <c r="J19" i="12" s="1"/>
  <c r="J36" i="12" l="1"/>
  <c r="J63" i="12" s="1"/>
  <c r="J64" i="12" l="1"/>
  <c r="I18" i="2"/>
  <c r="Y30" i="11"/>
  <c r="J30" i="11"/>
  <c r="I30" i="11"/>
  <c r="X26" i="11"/>
  <c r="X34" i="11" s="1"/>
  <c r="W26" i="11"/>
  <c r="W34" i="11" s="1"/>
  <c r="V26" i="11"/>
  <c r="V34" i="11" s="1"/>
  <c r="U26" i="11"/>
  <c r="U34" i="11" s="1"/>
  <c r="T26" i="11"/>
  <c r="T34" i="11" s="1"/>
  <c r="S26" i="11"/>
  <c r="S34" i="11" s="1"/>
  <c r="R26" i="11"/>
  <c r="R34" i="11" s="1"/>
  <c r="Q26" i="11"/>
  <c r="Q34" i="11" s="1"/>
  <c r="P26" i="11"/>
  <c r="P34" i="11" s="1"/>
  <c r="O26" i="11"/>
  <c r="O34" i="11" s="1"/>
  <c r="N26" i="11"/>
  <c r="N34" i="11" s="1"/>
  <c r="M26" i="11"/>
  <c r="M34" i="11" s="1"/>
  <c r="J25" i="11"/>
  <c r="I25" i="11"/>
  <c r="J23" i="11"/>
  <c r="I23" i="11"/>
  <c r="J22" i="11"/>
  <c r="I22" i="11"/>
  <c r="J21" i="11"/>
  <c r="I21" i="11"/>
  <c r="J20" i="11"/>
  <c r="I20" i="11"/>
  <c r="J19" i="11"/>
  <c r="I19" i="11"/>
  <c r="J18" i="11"/>
  <c r="I18" i="11"/>
  <c r="J17" i="11"/>
  <c r="I17" i="11"/>
  <c r="J16" i="11"/>
  <c r="I16" i="11"/>
  <c r="J15" i="11"/>
  <c r="I15" i="11"/>
  <c r="Y14" i="11"/>
  <c r="Y9" i="11"/>
  <c r="J14" i="11" l="1"/>
  <c r="L14" i="11" s="1"/>
  <c r="H7" i="2" s="1"/>
  <c r="I14" i="11"/>
  <c r="K14" i="11" s="1"/>
  <c r="I7" i="2" s="1"/>
  <c r="I16" i="10"/>
  <c r="I15" i="10" s="1"/>
  <c r="I14" i="10" s="1"/>
  <c r="J16" i="10"/>
  <c r="J15" i="10" s="1"/>
  <c r="J14" i="10" s="1"/>
  <c r="J23" i="10"/>
  <c r="J22" i="10" s="1"/>
  <c r="I24" i="10"/>
  <c r="I23" i="10" s="1"/>
  <c r="I22" i="10" s="1"/>
  <c r="Y25" i="10"/>
  <c r="I28" i="10"/>
  <c r="J28" i="10"/>
  <c r="I29" i="10"/>
  <c r="J29" i="10"/>
  <c r="I31" i="10"/>
  <c r="I30" i="10" s="1"/>
  <c r="J31" i="10"/>
  <c r="J30" i="10" s="1"/>
  <c r="M37" i="10"/>
  <c r="M36" i="10" s="1"/>
  <c r="N37" i="10"/>
  <c r="N36" i="10" s="1"/>
  <c r="O37" i="10"/>
  <c r="O36" i="10" s="1"/>
  <c r="P37" i="10"/>
  <c r="P36" i="10" s="1"/>
  <c r="Q37" i="10"/>
  <c r="Q36" i="10" s="1"/>
  <c r="R37" i="10"/>
  <c r="R36" i="10" s="1"/>
  <c r="S37" i="10"/>
  <c r="S36" i="10" s="1"/>
  <c r="T37" i="10"/>
  <c r="T36" i="10" s="1"/>
  <c r="U37" i="10"/>
  <c r="U36" i="10" s="1"/>
  <c r="V37" i="10"/>
  <c r="V36" i="10" s="1"/>
  <c r="W37" i="10"/>
  <c r="W36" i="10" s="1"/>
  <c r="X37" i="10"/>
  <c r="X36" i="10" s="1"/>
  <c r="I38" i="10"/>
  <c r="I40" i="10"/>
  <c r="J40" i="10"/>
  <c r="J39" i="10" s="1"/>
  <c r="I41" i="10"/>
  <c r="I44" i="10"/>
  <c r="I49" i="10"/>
  <c r="M14" i="11" l="1"/>
  <c r="I39" i="10"/>
  <c r="J27" i="10"/>
  <c r="J25" i="10" s="1"/>
  <c r="I27" i="10"/>
  <c r="I25" i="10" s="1"/>
  <c r="J37" i="10"/>
  <c r="J36" i="10" s="1"/>
  <c r="I37" i="10"/>
  <c r="I36" i="10" s="1"/>
  <c r="J52" i="10" l="1"/>
  <c r="I16" i="2" s="1"/>
  <c r="I52" i="10"/>
  <c r="H16" i="2" s="1"/>
  <c r="J53" i="10" l="1"/>
  <c r="X53" i="9"/>
  <c r="W53" i="9"/>
  <c r="V53" i="9"/>
  <c r="U53" i="9"/>
  <c r="T53" i="9"/>
  <c r="S53" i="9"/>
  <c r="R53" i="9"/>
  <c r="Q53" i="9"/>
  <c r="P53" i="9"/>
  <c r="O53" i="9"/>
  <c r="N53" i="9"/>
  <c r="M53" i="9"/>
  <c r="X48" i="9"/>
  <c r="W48" i="9"/>
  <c r="V48" i="9"/>
  <c r="U48" i="9"/>
  <c r="T48" i="9"/>
  <c r="S48" i="9"/>
  <c r="R48" i="9"/>
  <c r="Q48" i="9"/>
  <c r="P48" i="9"/>
  <c r="O48" i="9"/>
  <c r="N48" i="9"/>
  <c r="M48" i="9"/>
  <c r="Y46" i="9"/>
  <c r="J46" i="9"/>
  <c r="I46" i="9"/>
  <c r="Y33" i="9"/>
  <c r="X33" i="9"/>
  <c r="W33" i="9"/>
  <c r="V33" i="9"/>
  <c r="U33" i="9"/>
  <c r="T33" i="9"/>
  <c r="S33" i="9"/>
  <c r="R33" i="9"/>
  <c r="Q33" i="9"/>
  <c r="P33" i="9"/>
  <c r="O33" i="9"/>
  <c r="N33" i="9"/>
  <c r="M33" i="9"/>
  <c r="K33" i="9"/>
  <c r="Y20" i="9"/>
  <c r="X20" i="9"/>
  <c r="W20" i="9"/>
  <c r="V20" i="9"/>
  <c r="U20" i="9"/>
  <c r="T20" i="9"/>
  <c r="S20" i="9"/>
  <c r="R20" i="9"/>
  <c r="Q20" i="9"/>
  <c r="P20" i="9"/>
  <c r="O20" i="9"/>
  <c r="N20" i="9"/>
  <c r="M20" i="9"/>
  <c r="J20" i="9"/>
  <c r="I20" i="9"/>
  <c r="I14" i="9" s="1"/>
  <c r="I58" i="9" s="1"/>
  <c r="H5" i="2" s="1"/>
  <c r="Y15" i="9"/>
  <c r="Y9" i="9" s="1"/>
  <c r="X15" i="9"/>
  <c r="W15" i="9"/>
  <c r="V15" i="9"/>
  <c r="U15" i="9"/>
  <c r="T15" i="9"/>
  <c r="S15" i="9"/>
  <c r="R15" i="9"/>
  <c r="Q15" i="9"/>
  <c r="P15" i="9"/>
  <c r="O15" i="9"/>
  <c r="N15" i="9"/>
  <c r="M15" i="9"/>
  <c r="K15" i="9"/>
  <c r="J14" i="9"/>
  <c r="Y14" i="9" l="1"/>
  <c r="J58" i="9"/>
  <c r="AP50" i="8"/>
  <c r="AO50" i="8"/>
  <c r="AN50" i="8"/>
  <c r="J50" i="8"/>
  <c r="I50" i="8"/>
  <c r="AP49" i="8"/>
  <c r="AO49" i="8"/>
  <c r="AN49" i="8"/>
  <c r="I49" i="8"/>
  <c r="I48" i="8" s="1"/>
  <c r="J48" i="8"/>
  <c r="Y47" i="8"/>
  <c r="Y42" i="8"/>
  <c r="AP39" i="8"/>
  <c r="AO39" i="8"/>
  <c r="AN39" i="8"/>
  <c r="I38" i="8"/>
  <c r="AP37" i="8"/>
  <c r="AO37" i="8"/>
  <c r="AN37" i="8"/>
  <c r="J37" i="8"/>
  <c r="I37" i="8"/>
  <c r="AP36" i="8"/>
  <c r="AO36" i="8"/>
  <c r="AN36" i="8"/>
  <c r="J36" i="8"/>
  <c r="J35" i="8" s="1"/>
  <c r="I36" i="8"/>
  <c r="AL32" i="8"/>
  <c r="AK32" i="8"/>
  <c r="AJ32" i="8"/>
  <c r="AI32" i="8"/>
  <c r="AH32" i="8"/>
  <c r="AG32" i="8"/>
  <c r="AF32" i="8"/>
  <c r="AE32" i="8"/>
  <c r="AD32" i="8"/>
  <c r="AC32" i="8"/>
  <c r="X32" i="8"/>
  <c r="W32" i="8"/>
  <c r="V32" i="8"/>
  <c r="U32" i="8"/>
  <c r="T32" i="8"/>
  <c r="S32" i="8"/>
  <c r="R32" i="8"/>
  <c r="Q32" i="8"/>
  <c r="P32" i="8"/>
  <c r="I32" i="8" s="1"/>
  <c r="I31" i="8" s="1"/>
  <c r="O32" i="8"/>
  <c r="Y31" i="8"/>
  <c r="Y9" i="8" s="1"/>
  <c r="AP23" i="8"/>
  <c r="AO23" i="8"/>
  <c r="AN23" i="8"/>
  <c r="J23" i="8"/>
  <c r="J21" i="8" s="1"/>
  <c r="I23" i="8"/>
  <c r="I21" i="8" s="1"/>
  <c r="AP20" i="8"/>
  <c r="AO20" i="8"/>
  <c r="AN20" i="8"/>
  <c r="I20" i="8"/>
  <c r="I18" i="8" s="1"/>
  <c r="I14" i="8" s="1"/>
  <c r="J18" i="8"/>
  <c r="J15" i="8"/>
  <c r="I15" i="8"/>
  <c r="AO32" i="8" l="1"/>
  <c r="AP32" i="8"/>
  <c r="J14" i="8"/>
  <c r="J32" i="8"/>
  <c r="J31" i="8" s="1"/>
  <c r="J59" i="9"/>
  <c r="I5" i="2"/>
  <c r="AN32" i="8"/>
  <c r="I35" i="8"/>
  <c r="J38" i="8"/>
  <c r="I51" i="8"/>
  <c r="H13" i="2" s="1"/>
  <c r="J51" i="8" l="1"/>
  <c r="I13" i="2" s="1"/>
  <c r="I47" i="8"/>
  <c r="J52" i="8"/>
  <c r="J47" i="8"/>
  <c r="I59" i="7" l="1"/>
  <c r="W53" i="7"/>
  <c r="V53" i="7"/>
  <c r="U53" i="7"/>
  <c r="T53" i="7"/>
  <c r="S53" i="7"/>
  <c r="R53" i="7"/>
  <c r="Q53" i="7"/>
  <c r="P53" i="7"/>
  <c r="O53" i="7"/>
  <c r="N53" i="7"/>
  <c r="M53" i="7"/>
  <c r="L53" i="7"/>
  <c r="W48" i="7"/>
  <c r="V48" i="7"/>
  <c r="U48" i="7"/>
  <c r="T48" i="7"/>
  <c r="S48" i="7"/>
  <c r="R48" i="7"/>
  <c r="Q48" i="7"/>
  <c r="P48" i="7"/>
  <c r="O48" i="7"/>
  <c r="N48" i="7"/>
  <c r="M48" i="7"/>
  <c r="L48" i="7"/>
  <c r="Y46" i="7"/>
  <c r="X46" i="7"/>
  <c r="I46" i="7"/>
  <c r="H46" i="7"/>
  <c r="Y33" i="7"/>
  <c r="X33" i="7"/>
  <c r="W33" i="7"/>
  <c r="V33" i="7"/>
  <c r="U33" i="7"/>
  <c r="T33" i="7"/>
  <c r="S33" i="7"/>
  <c r="R33" i="7"/>
  <c r="Q33" i="7"/>
  <c r="P33" i="7"/>
  <c r="O33" i="7"/>
  <c r="N33" i="7"/>
  <c r="M33" i="7"/>
  <c r="L33" i="7"/>
  <c r="J33" i="7"/>
  <c r="Y20" i="7"/>
  <c r="X20" i="7"/>
  <c r="W20" i="7"/>
  <c r="V20" i="7"/>
  <c r="U20" i="7"/>
  <c r="T20" i="7"/>
  <c r="S20" i="7"/>
  <c r="R20" i="7"/>
  <c r="Q20" i="7"/>
  <c r="P20" i="7"/>
  <c r="O20" i="7"/>
  <c r="N20" i="7"/>
  <c r="M20" i="7"/>
  <c r="L20" i="7"/>
  <c r="I20" i="7"/>
  <c r="I14" i="7" s="1"/>
  <c r="H20" i="7"/>
  <c r="Y15" i="7"/>
  <c r="Y14" i="7" s="1"/>
  <c r="X15" i="7"/>
  <c r="W15" i="7"/>
  <c r="V15" i="7"/>
  <c r="U15" i="7"/>
  <c r="T15" i="7"/>
  <c r="S15" i="7"/>
  <c r="R15" i="7"/>
  <c r="Q15" i="7"/>
  <c r="P15" i="7"/>
  <c r="O15" i="7"/>
  <c r="N15" i="7"/>
  <c r="M15" i="7"/>
  <c r="L15" i="7"/>
  <c r="J15" i="7"/>
  <c r="H14" i="7"/>
  <c r="X9" i="7" l="1"/>
  <c r="X14" i="7"/>
  <c r="J27" i="6" l="1"/>
  <c r="J25" i="6" s="1"/>
  <c r="I27" i="6"/>
  <c r="I25" i="6" s="1"/>
  <c r="I28" i="6" s="1"/>
  <c r="H6" i="2" s="1"/>
  <c r="Z25" i="6"/>
  <c r="Z19" i="6"/>
  <c r="Z14" i="6"/>
  <c r="J14" i="6"/>
  <c r="I14" i="6"/>
  <c r="Z9" i="6" l="1"/>
  <c r="J28" i="6"/>
  <c r="I6" i="2" s="1"/>
  <c r="J29" i="6"/>
  <c r="J61" i="5" l="1"/>
  <c r="J40" i="5"/>
  <c r="J63" i="5"/>
  <c r="I63" i="5"/>
  <c r="AL62" i="5"/>
  <c r="AK62" i="5"/>
  <c r="AK59" i="5" s="1"/>
  <c r="AJ62" i="5"/>
  <c r="AJ59" i="5" s="1"/>
  <c r="AI62" i="5"/>
  <c r="AI59" i="5" s="1"/>
  <c r="AH62" i="5"/>
  <c r="AH59" i="5" s="1"/>
  <c r="AF62" i="5"/>
  <c r="AE62" i="5"/>
  <c r="AE59" i="5" s="1"/>
  <c r="AD62" i="5"/>
  <c r="AC62" i="5"/>
  <c r="AC59" i="5" s="1"/>
  <c r="AB62" i="5"/>
  <c r="AA62" i="5"/>
  <c r="X62" i="5"/>
  <c r="W62" i="5"/>
  <c r="W59" i="5" s="1"/>
  <c r="V62" i="5"/>
  <c r="V59" i="5" s="1"/>
  <c r="U62" i="5"/>
  <c r="T62" i="5"/>
  <c r="S62" i="5"/>
  <c r="S59" i="5" s="1"/>
  <c r="R62" i="5"/>
  <c r="R59" i="5" s="1"/>
  <c r="Q62" i="5"/>
  <c r="Q59" i="5" s="1"/>
  <c r="P62" i="5"/>
  <c r="O62" i="5"/>
  <c r="O59" i="5" s="1"/>
  <c r="N62" i="5"/>
  <c r="M62" i="5"/>
  <c r="M59" i="5" s="1"/>
  <c r="I61" i="5"/>
  <c r="AL59" i="5"/>
  <c r="AG59" i="5"/>
  <c r="AF59" i="5"/>
  <c r="AD59" i="5"/>
  <c r="AB59" i="5"/>
  <c r="AA59" i="5"/>
  <c r="X59" i="5"/>
  <c r="U59" i="5"/>
  <c r="T59" i="5"/>
  <c r="P59" i="5"/>
  <c r="N59" i="5"/>
  <c r="Y58" i="5"/>
  <c r="AL54" i="5"/>
  <c r="AL52" i="5" s="1"/>
  <c r="AK54" i="5"/>
  <c r="AK52" i="5" s="1"/>
  <c r="AJ54" i="5"/>
  <c r="AI54" i="5"/>
  <c r="AI52" i="5" s="1"/>
  <c r="AH54" i="5"/>
  <c r="AH52" i="5" s="1"/>
  <c r="AF54" i="5"/>
  <c r="AF52" i="5" s="1"/>
  <c r="AE54" i="5"/>
  <c r="AD54" i="5"/>
  <c r="AC54" i="5"/>
  <c r="AC52" i="5" s="1"/>
  <c r="AB54" i="5"/>
  <c r="AB52" i="5" s="1"/>
  <c r="AA54" i="5"/>
  <c r="X54" i="5"/>
  <c r="W54" i="5"/>
  <c r="W52" i="5" s="1"/>
  <c r="V54" i="5"/>
  <c r="V52" i="5" s="1"/>
  <c r="U54" i="5"/>
  <c r="T54" i="5"/>
  <c r="S54" i="5"/>
  <c r="S52" i="5" s="1"/>
  <c r="R54" i="5"/>
  <c r="R52" i="5" s="1"/>
  <c r="Q54" i="5"/>
  <c r="P54" i="5"/>
  <c r="O54" i="5"/>
  <c r="O52" i="5" s="1"/>
  <c r="N54" i="5"/>
  <c r="I54" i="5" s="1"/>
  <c r="I51" i="5" s="1"/>
  <c r="M54" i="5"/>
  <c r="J53" i="5"/>
  <c r="I53" i="5"/>
  <c r="AJ52" i="5"/>
  <c r="AG52" i="5"/>
  <c r="AE52" i="5"/>
  <c r="AD52" i="5"/>
  <c r="AA52" i="5"/>
  <c r="X52" i="5"/>
  <c r="U52" i="5"/>
  <c r="T52" i="5"/>
  <c r="Q52" i="5"/>
  <c r="P52" i="5"/>
  <c r="M52" i="5"/>
  <c r="J45" i="5"/>
  <c r="I45" i="5"/>
  <c r="J44" i="5"/>
  <c r="I44" i="5"/>
  <c r="I43" i="5" s="1"/>
  <c r="J43" i="5"/>
  <c r="J42" i="5"/>
  <c r="I42" i="5"/>
  <c r="J41" i="5"/>
  <c r="I41" i="5"/>
  <c r="I40" i="5"/>
  <c r="Y39" i="5"/>
  <c r="J34" i="5"/>
  <c r="J33" i="5" s="1"/>
  <c r="I34" i="5"/>
  <c r="I33" i="5" s="1"/>
  <c r="Y33" i="5"/>
  <c r="I32" i="5"/>
  <c r="I31" i="5"/>
  <c r="J30" i="5"/>
  <c r="J29" i="5" s="1"/>
  <c r="I30" i="5"/>
  <c r="AI29" i="5"/>
  <c r="AE29" i="5"/>
  <c r="W29" i="5"/>
  <c r="U29" i="5"/>
  <c r="Q29" i="5"/>
  <c r="Y28" i="5"/>
  <c r="J28" i="5"/>
  <c r="J19" i="5"/>
  <c r="I19" i="5"/>
  <c r="J18" i="5"/>
  <c r="I18" i="5"/>
  <c r="I39" i="5" l="1"/>
  <c r="J39" i="5"/>
  <c r="I28" i="5"/>
  <c r="I29" i="5"/>
  <c r="N52" i="5"/>
  <c r="I52" i="5" s="1"/>
  <c r="J52" i="5"/>
  <c r="J54" i="5"/>
  <c r="J51" i="5" s="1"/>
  <c r="J17" i="5"/>
  <c r="Y23" i="5"/>
  <c r="I62" i="5"/>
  <c r="I58" i="5" s="1"/>
  <c r="I64" i="5" s="1"/>
  <c r="H14" i="2" s="1"/>
  <c r="J62" i="5"/>
  <c r="J58" i="5" s="1"/>
  <c r="J64" i="5" s="1"/>
  <c r="I17" i="5"/>
  <c r="J27" i="4"/>
  <c r="I27" i="4"/>
  <c r="I25" i="4" s="1"/>
  <c r="J26" i="4"/>
  <c r="J25" i="4" s="1"/>
  <c r="I26" i="4"/>
  <c r="X25" i="4"/>
  <c r="W25" i="4"/>
  <c r="U25" i="4"/>
  <c r="T25" i="4"/>
  <c r="S25" i="4"/>
  <c r="R25" i="4"/>
  <c r="Q25" i="4"/>
  <c r="P25" i="4"/>
  <c r="O25" i="4"/>
  <c r="N25" i="4"/>
  <c r="M25" i="4"/>
  <c r="J24" i="4"/>
  <c r="I24" i="4"/>
  <c r="J23" i="4"/>
  <c r="J22" i="4" s="1"/>
  <c r="I23" i="4"/>
  <c r="X22" i="4"/>
  <c r="W22" i="4"/>
  <c r="V22" i="4"/>
  <c r="U22" i="4"/>
  <c r="T22" i="4"/>
  <c r="S22" i="4"/>
  <c r="R22" i="4"/>
  <c r="Q22" i="4"/>
  <c r="P22" i="4"/>
  <c r="O22" i="4"/>
  <c r="N22" i="4"/>
  <c r="M22" i="4"/>
  <c r="J21" i="4"/>
  <c r="J20" i="4"/>
  <c r="I20" i="4"/>
  <c r="J19" i="4"/>
  <c r="I19" i="4"/>
  <c r="J18" i="4"/>
  <c r="I18" i="4"/>
  <c r="J17" i="4"/>
  <c r="I17" i="4"/>
  <c r="X16" i="4"/>
  <c r="W16" i="4"/>
  <c r="V16" i="4"/>
  <c r="U16" i="4"/>
  <c r="T16" i="4"/>
  <c r="S16" i="4"/>
  <c r="R16" i="4"/>
  <c r="Q16" i="4"/>
  <c r="P16" i="4"/>
  <c r="O16" i="4"/>
  <c r="N16" i="4"/>
  <c r="M16" i="4"/>
  <c r="Z25" i="4" l="1"/>
  <c r="Z16" i="4"/>
  <c r="Z34" i="4" s="1"/>
  <c r="I16" i="4"/>
  <c r="J16" i="4"/>
  <c r="J15" i="4" s="1"/>
  <c r="J34" i="4" s="1"/>
  <c r="I21" i="2" s="1"/>
  <c r="Z22" i="4"/>
  <c r="I22" i="4"/>
  <c r="J65" i="5"/>
  <c r="I14" i="2"/>
  <c r="I15" i="4" l="1"/>
  <c r="I34" i="4" s="1"/>
  <c r="J35" i="4"/>
  <c r="H21" i="2"/>
  <c r="H24" i="2" s="1"/>
  <c r="I24" i="2"/>
  <c r="E24" i="2"/>
  <c r="D24" i="2"/>
  <c r="J22" i="2"/>
  <c r="J21" i="2"/>
  <c r="F21" i="2"/>
  <c r="J20" i="2"/>
  <c r="F20" i="2"/>
  <c r="J19" i="2"/>
  <c r="F19" i="2"/>
  <c r="J18" i="2"/>
  <c r="F18" i="2"/>
  <c r="J16" i="2"/>
  <c r="F16" i="2"/>
  <c r="J15" i="2"/>
  <c r="F15" i="2"/>
  <c r="J14" i="2"/>
  <c r="F14" i="2"/>
  <c r="J13" i="2"/>
  <c r="F13" i="2"/>
  <c r="J12" i="2"/>
  <c r="F12" i="2"/>
  <c r="J11" i="2"/>
  <c r="F11" i="2"/>
  <c r="J10" i="2"/>
  <c r="F10" i="2"/>
  <c r="J9" i="2"/>
  <c r="F9" i="2"/>
  <c r="J8" i="2"/>
  <c r="F8" i="2"/>
  <c r="J7" i="2"/>
  <c r="F7" i="2"/>
  <c r="J6" i="2"/>
  <c r="F6" i="2"/>
  <c r="J5" i="2"/>
  <c r="F5" i="2"/>
  <c r="F4" i="2"/>
  <c r="F24" i="2" l="1"/>
  <c r="J24" i="2"/>
  <c r="J21" i="1"/>
  <c r="I22" i="1"/>
  <c r="H22" i="1"/>
  <c r="J20" i="1"/>
  <c r="J19" i="1"/>
  <c r="J18" i="1"/>
  <c r="J17" i="1"/>
  <c r="J16" i="1"/>
  <c r="J15" i="1"/>
  <c r="J14" i="1"/>
  <c r="J13" i="1"/>
  <c r="J12" i="1"/>
  <c r="J11" i="1"/>
  <c r="J10" i="1"/>
  <c r="J9" i="1"/>
  <c r="J8" i="1"/>
  <c r="J7" i="1"/>
  <c r="J6" i="1"/>
  <c r="J5" i="1"/>
  <c r="J22" i="1" l="1"/>
  <c r="E22" i="1"/>
  <c r="D22" i="1"/>
  <c r="F20" i="1"/>
  <c r="F19" i="1"/>
  <c r="F18" i="1"/>
  <c r="F17" i="1"/>
  <c r="F16" i="1"/>
  <c r="F15" i="1"/>
  <c r="F14" i="1"/>
  <c r="F13" i="1"/>
  <c r="F12" i="1"/>
  <c r="F11" i="1"/>
  <c r="F10" i="1"/>
  <c r="F9" i="1"/>
  <c r="F8" i="1"/>
  <c r="F7" i="1"/>
  <c r="F6" i="1"/>
  <c r="F5" i="1"/>
  <c r="F4" i="1"/>
  <c r="F22" i="1" l="1"/>
  <c r="Y15" i="17"/>
  <c r="Y9" i="17"/>
  <c r="Y23" i="17"/>
</calcChain>
</file>

<file path=xl/comments1.xml><?xml version="1.0" encoding="utf-8"?>
<comments xmlns="http://schemas.openxmlformats.org/spreadsheetml/2006/main">
  <authors>
    <author>UACI_EU_1</author>
  </authors>
  <commentList>
    <comment ref="L33" authorId="0" shapeId="0">
      <text>
        <r>
          <rPr>
            <b/>
            <sz val="9"/>
            <color indexed="81"/>
            <rFont val="Tahoma"/>
            <family val="2"/>
          </rPr>
          <t>UACI_EU_1:</t>
        </r>
        <r>
          <rPr>
            <sz val="9"/>
            <color indexed="81"/>
            <rFont val="Tahoma"/>
            <family val="2"/>
          </rPr>
          <t xml:space="preserve">
En revision de la unidad de planificación pero ta esta listo para aprobar. </t>
        </r>
      </text>
    </comment>
  </commentList>
</comments>
</file>

<file path=xl/comments2.xml><?xml version="1.0" encoding="utf-8"?>
<comments xmlns="http://schemas.openxmlformats.org/spreadsheetml/2006/main">
  <authors>
    <author>Planificación IAIP</author>
  </authors>
  <commentList>
    <comment ref="J39" authorId="0" shapeId="0">
      <text>
        <r>
          <rPr>
            <b/>
            <sz val="9"/>
            <color indexed="81"/>
            <rFont val="Tahoma"/>
            <family val="2"/>
          </rPr>
          <t>Planificación IAIP:</t>
        </r>
        <r>
          <rPr>
            <sz val="9"/>
            <color indexed="81"/>
            <rFont val="Tahoma"/>
            <family val="2"/>
          </rPr>
          <t xml:space="preserve">
Consultar por este documento</t>
        </r>
      </text>
    </comment>
  </commentList>
</comments>
</file>

<file path=xl/comments3.xml><?xml version="1.0" encoding="utf-8"?>
<comments xmlns="http://schemas.openxmlformats.org/spreadsheetml/2006/main">
  <authors>
    <author/>
  </authors>
  <commentList>
    <comment ref="I64" authorId="0" shapeId="0">
      <text>
        <r>
          <rPr>
            <sz val="11"/>
            <color rgb="FF000000"/>
            <rFont val="Calibri"/>
            <family val="2"/>
          </rPr>
          <t>Nohemy Rivera:
Falta el número de personas</t>
        </r>
      </text>
    </comment>
    <comment ref="J64" authorId="0" shapeId="0">
      <text>
        <r>
          <rPr>
            <sz val="11"/>
            <color rgb="FF000000"/>
            <rFont val="Calibri"/>
            <family val="2"/>
          </rPr>
          <t>Nohemy Rivera:
Falta el número de personas</t>
        </r>
      </text>
    </comment>
  </commentList>
</comments>
</file>

<file path=xl/comments4.xml><?xml version="1.0" encoding="utf-8"?>
<comments xmlns="http://schemas.openxmlformats.org/spreadsheetml/2006/main">
  <authors>
    <author>Planificación IAIP</author>
  </authors>
  <commentList>
    <comment ref="F34" authorId="0" shapeId="0">
      <text>
        <r>
          <rPr>
            <b/>
            <sz val="9"/>
            <color indexed="81"/>
            <rFont val="Tahoma"/>
            <family val="2"/>
          </rPr>
          <t>Planificación IAIP:</t>
        </r>
        <r>
          <rPr>
            <sz val="9"/>
            <color indexed="81"/>
            <rFont val="Tahoma"/>
            <family val="2"/>
          </rPr>
          <t xml:space="preserve">
PASARLA A PLAN DE TRABAJO ESPECÍFICO</t>
        </r>
      </text>
    </comment>
  </commentList>
</comments>
</file>

<file path=xl/comments5.xml><?xml version="1.0" encoding="utf-8"?>
<comments xmlns="http://schemas.openxmlformats.org/spreadsheetml/2006/main">
  <authors>
    <author>Iris Bonilla</author>
    <author>IAIP X</author>
  </authors>
  <commentList>
    <comment ref="P16" authorId="0" shapeId="0">
      <text>
        <r>
          <rPr>
            <b/>
            <sz val="9"/>
            <color indexed="81"/>
            <rFont val="Tahoma"/>
            <family val="2"/>
          </rPr>
          <t>EN EL MARCO DE LA CONMEMORACIÓN DEL DÍA INTERNACIONAL DE LA MUJER</t>
        </r>
      </text>
    </comment>
    <comment ref="T16" authorId="0" shapeId="0">
      <text>
        <r>
          <rPr>
            <b/>
            <sz val="9"/>
            <color indexed="81"/>
            <rFont val="Tahoma"/>
            <family val="2"/>
          </rPr>
          <t>EN EL MARCO DE LA CONMEMORACIÓN DEL DÍA INTERNACIONAL CONTRA LA TRATA DE PERSONAS</t>
        </r>
      </text>
    </comment>
    <comment ref="X16" authorId="0" shapeId="0">
      <text>
        <r>
          <rPr>
            <b/>
            <sz val="9"/>
            <color indexed="81"/>
            <rFont val="Tahoma"/>
            <family val="2"/>
          </rPr>
          <t>EN EL MARCO DE LA CONMEMORACIÓN DEL DÍA INTERNACIONAL PARA LA ELIMINACIÓN DE LA VIOLENCIA CONTRA LA MUJER</t>
        </r>
      </text>
    </comment>
    <comment ref="I17" authorId="1" shapeId="0">
      <text>
        <r>
          <rPr>
            <b/>
            <sz val="9"/>
            <color indexed="81"/>
            <rFont val="Tahoma"/>
            <family val="2"/>
          </rPr>
          <t>IAIP X:</t>
        </r>
        <r>
          <rPr>
            <sz val="9"/>
            <color indexed="81"/>
            <rFont val="Tahoma"/>
            <family val="2"/>
          </rPr>
          <t xml:space="preserve">
Se le puede dar más peso a esta actividad e incluir campaña mensual para la promoción del DAIP y DDHH Mujeres</t>
        </r>
      </text>
    </comment>
    <comment ref="J17" authorId="1" shapeId="0">
      <text>
        <r>
          <rPr>
            <b/>
            <sz val="9"/>
            <color indexed="81"/>
            <rFont val="Tahoma"/>
            <family val="2"/>
          </rPr>
          <t>IAIP X:</t>
        </r>
        <r>
          <rPr>
            <sz val="9"/>
            <color indexed="81"/>
            <rFont val="Tahoma"/>
            <family val="2"/>
          </rPr>
          <t xml:space="preserve">
Se le puede dar más peso a esta actividad e incluir campaña mensual para la promoción del DAIP y DDHH Mujeres</t>
        </r>
      </text>
    </comment>
  </commentList>
</comments>
</file>

<file path=xl/sharedStrings.xml><?xml version="1.0" encoding="utf-8"?>
<sst xmlns="http://schemas.openxmlformats.org/spreadsheetml/2006/main" count="3868" uniqueCount="1477">
  <si>
    <t>PROGRAMADO</t>
  </si>
  <si>
    <t>EJECUTADO</t>
  </si>
  <si>
    <t>% CUMPLI</t>
  </si>
  <si>
    <t>Dirección Ejecutiva</t>
  </si>
  <si>
    <t>DE</t>
  </si>
  <si>
    <t>Gerencia Administrativa</t>
  </si>
  <si>
    <t>GA</t>
  </si>
  <si>
    <t>Unidad Financiera Institucional</t>
  </si>
  <si>
    <t>UFI</t>
  </si>
  <si>
    <t>Unidad de Auditoría Interna</t>
  </si>
  <si>
    <t>UAI</t>
  </si>
  <si>
    <t>Unidad de Planificación</t>
  </si>
  <si>
    <t>UPLAN</t>
  </si>
  <si>
    <t>Unidad de Acceso a la Información</t>
  </si>
  <si>
    <t>UAIP</t>
  </si>
  <si>
    <t>Unidad de Comunicaciones</t>
  </si>
  <si>
    <t>UDICO</t>
  </si>
  <si>
    <t>UNFOP</t>
  </si>
  <si>
    <t>Unidad de Gestión Documental</t>
  </si>
  <si>
    <t>UGDA</t>
  </si>
  <si>
    <t>Unidad de Derecho de Acceso a la Información</t>
  </si>
  <si>
    <t>UDAI</t>
  </si>
  <si>
    <t>Unidad de Protección de Datos Personales</t>
  </si>
  <si>
    <t>UPDP</t>
  </si>
  <si>
    <t>Unidad de Estudios e Investigaciones</t>
  </si>
  <si>
    <t>UEI</t>
  </si>
  <si>
    <t>UTH</t>
  </si>
  <si>
    <t>UTI</t>
  </si>
  <si>
    <t>Unidad de Adquisiciones y Contrataciones Institucionales</t>
  </si>
  <si>
    <t>UACI</t>
  </si>
  <si>
    <t>UGI</t>
  </si>
  <si>
    <t>Unidad de Tecnología de la Información</t>
  </si>
  <si>
    <t>Unidad de Talento Humano</t>
  </si>
  <si>
    <t>Unidad de Formación</t>
  </si>
  <si>
    <t>Unidad de Evaluación del Desempeño LAIP</t>
  </si>
  <si>
    <t>Gerencia  Jurídica</t>
  </si>
  <si>
    <t>GJ</t>
  </si>
  <si>
    <t>Unidad de Género Institucional</t>
  </si>
  <si>
    <t>UNIDAD ORGANIZATIVA</t>
  </si>
  <si>
    <t>A JULIO DE 2019</t>
  </si>
  <si>
    <t>Elaboración de lineamientos internos, formación a personal en el tema</t>
  </si>
  <si>
    <t>Directrices, evento noviembre, protocolo abordaje integral de la violencia en género, acoso laboral y sexual</t>
  </si>
  <si>
    <t>Promover uso herramienta 2.0, Prueba piloto S. Gestión de Casos, TdR herramienta Evaluación del Desempeño LAIP</t>
  </si>
  <si>
    <t>Implementación de plataformas institucionales, asistencia cursos virtuales, actualización de normativa</t>
  </si>
  <si>
    <t>En proceso la actualización NTCIE, matriz de riesgos, autoevaluación MII</t>
  </si>
  <si>
    <t>NTCIE actualizadas, Gestión de riesgos en marcha, autoevaluación MII realizada, Sistema de Calidad y gestión de procesos elaborada</t>
  </si>
  <si>
    <t>Modelo de gestion de toma de decisiones</t>
  </si>
  <si>
    <t>Gestión administrativa en operaciones</t>
  </si>
  <si>
    <t>Modelo de rendición de cuenta en proceso, capacitación a personal sobre LAIP</t>
  </si>
  <si>
    <t>Modelo de rendición de cuenta aprobado,socializado y ejecutado. Capacitación a personal sobre LAIP realizada</t>
  </si>
  <si>
    <t>Gestión de Talento Humano en proceso</t>
  </si>
  <si>
    <t>Concurso de producción multimedia, campaña de medios publicitarios, manual de procedimientos en elaboración, Borrador Estrategia política y relaciones públicas</t>
  </si>
  <si>
    <t>UED</t>
  </si>
  <si>
    <t>PAAC 2020 en elaboración</t>
  </si>
  <si>
    <t>PAAC 2020 aprobada</t>
  </si>
  <si>
    <t>Alianza con actores sociales, cuaderno 3 y 4 en proceso.</t>
  </si>
  <si>
    <t>Prueba piloto proyecto expediente clínico, publicación de cuaderno 3 y 4. Estudio de índice de reserva</t>
  </si>
  <si>
    <t>Gestión financiera en operaciones</t>
  </si>
  <si>
    <t>Auditorias en operaciones</t>
  </si>
  <si>
    <t>Eventos del Día del Saber y Rendición de Cuentas</t>
  </si>
  <si>
    <t>Borrador del Manual de procedimientos, actualización de normativa y pendiente herramienta web para Evaluación del Desempeño LAIP.</t>
  </si>
  <si>
    <t>Actualización política de formación</t>
  </si>
  <si>
    <t>Actualización de normativa de Gestión Documental</t>
  </si>
  <si>
    <t>En espera que el Sistema de Seguimiento de Casos se implemente, pendiente audiencias en el interior del pais.</t>
  </si>
  <si>
    <t>revisión de procedimientos UDIAP y PDPpara el sistema de gestión de casos</t>
  </si>
  <si>
    <t xml:space="preserve">Pendiente normativa de PDP, </t>
  </si>
  <si>
    <t>Comentarios</t>
  </si>
  <si>
    <t>A DICIEMBRE DE 2019</t>
  </si>
  <si>
    <t>PLAN OPERATIVO ANUAL 2019</t>
  </si>
  <si>
    <t>EVALUACIÓN POA 2019</t>
  </si>
  <si>
    <t xml:space="preserve">Unidad Operativa: Estudios e Investigación </t>
  </si>
  <si>
    <r>
      <t xml:space="preserve">Período: </t>
    </r>
    <r>
      <rPr>
        <b/>
        <sz val="11"/>
        <color theme="1"/>
        <rFont val="Calibri"/>
        <family val="2"/>
        <scheme val="minor"/>
      </rPr>
      <t>Enero - Dicembre de 2019</t>
    </r>
  </si>
  <si>
    <t>Objetivo Estratégico</t>
  </si>
  <si>
    <t>Eje Estratégico</t>
  </si>
  <si>
    <t>Resultado</t>
  </si>
  <si>
    <t>Acción Estratégica</t>
  </si>
  <si>
    <t>Actividades</t>
  </si>
  <si>
    <t xml:space="preserve">Contribución A. Estratégica en Meta Quinquenal (%) </t>
  </si>
  <si>
    <t>Cantidad  y</t>
  </si>
  <si>
    <t>Medio de verificación cumplimiento de Actividades</t>
  </si>
  <si>
    <t>Responsable</t>
  </si>
  <si>
    <t>1er trimestre</t>
  </si>
  <si>
    <t>2do trimestre</t>
  </si>
  <si>
    <t>3er trimestre</t>
  </si>
  <si>
    <t>4o trimestre</t>
  </si>
  <si>
    <t>Presupuesto Asignado</t>
  </si>
  <si>
    <t>RESULTADOS OBTENIDOS</t>
  </si>
  <si>
    <t>ANALISIS REFLEXIVO DE RESULTADOS</t>
  </si>
  <si>
    <t>MEDIO DE VERIFICACIÓN</t>
  </si>
  <si>
    <t>Enero</t>
  </si>
  <si>
    <t>Febrero</t>
  </si>
  <si>
    <t>Marxo</t>
  </si>
  <si>
    <t>Abril</t>
  </si>
  <si>
    <t>Mayo</t>
  </si>
  <si>
    <t>Junio</t>
  </si>
  <si>
    <t>Julio</t>
  </si>
  <si>
    <t>Agosto</t>
  </si>
  <si>
    <t>Septiembre</t>
  </si>
  <si>
    <t xml:space="preserve">Octubre </t>
  </si>
  <si>
    <t>Noviembre</t>
  </si>
  <si>
    <t>Diciembre</t>
  </si>
  <si>
    <t>Meta 
realizada / no realizada</t>
  </si>
  <si>
    <t>mes en que se ejecutó</t>
  </si>
  <si>
    <r>
      <rPr>
        <b/>
        <sz val="8"/>
        <rFont val="Arial"/>
        <family val="2"/>
      </rPr>
      <t>JUSTIFICACIÓN POR INCUMPLIMIENTO</t>
    </r>
    <r>
      <rPr>
        <sz val="8"/>
        <rFont val="Arial"/>
        <family val="2"/>
      </rPr>
      <t xml:space="preserve"> 
(Citar causas relevantes y factores que impidieron la ejecución)</t>
    </r>
  </si>
  <si>
    <r>
      <rPr>
        <b/>
        <sz val="8"/>
        <rFont val="Arial"/>
        <family val="2"/>
      </rPr>
      <t>COMPROMISO DE CUMPLIMIENTO</t>
    </r>
    <r>
      <rPr>
        <sz val="8"/>
        <rFont val="Arial"/>
        <family val="2"/>
      </rPr>
      <t>: 
(citar meta programada en primeros meses del 2020)</t>
    </r>
  </si>
  <si>
    <r>
      <rPr>
        <b/>
        <sz val="9"/>
        <color theme="1"/>
        <rFont val="Arial"/>
        <family val="2"/>
      </rPr>
      <t>DOCUMENTO</t>
    </r>
    <r>
      <rPr>
        <sz val="8"/>
        <color theme="1"/>
        <rFont val="Arial"/>
        <family val="2"/>
      </rPr>
      <t xml:space="preserve"> 
(nombrar y anexar archivo, cuando proceda)</t>
    </r>
  </si>
  <si>
    <t>OE.1</t>
  </si>
  <si>
    <t xml:space="preserve"> Fortalecer en la población el conocimiento y ejercicio del derecho de acceso a la información pública y protección de datos personales</t>
  </si>
  <si>
    <t>EE.1.3</t>
  </si>
  <si>
    <t xml:space="preserve">Gestión de conocimiento. Generar y gestionar conocimiento en la aplicación de la LAIP. </t>
  </si>
  <si>
    <t>R.1.3.1</t>
  </si>
  <si>
    <t>Mecanismos de generación y uso de conocimiento sobre las temáticas de la LAIP implementados.</t>
  </si>
  <si>
    <t xml:space="preserve">Indicador de resultado: </t>
  </si>
  <si>
    <t>Meta Anual:</t>
  </si>
  <si>
    <t>personas</t>
  </si>
  <si>
    <t>AE. 1.3.1.1</t>
  </si>
  <si>
    <t>Establecer alianzas con diversos actores sociales clave a nivel nacional e internacional para el análisis y generación de propuestas sobre la cultura de transparencia en la sociedad.</t>
  </si>
  <si>
    <t xml:space="preserve">Observaciones: </t>
  </si>
  <si>
    <t>Act.1.3.1.1.1</t>
  </si>
  <si>
    <t>Establecer alianza con actores sociales</t>
  </si>
  <si>
    <t xml:space="preserve">Cartas de entendimiento </t>
  </si>
  <si>
    <t xml:space="preserve">Esta actividad se solicitó que se eliminara del POA de la Unidad de Estudios e Investigación, en agosto de 2019. Se presentó la justificación al respecto. </t>
  </si>
  <si>
    <t>Será retomada por otra Unidad para el 2020</t>
  </si>
  <si>
    <t>OP</t>
  </si>
  <si>
    <t>Identificar y elaborar matriz de actores sociales para generar cultura de transparencia.</t>
  </si>
  <si>
    <t>2..0%</t>
  </si>
  <si>
    <t xml:space="preserve">Matriz elaborada </t>
  </si>
  <si>
    <t>Gestionar alianzas con actores sociales.</t>
  </si>
  <si>
    <t xml:space="preserve">Cartas firmadas </t>
  </si>
  <si>
    <t>Seguimiento a las alianzas con actores sociales.</t>
  </si>
  <si>
    <t>Informes de segumiento</t>
  </si>
  <si>
    <t>AE. 1.3.1.2</t>
  </si>
  <si>
    <t>Elaborar productos de conocimientos sobre la cultura de transparencia en la sociedad.</t>
  </si>
  <si>
    <t>Act.1.3.1.2.1</t>
  </si>
  <si>
    <t>Elaborar cuaderno 3. Historia del IAIP (cinco años de vida).</t>
  </si>
  <si>
    <t>Cuaderno3</t>
  </si>
  <si>
    <t xml:space="preserve">Redacción de cuaderno </t>
  </si>
  <si>
    <t>Informe final de cuaderno 3</t>
  </si>
  <si>
    <t xml:space="preserve">sept-diciembre </t>
  </si>
  <si>
    <t xml:space="preserve">No se cuenta con información completa para concluir capítulos, por lo que se tuvo que alagar más de lo previsto el trabajo de campo. </t>
  </si>
  <si>
    <t>Enero-febrero 2020</t>
  </si>
  <si>
    <t>Act.1.3.1.2.3</t>
  </si>
  <si>
    <t xml:space="preserve">Socializar Cuadernos 1 y 3. </t>
  </si>
  <si>
    <t>Se ejecutó al 100%</t>
  </si>
  <si>
    <t>Socializar (divulgación) cuaderno de transparencia 1</t>
  </si>
  <si>
    <t xml:space="preserve">Lista de asistencia </t>
  </si>
  <si>
    <t xml:space="preserve">Febrero </t>
  </si>
  <si>
    <t>Act.1.3.1.2.4</t>
  </si>
  <si>
    <t>Elaborar mecanismos de evaluación de la percepción de los servicios institucionales</t>
  </si>
  <si>
    <t>Evaluación sobre percepción de servicios IAIP.</t>
  </si>
  <si>
    <t xml:space="preserve">Resumen de resultados </t>
  </si>
  <si>
    <t xml:space="preserve">Bimensual (enero -diciembre) </t>
  </si>
  <si>
    <t>AE. 1.3.1.3</t>
  </si>
  <si>
    <t>Crear y administrar centro documental en modalidad virtual del IAIP</t>
  </si>
  <si>
    <t>Act. 1.3.1.3.1</t>
  </si>
  <si>
    <t xml:space="preserve">Crear Centro Documental Virtual </t>
  </si>
  <si>
    <t>Elaborar un manual de funcionamiento del Centro Documental Virtual.</t>
  </si>
  <si>
    <t>Manual de Funcionamiento</t>
  </si>
  <si>
    <t xml:space="preserve">Presentar Centro Documental en modalidad virtual. </t>
  </si>
  <si>
    <t>Lista de asistencia a socialización</t>
  </si>
  <si>
    <t>Administrar (actualizar contenido) Centro Documental en modalidad virtual.</t>
  </si>
  <si>
    <t xml:space="preserve">Reporte de actualización </t>
  </si>
  <si>
    <t>enero</t>
  </si>
  <si>
    <t>Se tenía previsto el lanzamiento en el marco de la rendición de cuentas. Sin embargo, esta actividad se ha pospuesto por diferentes razones, y con ello, el lazamiento y activación del CDV</t>
  </si>
  <si>
    <t>OE.2</t>
  </si>
  <si>
    <t>Propiciar la correcta aplicación de la Ley de Acceso a la Información Pública (LAIP)  en los entes obligados y otras normas de su competencia.</t>
  </si>
  <si>
    <t>EE.2.1</t>
  </si>
  <si>
    <t xml:space="preserve">Desarrollo de capacidades en entes obligados. Apoyar el desarrollo de capacidades a entes obligados en la aplicación de normativa, lineamientos y criterios resolutivos sobre el derecho de acceso a la información pública,  protección de datos personales y gestión documental. </t>
  </si>
  <si>
    <t>R.2.1.1</t>
  </si>
  <si>
    <t xml:space="preserve">Entes obligados aplican la LAIP de acuerdo a la normativa y criterios resolutivos del IAIP. </t>
  </si>
  <si>
    <t>Número de servidores públicos y funcionarios que participaron en los procesos de formación con enfoque por competencia.</t>
  </si>
  <si>
    <t xml:space="preserve"> AE.2.1.1.1</t>
  </si>
  <si>
    <t xml:space="preserve">Realizar estudios sobre DAIP, PDP Y GDA para el diseño de estrategias normativas, formativas y de fiscalización necesarias. </t>
  </si>
  <si>
    <t>Act.2.1.1.1.1</t>
  </si>
  <si>
    <t xml:space="preserve">Realizar estudio sobre índices de reserva de información en los entes obligados </t>
  </si>
  <si>
    <t>Elaborar y publicar términos de referencia para contratar consultoría para elaborar estudio.</t>
  </si>
  <si>
    <t>Tdr publicados</t>
  </si>
  <si>
    <t>Jun-agos</t>
  </si>
  <si>
    <t>Trabajo de campo.</t>
  </si>
  <si>
    <t>Informe de trabajo de campo</t>
  </si>
  <si>
    <t xml:space="preserve">Procesamiento y análisis de la información. </t>
  </si>
  <si>
    <t>Informe con análisis de datos e información.</t>
  </si>
  <si>
    <t>Revisión y correcciones de informe de estudio</t>
  </si>
  <si>
    <t xml:space="preserve">Informe final </t>
  </si>
  <si>
    <t>agosto</t>
  </si>
  <si>
    <t xml:space="preserve">Diseño de informe para publicación </t>
  </si>
  <si>
    <t>Diseño de informe para impresión.</t>
  </si>
  <si>
    <t>Se tuvo retrasos en la ejecución de la consultoría.</t>
  </si>
  <si>
    <t>Socialización de estudio.</t>
  </si>
  <si>
    <t>Lista de asistencia</t>
  </si>
  <si>
    <t>Act. 2.1.1.1.2</t>
  </si>
  <si>
    <t>Realizar boletines estadísticos sobre función cuasi jurisdiccional del IAIP.</t>
  </si>
  <si>
    <t>Elaboración y públicación en la web de boletín 1</t>
  </si>
  <si>
    <t>Docuemnto final de boletín estadístico</t>
  </si>
  <si>
    <t xml:space="preserve">Se pospuso actividad posteior a la normalización del gestión de casos en marcha, dado que es necesario la generación de estadísticas que reflejen datos exactos. </t>
  </si>
  <si>
    <t xml:space="preserve">Elaboración y públicación en la web de boletín 2 </t>
  </si>
  <si>
    <t>Act. 2.1.1.1.3</t>
  </si>
  <si>
    <t>Realizar Informe Anual a la Asamblea Legislativa 2018</t>
  </si>
  <si>
    <t xml:space="preserve">Redacción de informe </t>
  </si>
  <si>
    <t xml:space="preserve">Impresión de documento </t>
  </si>
  <si>
    <t>Documento impreso</t>
  </si>
  <si>
    <t xml:space="preserve">Entrega a la Asamblea Legislativa </t>
  </si>
  <si>
    <t>Documento entregado a la Asamblea Legislativa</t>
  </si>
  <si>
    <t>febrero</t>
  </si>
  <si>
    <t xml:space="preserve">Coordinación de la implementación de prueba piloto para implementar lineamientos y norma técnica de gestión documental y protección de datos personales en los expedientes clínicos del sector público de El Salvador. </t>
  </si>
  <si>
    <t xml:space="preserve">Coordinación de fase de preparación (integración de equipo y responsables de ejecución de pilóto). </t>
  </si>
  <si>
    <t xml:space="preserve">Reporte de reuniones realizadas. </t>
  </si>
  <si>
    <t xml:space="preserve">Se solicitó modificar y trasladar esta actividad para 2020 dado que no depende del IAIP la ejecución de la misma, sino que del Ministerio de Salud (la prueba piloto). </t>
  </si>
  <si>
    <t>Se tiene previsto retomar actividad (con las modificaciones hechas) para mayo 2020</t>
  </si>
  <si>
    <t xml:space="preserve">Coordinación de fase de ejecución (seguimiento a actividades para la adopción de norma, recolección de información para el análisis de la prueba, etc.). </t>
  </si>
  <si>
    <t>Reporte mensual de actividades realizadas.</t>
  </si>
  <si>
    <t>Coordinación de sistematización de información necesaria para el análisis de resultados de prueba pilóto</t>
  </si>
  <si>
    <t>Reporte de información sistemaizada.</t>
  </si>
  <si>
    <t>Presentación de resultados de prueba pilóto</t>
  </si>
  <si>
    <t>Informe final sobre resultados de prueba.</t>
  </si>
  <si>
    <t>OE.3</t>
  </si>
  <si>
    <t>Impulsar un modelo de servicio público moderno y de calidad orientado a resultados.</t>
  </si>
  <si>
    <t>EE.3.3</t>
  </si>
  <si>
    <t>Gestión Interna. Optimizar la gestión administrativa y financiera institucional y el control interno.</t>
  </si>
  <si>
    <t>R.3.3.1</t>
  </si>
  <si>
    <t>Procesos institucionales y de gestión de conocimiento desarrollados.</t>
  </si>
  <si>
    <t>% de incremento de presupuesto institucional en el período meta.</t>
  </si>
  <si>
    <t>Porcentaje</t>
  </si>
  <si>
    <t>AE. 3.3.1.2</t>
  </si>
  <si>
    <t>Desarrollar mecanismos de gestión de conocimiento.</t>
  </si>
  <si>
    <t>Act. 3.3.1.2.1</t>
  </si>
  <si>
    <t xml:space="preserve">Socializar manual de uso de Centro de documentación institucional. </t>
  </si>
  <si>
    <t xml:space="preserve">Socialización interna </t>
  </si>
  <si>
    <t xml:space="preserve">Se le quitó la actividad de establecer alianza con actores sociales.
Quedó en 80% Cuaderno 3: Historia IAIP.
Pendiente la publicación y socialización del estudio sobre índices de reserva de información de entes obligados.
Pendiente boletín estadístico sobre función cuasi jurisdiccional IAIP
Pendiente prueba piloto Expedientes Clínicos
</t>
  </si>
  <si>
    <t>Actividades ya están incluidas en POA 2020</t>
  </si>
  <si>
    <r>
      <t xml:space="preserve">Unidad Operativa: </t>
    </r>
    <r>
      <rPr>
        <b/>
        <sz val="11"/>
        <color theme="1"/>
        <rFont val="Calibri"/>
        <family val="2"/>
        <scheme val="minor"/>
      </rPr>
      <t>Unidad de Contrataciones y Adquisiciones Institucional (UACI)</t>
    </r>
  </si>
  <si>
    <t xml:space="preserve">EJECUCIÓN </t>
  </si>
  <si>
    <t>EE.3.2</t>
  </si>
  <si>
    <t xml:space="preserve">R.3.2.1 </t>
  </si>
  <si>
    <t>Establecida una gestión institucional eficaz y oportuna.</t>
  </si>
  <si>
    <t>% de cumplimiento institucional de las acciones estratégicas en el periodo meta.</t>
  </si>
  <si>
    <t>Porciento</t>
  </si>
  <si>
    <t>AE. 3.2.1 4</t>
  </si>
  <si>
    <t>Desarrllar los precesos institucionales con eficiencia</t>
  </si>
  <si>
    <t>Desarrollar los procesos de adquisiciones y contrataciones del Plan Anual de Compras con eficiencia, oportunidad, transparencia y economía.</t>
  </si>
  <si>
    <t xml:space="preserve">OP </t>
  </si>
  <si>
    <t>Ejecutar cada una las solicitudes de compra, verificando su disponibilidad presupuestaria, inclusión en el PAAC y cumplimiento de los requisitos establecidos.</t>
  </si>
  <si>
    <t xml:space="preserve"> Expedientes del proceso</t>
  </si>
  <si>
    <t>Gestionar cada proceso desde la Revisión de la Solicitud de Compra, adecuación de Bases, TDR, ET o Solicitud de cotización, hasta la distribución del contrato u orden de compra</t>
  </si>
  <si>
    <t>Consolidar, en coordinación con la UFI, las propuestas de cada unidad solicitante en un solo proyecto de PAAC-2020</t>
  </si>
  <si>
    <t xml:space="preserve">PAAC por unidad organizativa. </t>
  </si>
  <si>
    <t xml:space="preserve">Esta pendiente debido a que la aun no enviado presupuesto por unidades organizativas ni el proyecto en general. Tampoco se les ha informado a las unidades cuale el presupuesto con el q1ue cuentan para el 2020, la Gerencia Administrativa aun no me informa quien es la que esta en la comision de formulación de presupuesta la UACI no forma parte de esta. </t>
  </si>
  <si>
    <t xml:space="preserve">Gestionar la prórroga de contratos del  2019 para el 2020 de acuerdo a requerimientos de las Unidades solicitantes. (cuando lo solicite) </t>
  </si>
  <si>
    <t>Modificatorias de contratos por prorrogas para el 2020</t>
  </si>
  <si>
    <t>Elaboración PAAC 2020 , elaborado con base al presupuesto 2020</t>
  </si>
  <si>
    <t>PAAC 2020 Aprobado.</t>
  </si>
  <si>
    <t>Act. 3.2.1 2.2</t>
  </si>
  <si>
    <t>Registro del sistema de COMPRASAL o/y actualización  de la información Institucional.</t>
  </si>
  <si>
    <t xml:space="preserve">Ejecución, seguimiento y control de los procesos de compra. (COMPRASAL y Registro de Compras UNAC MH) </t>
  </si>
  <si>
    <t xml:space="preserve">Registros de compras en el año 2019, modulo de comprasal </t>
  </si>
  <si>
    <t xml:space="preserve">Elaborar Informes y Reportes trimestrales y cuando se requieran sobre la ejecución de procesos y presentar a GA, Pleno del IAIP, UAIP y UNAC, esta ultima cuando lo requiera. </t>
  </si>
  <si>
    <t>Detalle de compras y contratos realizados en el año 2019</t>
  </si>
  <si>
    <t>Act. 3.2.1 2.3</t>
  </si>
  <si>
    <t xml:space="preserve">Fortalecer los procesos admnistrativos públicos de la UACI </t>
  </si>
  <si>
    <t>Socializar proceso de admnistración de contratos.</t>
  </si>
  <si>
    <t>Listado de asistencia</t>
  </si>
  <si>
    <t>Incremetar competencias del personal de la UACI</t>
  </si>
  <si>
    <t xml:space="preserve">Diploma de la capacitación </t>
  </si>
  <si>
    <t xml:space="preserve">Se realizo el curso virtual con las unidades organizativas y la UFI, y UACI aprendiendo a utilizar el catalago ONU. Coordinado con RRHH y la UNAC </t>
  </si>
  <si>
    <t xml:space="preserve">Número de normativas de control interno desarrolladas. </t>
  </si>
  <si>
    <t>R.3.2.3</t>
  </si>
  <si>
    <t>Desarrollado un sistema de control interno eficiente.</t>
  </si>
  <si>
    <t>normativas</t>
  </si>
  <si>
    <t>AE 3.2.3.1</t>
  </si>
  <si>
    <t>Implementar los instrumentos de control interno institucional.</t>
  </si>
  <si>
    <t>Act. 3.2.3.1</t>
  </si>
  <si>
    <t>Actualizar los instrumentos de control interno institucional. (Cuando aplique)</t>
  </si>
  <si>
    <t>Actualizar normativa UACI (Cuando  aplique)</t>
  </si>
  <si>
    <t>Documento aprobado</t>
  </si>
  <si>
    <t>El Ingreso de la PAAC 2020 se retrazó por falta de información presupuestaria</t>
  </si>
  <si>
    <t>Actividad concluida en enero 2020</t>
  </si>
  <si>
    <t xml:space="preserve">Participa en el Comité Institucional de Género </t>
  </si>
  <si>
    <t>Participa en proyectos desde el Comité de Integridad Institucional (CII)
Participa en Comité de Seguridad y Salud Ocupacional (CSSO)</t>
  </si>
  <si>
    <t xml:space="preserve">Delegado de Participación Ciudadana.
Proyecto SUIP (COST SV) </t>
  </si>
  <si>
    <t>Act. 3.2.1 4.1</t>
  </si>
  <si>
    <r>
      <t>Unidad Operativa: Gerencia Jurídica</t>
    </r>
    <r>
      <rPr>
        <b/>
        <sz val="11"/>
        <color theme="1"/>
        <rFont val="Calibri"/>
        <family val="2"/>
        <scheme val="minor"/>
      </rPr>
      <t xml:space="preserve"> (UJ)</t>
    </r>
  </si>
  <si>
    <t>PLANIFICADO</t>
  </si>
  <si>
    <t>EVALUACIÓN</t>
  </si>
  <si>
    <t>PRESUPUESTO ASIGNADO</t>
  </si>
  <si>
    <t>Marzo</t>
  </si>
  <si>
    <t>Cumplimiento</t>
  </si>
  <si>
    <t xml:space="preserve"> Fortalecer en la población el conocimiento y ejercicio del derecho de acceso a la información pública y protección de datos personales.</t>
  </si>
  <si>
    <t>EE.1.2</t>
  </si>
  <si>
    <r>
      <rPr>
        <b/>
        <i/>
        <sz val="10"/>
        <color theme="0"/>
        <rFont val="Arial"/>
        <family val="2"/>
      </rPr>
      <t>Promoción de la Transparencia</t>
    </r>
    <r>
      <rPr>
        <b/>
        <sz val="10"/>
        <color theme="0"/>
        <rFont val="Arial"/>
        <family val="2"/>
      </rPr>
      <t>. Promover la cultura de la transparencia en la sociedad civil.</t>
    </r>
  </si>
  <si>
    <t xml:space="preserve">R.1.2.1  </t>
  </si>
  <si>
    <t>Cultura de transparencai fortalecida por la participación de la sociedad civil. Soiciedad Civil Fortalecida en Cultura de Transparencia</t>
  </si>
  <si>
    <t xml:space="preserve">% de resoluciones revocatorias o modificatorias sobre DAIP  aplicadas a entes obligados, en el periodo meta. </t>
  </si>
  <si>
    <t xml:space="preserve">% de resoluciones de sobreseimiento y confirmación sobre DPDP aplicadas a entes obligados,en el  periodo meta. </t>
  </si>
  <si>
    <t>AE. 1.2.1.1</t>
  </si>
  <si>
    <t>Diseñar  e implementar un plan de promoción de la cultura de transparencia para facilitar en las personas el ejercicio de sus derechos.</t>
  </si>
  <si>
    <t>ACT 1.2.1.1.1</t>
  </si>
  <si>
    <t>Gestionar audiencias orales en el interior del país</t>
  </si>
  <si>
    <t>Infomes</t>
  </si>
  <si>
    <t>ACT 1.2.1.1.2</t>
  </si>
  <si>
    <t>Gestionar intercambios de experiencias con instituciones homologas para la implementación de metodos efectivos de promoción de la cultura de transparencia</t>
  </si>
  <si>
    <t>Documentos e Informes de gestión</t>
  </si>
  <si>
    <t xml:space="preserve">Desarrollo de capacidades en entes obligados LAIP. Apoyar el desarrollo de capacidades a entes obligados en la aplicación de normativa, lineamientos y criterios resolutivos sobre el derecho de acceso a la información pública,  protección de datos personales y gestión documental. </t>
  </si>
  <si>
    <t xml:space="preserve">R.2.1.1  </t>
  </si>
  <si>
    <t>Entes obligados aplican la LAIP de acuerdo a la normativa y  criterios resolutivos del IAIP.</t>
  </si>
  <si>
    <t>AE. 2.1.1.2</t>
  </si>
  <si>
    <t>Elaborar y actualizar normativa vinculada a DAIP, PDP y GDA</t>
  </si>
  <si>
    <t>Abri</t>
  </si>
  <si>
    <t>Act. 2.1.1.2.1</t>
  </si>
  <si>
    <t>Coordinar y revisar normativa elaborada por la UDAIP, UPDP y UGDA</t>
  </si>
  <si>
    <t>Documentos de coordinación</t>
  </si>
  <si>
    <t>Analizar la normativa actual</t>
  </si>
  <si>
    <t>Infome de anàlisis de normativa</t>
  </si>
  <si>
    <t xml:space="preserve">Elaborar y/o actualizar la normativa identificada </t>
  </si>
  <si>
    <t>Anteproyectos presentados Pleno</t>
  </si>
  <si>
    <t>0,25%</t>
  </si>
  <si>
    <t>No se cumplió. Dicha actividad se realizará en el 2020</t>
  </si>
  <si>
    <t>Socializar la normativa actualizada con unidades vinculantes</t>
  </si>
  <si>
    <t>informe de socializaciones realizadas</t>
  </si>
  <si>
    <t>AE. 2.1.1.3</t>
  </si>
  <si>
    <t>Sistematizar las líneas resolutivas para orientar a los OI.</t>
  </si>
  <si>
    <t>Act. 2.1.1.3.1</t>
  </si>
  <si>
    <t>Gestionar la actualización el Sistema de Líneas Resolutivas</t>
  </si>
  <si>
    <t>Informe de gestión</t>
  </si>
  <si>
    <t>No se cumplió. Dicha actividad se realizará en el año 2020</t>
  </si>
  <si>
    <t>EE.2.2</t>
  </si>
  <si>
    <t>Mecanismos de protección de derechos AIP y PDP. Mejorar la aplicación de los mecanismos de protección del derecho de acceso a la información pública y de datos personales.</t>
  </si>
  <si>
    <t xml:space="preserve">R.2.2.1  </t>
  </si>
  <si>
    <t>Proceso eficaz de resolución para la protección de derechos LAIP implementado.</t>
  </si>
  <si>
    <t xml:space="preserve">% de incremento de resoluciones emitidas por el IAIP,  en el periodo meta. </t>
  </si>
  <si>
    <t>AE. 2.2.1.1</t>
  </si>
  <si>
    <t>Implementar un sistema para agilizar las resoluciones de los procedimientos contemplados en la ley.</t>
  </si>
  <si>
    <t>Act. 2.2.1.1.1</t>
  </si>
  <si>
    <t>Elaborar indicadores para el cumplimiento de plazos</t>
  </si>
  <si>
    <t xml:space="preserve">Documentos </t>
  </si>
  <si>
    <t>Act. 2.2.1.1.2</t>
  </si>
  <si>
    <t>Gestionar el diseño del proceso de tramitación de casos UDAI y PDP</t>
  </si>
  <si>
    <t>documentos aprobados</t>
  </si>
  <si>
    <t>Act. 2.2.1.1.3</t>
  </si>
  <si>
    <t>Seguimiento del estado de casos conocidos (la producciòn de resoluciones)</t>
  </si>
  <si>
    <t>informes mensual de productividad</t>
  </si>
  <si>
    <t>Actividad cumplida</t>
  </si>
  <si>
    <t>AE. 2.2.1.3</t>
  </si>
  <si>
    <t>Aplicar las tecnologías de la información en los procedimientos sustanciados en el IAIP.</t>
  </si>
  <si>
    <t>Act. 2.2.1.3.1</t>
  </si>
  <si>
    <t>Gestionar la implementación del Sistema de Gestión de Casos</t>
  </si>
  <si>
    <t xml:space="preserve">informes </t>
  </si>
  <si>
    <t>Act. 2.2.1.3.2</t>
  </si>
  <si>
    <t>Realizar intercambios con entidades homòlogas con la finalidad de obtener conocimiento sobre las herramientas utilizadas</t>
  </si>
  <si>
    <t>R.3.2.1</t>
  </si>
  <si>
    <t>Establecida una gestión institucional eficaz y oportuna</t>
  </si>
  <si>
    <t>AE. 3.2.1.4</t>
  </si>
  <si>
    <t>Desarrollar los procesos institucionales con eficiencia</t>
  </si>
  <si>
    <t>Act. 3.2.1.4.1</t>
  </si>
  <si>
    <t>Emitir opiniones jurídicas</t>
  </si>
  <si>
    <t xml:space="preserve">Informes </t>
  </si>
  <si>
    <t>Act. 3.2.1.4.2</t>
  </si>
  <si>
    <t>Elaborar contrato de proveedores</t>
  </si>
  <si>
    <t xml:space="preserve">contratos </t>
  </si>
  <si>
    <t>AE. 3.2.3.1</t>
  </si>
  <si>
    <t>Act. 3.2.3.1.1</t>
  </si>
  <si>
    <t>Elaborar manuales de procedimientos</t>
  </si>
  <si>
    <t>op</t>
  </si>
  <si>
    <t>Procedimiento de gestión de casos</t>
  </si>
  <si>
    <t>Guía actualizada</t>
  </si>
  <si>
    <t>Act. 3.2.3.1.2</t>
  </si>
  <si>
    <t>Seguimiento y tramitación de casos ante la Jurisdicción Contencioso Administrativa</t>
  </si>
  <si>
    <t xml:space="preserve">Actividad cumplida </t>
  </si>
  <si>
    <t>Act. 3.2.3.1.3</t>
  </si>
  <si>
    <t>Revisar reglamento de responsabilidad patrimonial</t>
  </si>
  <si>
    <t>Quedó pendiente actualización de normativa.
Pendiente actualización Lineas resolutivas</t>
  </si>
  <si>
    <r>
      <t xml:space="preserve">Unidad Operativa: </t>
    </r>
    <r>
      <rPr>
        <b/>
        <sz val="11"/>
        <color theme="1"/>
        <rFont val="Calibri"/>
        <family val="2"/>
        <scheme val="minor"/>
      </rPr>
      <t>Unidad Financiera Institucional (UFI)</t>
    </r>
  </si>
  <si>
    <r>
      <rPr>
        <b/>
        <sz val="8"/>
        <rFont val="Arial"/>
        <family val="2"/>
      </rPr>
      <t>COMPROMISO DE CUMPLIMIENTO</t>
    </r>
    <r>
      <rPr>
        <sz val="8"/>
        <rFont val="Arial"/>
        <family val="2"/>
      </rPr>
      <t>: 
(citar meta programada en primeros meses del 2018)</t>
    </r>
  </si>
  <si>
    <t>EE.3.1</t>
  </si>
  <si>
    <t>Gestión Estratégica Institucional. Desarrollar la gestión estratégica institucional.</t>
  </si>
  <si>
    <t xml:space="preserve">R.3.2.2   </t>
  </si>
  <si>
    <t>Establecida una gestión financiera sostenible.</t>
  </si>
  <si>
    <t>AE. 3.2.2.1</t>
  </si>
  <si>
    <t>Desarrollar una gestión financiera proactiva para el desarrollo institucional.</t>
  </si>
  <si>
    <t>Act. 3.2.2.1.1</t>
  </si>
  <si>
    <t>Dirigir la gestión financiera institucional mediante la  coordinación integración, supervisión de Presupuesto, Tesorería y Contabilidad</t>
  </si>
  <si>
    <t>informes</t>
  </si>
  <si>
    <t>realizada</t>
  </si>
  <si>
    <t>mes programado</t>
  </si>
  <si>
    <t>n/a</t>
  </si>
  <si>
    <t>Act. 3.2.2.1.2</t>
  </si>
  <si>
    <t xml:space="preserve">Coordinar las actividades relacionadas con la elaboración del proyecto del presupuesto institucional, ejecución, seguimiento y evaluación presupuestaria.  </t>
  </si>
  <si>
    <t>documentos</t>
  </si>
  <si>
    <t>Act. 3.2.2.1.3</t>
  </si>
  <si>
    <t>Realizar pago de obligaciones institucionales y el debido registro en auxiliares de la aplicación informática SAFI.</t>
  </si>
  <si>
    <t>registros</t>
  </si>
  <si>
    <t>Act. 3.2.2.1.4</t>
  </si>
  <si>
    <t>Registrar los hechos económicos que modifiquen los recursos y obligaciones del IAIP y preparar informes financieros en los plazos establecidos en las disposiciones legales y técnicas vigentes.</t>
  </si>
  <si>
    <t>AE. 3.2.2.2</t>
  </si>
  <si>
    <t>Observaciones: Se iniciarán las gestiones en el 2018</t>
  </si>
  <si>
    <t>Act. 3.2.2.2.1</t>
  </si>
  <si>
    <t>Elaborar la normativa institucional</t>
  </si>
  <si>
    <t>Elaborar normativa de Unidad Financiera Institucional</t>
  </si>
  <si>
    <t>normativas aprobadas</t>
  </si>
  <si>
    <t>Gestión financiera realizada oportunamente</t>
  </si>
  <si>
    <r>
      <t xml:space="preserve">Unidad Operativa: </t>
    </r>
    <r>
      <rPr>
        <b/>
        <sz val="11"/>
        <color theme="1"/>
        <rFont val="Calibri"/>
        <family val="2"/>
        <scheme val="minor"/>
      </rPr>
      <t>Gerencia Administrativa (GA)</t>
    </r>
  </si>
  <si>
    <r>
      <t xml:space="preserve">Período: </t>
    </r>
    <r>
      <rPr>
        <b/>
        <sz val="11"/>
        <color theme="1"/>
        <rFont val="Calibri"/>
        <family val="2"/>
        <scheme val="minor"/>
      </rPr>
      <t>Enero - Diciembre de 2019</t>
    </r>
  </si>
  <si>
    <t xml:space="preserve">Ejecución </t>
  </si>
  <si>
    <t>Comentarios Noviembre</t>
  </si>
  <si>
    <t>comentarios Diciembre</t>
  </si>
  <si>
    <t>Act. 3.2.1 2.1</t>
  </si>
  <si>
    <t>Preservar en perfectas condiciones los bienes e instalaciones de la Institución</t>
  </si>
  <si>
    <t xml:space="preserve">Registro </t>
  </si>
  <si>
    <t>Mantenimiento preventivo de Vehículos Institucionales</t>
  </si>
  <si>
    <t>Mantenimiento de Aires Acondicionados</t>
  </si>
  <si>
    <t xml:space="preserve">Mantenimiento de Infraestructura Institucional </t>
  </si>
  <si>
    <t>Se realizó mantenimiento a la infraestructura institucional</t>
  </si>
  <si>
    <t>Brindar los servicios de fumigación de oficinas, bodegas, área de comedor de las instalaciones del IAIP</t>
  </si>
  <si>
    <t>Brindar el apoyo logístico oportuno a las unidades organizativas en el cumplimiento en las actividades institucionales</t>
  </si>
  <si>
    <t>Garantizar la gestión de servicios básicos del IAIP ( Energía Eléctrica y agua potable)</t>
  </si>
  <si>
    <t>Se gestionó el pago de energía eléctrica  y agua potable</t>
  </si>
  <si>
    <t xml:space="preserve">Gestión de caja chica / Fondo circulante </t>
  </si>
  <si>
    <t>Se realizaron diversas compras desde el Fondo Circulante y caja chica</t>
  </si>
  <si>
    <t>Realizar gestiones varias (partes de vehículos, servicios diversos, mantenimiento y reparación de bienes, adquisición medicamentos)</t>
  </si>
  <si>
    <t>Se realizaron gestiones varias sobre servicios diversos, reparación de bienes entre otros</t>
  </si>
  <si>
    <t>Gestionar la compra de Activo Fijo</t>
  </si>
  <si>
    <t>Gestionar la programación mensual de transporte con las unidades organizativas</t>
  </si>
  <si>
    <t>Se realizó gestión con Unidades para el envío de programación de transporte</t>
  </si>
  <si>
    <t>Brindar servicios de transporte en el área Metropolitana e Interdepartamental del territorio</t>
  </si>
  <si>
    <t>Se brindó transporte de acorde a las solicitudes programadas y no programadas de todas las Unidades .</t>
  </si>
  <si>
    <t>Mantener limpias y ordenadas las áreas del IAIP</t>
  </si>
  <si>
    <t>Se mantuvo en orden y limpias todas las áreas del Instituto.</t>
  </si>
  <si>
    <t>Brindar atenciones a personal del IAIP (servicio de agua, café y otros)</t>
  </si>
  <si>
    <t>Durante el mes de enero se brindó agua , café y té en todas las estaciones del IAIP</t>
  </si>
  <si>
    <t>Brindar suministros de forma oportuna a las unidades organizativas</t>
  </si>
  <si>
    <t>Se brindarón suministros a distintas unidades del IAIP</t>
  </si>
  <si>
    <t>Realizar el levantamiento físico del Activo Fijo Institucional</t>
  </si>
  <si>
    <t>Informe</t>
  </si>
  <si>
    <t>Se realizó levantamiento físico al Activo Fijo del IAIP</t>
  </si>
  <si>
    <t>Realizar el levantamiento de inventarios físicos de suministros</t>
  </si>
  <si>
    <t>Se realizó levantamiento físico a suministros institucionales</t>
  </si>
  <si>
    <t xml:space="preserve">Realizar reporte de depreciación mensual a unidad de finanzas </t>
  </si>
  <si>
    <t>Se remitió informe de depreciación mensual a la UFI.</t>
  </si>
  <si>
    <t>Brindar servicios de apoyo efectivos a las unidades organizativas, mediante la gestión de adquisiciones oportunas</t>
  </si>
  <si>
    <t>Gestionar la compra centralizada  de  suministros solicitados para las Unidades Organizativas (suministros de limpieza y de papelería)</t>
  </si>
  <si>
    <t>Gestionar la recarga de extintores</t>
  </si>
  <si>
    <t>Gestionar la contratación del servicio de monitoreo mediante equipo de video cámaras</t>
  </si>
  <si>
    <t xml:space="preserve">Contrato </t>
  </si>
  <si>
    <t>Gestionar la contratación  de los servicio de vigilancia a las instalaciones</t>
  </si>
  <si>
    <t>Gestionar la contratación de  insumos de alimentación para usuarios y empleados</t>
  </si>
  <si>
    <t>Gestionar la contratación de  pólizas de seguros de bienes institucionales (vehículos, equipos y siniestros)</t>
  </si>
  <si>
    <t>Pólizas</t>
  </si>
  <si>
    <t>Gestionar las refrendas de los vehículos institucionales</t>
  </si>
  <si>
    <t>Tarjetas de circulación</t>
  </si>
  <si>
    <t>Gestionar la contratación del arrendamiento  de las instalaciones del IAIP</t>
  </si>
  <si>
    <t>Contrato</t>
  </si>
  <si>
    <t>Gestionar la adquisición de vales de combustible para la realización de las misiones oficiales</t>
  </si>
  <si>
    <t xml:space="preserve">Vales </t>
  </si>
  <si>
    <t>Elaborar la normativa administrativa</t>
  </si>
  <si>
    <t>Normativas aprobadas</t>
  </si>
  <si>
    <t>Concluir actualización de Instructivo para la gestión de transporte</t>
  </si>
  <si>
    <t xml:space="preserve">Documento </t>
  </si>
  <si>
    <t xml:space="preserve">Actualizar Manual para la Gestión de los Suministros Institucionales </t>
  </si>
  <si>
    <t xml:space="preserve">Actualizar Manual para la Administración del Activo Fijo Institucional </t>
  </si>
  <si>
    <t xml:space="preserve">Actualizar Manual para la Administración de Cupones de Combustible </t>
  </si>
  <si>
    <t>Otros Proyectos</t>
  </si>
  <si>
    <t>Seguimiento</t>
  </si>
  <si>
    <t>Colaborar en actualizacion de NTCIE</t>
  </si>
  <si>
    <t>Implementar Matriz de riesgos en la Gerencia Administrativa</t>
  </si>
  <si>
    <t>Colaborar en diseño de Politica de Integridad y Gobierno Abierto</t>
  </si>
  <si>
    <t>Adecuar procedimientos a Ley de procedimientos administrativos</t>
  </si>
  <si>
    <t>En proceso de revisión</t>
  </si>
  <si>
    <r>
      <rPr>
        <b/>
        <sz val="11"/>
        <rFont val="Arial"/>
        <family val="2"/>
      </rPr>
      <t xml:space="preserve">NOTA ACLARATORIA: </t>
    </r>
    <r>
      <rPr>
        <sz val="11"/>
        <rFont val="Arial"/>
        <family val="2"/>
      </rPr>
      <t>La disminución en el presupuesto de la GA se solicita en el entendido que no se realizaran remodelaciones y adecuaciones de infraestructura en el presente año. Dado que en abril de 2019 se presento informe técnico a Pleno sobre ampliación de espacios en oficinas del IAIP, no  teniendo respuesta ni autorización a la fecha sobre las alternativas presentadas. FAVOR INCLUIR EN NOTA JUSTIFICATORIA</t>
    </r>
  </si>
  <si>
    <t>F.</t>
  </si>
  <si>
    <t xml:space="preserve">Ing. José Juan Marroquín </t>
  </si>
  <si>
    <t>Gerente Administrativo</t>
  </si>
  <si>
    <t>PLAN OPERATIVO ANUAL 2017</t>
  </si>
  <si>
    <r>
      <t xml:space="preserve">Unidad Operativa: </t>
    </r>
    <r>
      <rPr>
        <b/>
        <sz val="11"/>
        <color theme="1"/>
        <rFont val="Calibri"/>
        <family val="2"/>
        <scheme val="minor"/>
      </rPr>
      <t>Unidad de Fiscalización  (UFIS)</t>
    </r>
  </si>
  <si>
    <r>
      <t xml:space="preserve">Período: </t>
    </r>
    <r>
      <rPr>
        <b/>
        <sz val="11"/>
        <color theme="1"/>
        <rFont val="Calibri"/>
        <family val="2"/>
        <scheme val="minor"/>
      </rPr>
      <t>Enero - Dicembre de 2017</t>
    </r>
  </si>
  <si>
    <t>ejecución</t>
  </si>
  <si>
    <t xml:space="preserve"> </t>
  </si>
  <si>
    <t>Entes obligados aplican la LAIP de acuerdo a la normativa y criterios resolutivos del IAIP.</t>
  </si>
  <si>
    <t>AE. 2.1.1.4</t>
  </si>
  <si>
    <r>
      <t xml:space="preserve">Elaborar herramientas </t>
    </r>
    <r>
      <rPr>
        <b/>
        <sz val="10"/>
        <rFont val="Arial"/>
        <family val="2"/>
      </rPr>
      <t>para fortalecer capacidades de aplicación de DAIP, PDP y GDA en los entes obligados.</t>
    </r>
  </si>
  <si>
    <t>Act. 2.1.1.4.6</t>
  </si>
  <si>
    <t>Desarrollar un modelo de evaluación del desempeño de entes obligados en cumplimiento LAIP</t>
  </si>
  <si>
    <t>Documento modelo aprobado</t>
  </si>
  <si>
    <t>Fortalecer las capacidades de la unidad a través de la adquisición de herramientas técnicas para la medición de condiciones ambientales en los archivos institucionales.</t>
  </si>
  <si>
    <t>Gestiones para la adquisición</t>
  </si>
  <si>
    <t>AE. 2.1.1.5</t>
  </si>
  <si>
    <t>Implementar el modelo de evaluación del desempeño de entes obligados en cumplimiento LAIP</t>
  </si>
  <si>
    <t>Act. 2.1.1.5.1</t>
  </si>
  <si>
    <t>Desarrollar procesos de formación en materias reguladas en la LAIP para entes obligados.</t>
  </si>
  <si>
    <t>apoyar plan de formación</t>
  </si>
  <si>
    <t>listados de asistencia</t>
  </si>
  <si>
    <t>EE.2.3</t>
  </si>
  <si>
    <t>Fiscalización del cumplimiento de la LAIP. Ampliar el alcance del sistema de fiscalización del cumplimiento de la LAIP.</t>
  </si>
  <si>
    <t xml:space="preserve">R.2.3.1 </t>
  </si>
  <si>
    <t>Mayores niveles de obligaciones de transparencia cumplidos por los entes obligados.</t>
  </si>
  <si>
    <t>Decisiones de pleno cumplidas  en tiempo y en forma /  descisiones  de pleno emitidas sobre DAIP  aplicadas a entes obligados.</t>
  </si>
  <si>
    <t>% de entes obligados evaluados en el proceso de fiscalización tespecto a las obligaciones de transparencia}</t>
  </si>
  <si>
    <t>AE. 2.3.1.1</t>
  </si>
  <si>
    <t>Fortalecer las herramientas electrónicas para agilizar los procesos de fiscalización.</t>
  </si>
  <si>
    <t>Act. 2.3.1.1.1</t>
  </si>
  <si>
    <t>Diseñar y validar herramienta del modelo de evaluación del desempeño de entes obligados en cumplimiento LAIP</t>
  </si>
  <si>
    <t xml:space="preserve">documentos presentados al Pleno </t>
  </si>
  <si>
    <t>AE. 2.3.1.2</t>
  </si>
  <si>
    <t>Ampliar la cobertura de fiscalización.</t>
  </si>
  <si>
    <t>Act. 2.3.1.2.2</t>
  </si>
  <si>
    <t xml:space="preserve">Realizar piloto de evaluación de desempeño  de instituciones no municipales  en transparencia activa, gestión documental y archivos (medición)  </t>
  </si>
  <si>
    <t xml:space="preserve">Informe </t>
  </si>
  <si>
    <t>Act. 2.3.1.2.3</t>
  </si>
  <si>
    <t xml:space="preserve">Realizar piloto de evaluación de desempeño  de municipales  en transparencia activa, gestión documental y archivos (medición) </t>
  </si>
  <si>
    <t>AE. 2.3.1.3</t>
  </si>
  <si>
    <t>Desarrollar e implementar un sistema de indicadores de cumplimiento de la LAIP.</t>
  </si>
  <si>
    <t>Act. 2.3.1.3.1</t>
  </si>
  <si>
    <t>Formular los indicadores a ejecutar a corto, mediano y largo plazo, en materia de publicación de información oficiosa, gestión documental, protección de datos personales y trámite de solicitudes de acceso a la información pública.</t>
  </si>
  <si>
    <t>documento presentado al Pleno</t>
  </si>
  <si>
    <t>Acompañamiento</t>
  </si>
  <si>
    <t>Brindar acompañamiento a las instituciones de gobierno central y municipalidades, respecto al nuevo modelo de evaluación del desempeño (Actividades de seguimiento)</t>
  </si>
  <si>
    <t>Reuniones, listas de asistencia e intercambio de correos con los oficiales de información y gestión documental</t>
  </si>
  <si>
    <t>Elaborar manual de procedimientos</t>
  </si>
  <si>
    <t>Elaborar normativa del modelo de evaluación del desempeño de entes obligados en cumplimiento LAIP</t>
  </si>
  <si>
    <t>Quedó pendiente concluir indicadores a ejecutar a corto, mediano y largo plazo.</t>
  </si>
  <si>
    <t>JUSTIFICACIÓN DE MODIFICACIÓN</t>
  </si>
  <si>
    <r>
      <t xml:space="preserve">Razones por las que se </t>
    </r>
    <r>
      <rPr>
        <b/>
        <u val="singleAccounting"/>
        <sz val="11"/>
        <color rgb="FFC00000"/>
        <rFont val="Calibri"/>
        <family val="2"/>
        <scheme val="minor"/>
      </rPr>
      <t xml:space="preserve">modifica </t>
    </r>
    <r>
      <rPr>
        <b/>
        <sz val="11"/>
        <color theme="1"/>
        <rFont val="Calibri"/>
        <family val="2"/>
        <scheme val="minor"/>
      </rPr>
      <t xml:space="preserve">el plazo de ejecución, se </t>
    </r>
    <r>
      <rPr>
        <b/>
        <u val="singleAccounting"/>
        <sz val="11"/>
        <color rgb="FFC00000"/>
        <rFont val="Calibri"/>
        <family val="2"/>
        <scheme val="minor"/>
      </rPr>
      <t>adiciona o elimina</t>
    </r>
    <r>
      <rPr>
        <b/>
        <sz val="11"/>
        <color theme="1"/>
        <rFont val="Calibri"/>
        <family val="2"/>
        <scheme val="minor"/>
      </rPr>
      <t xml:space="preserve"> actividad programada en plan operativo</t>
    </r>
  </si>
  <si>
    <t>Disminución de $ 12,000.00 dólares en el presupuesto asignado, por no haberse autorizado a la fecha, adecuaciones a la infraestructura de oficinas del IAIP</t>
  </si>
  <si>
    <t xml:space="preserve">Disminución de $ 10, 000.00 dólares en el presupuesto asignado, por economías en las compras realizadas a la fecha. </t>
  </si>
  <si>
    <t>Se traslada la ejecución de la meta del mes de septiembre a agosto, a solicitud de Encargada de Suministros, tramitada ante la GA y UPLAN debido a incremento en el consumo por mayor cantidad de personal.</t>
  </si>
  <si>
    <t>Se traslada la ejecución de la meta del mes de noviembre a agosto, a solicitud de Encargada de Suministros, tramitada ante la GA y UPLAN debido a incremento en el consumo por mayor cantidad de personal.</t>
  </si>
  <si>
    <t>Disminución de $ 5,000.00 dólares en el presupuesto asignado, por no haberse autorizado a la fecha, el alquiler de bodega anexa a oficinas del IAIP</t>
  </si>
  <si>
    <t>Se traslada la ejecución de la meta del mes de abril a junio, a solicitud de Encargada de Suministros, tramitada ante la GA y UPLAN dada la disponibilidad (ahorro) en los vales de combustible.</t>
  </si>
  <si>
    <t>Se traslada la ejecución de la meta del mes de agosto a octubre, dada la carga de trabajo en la GA.</t>
  </si>
  <si>
    <t>Gestión administrativa realizada oportunamente</t>
  </si>
  <si>
    <t>Socializar a unidades internas sobre actualización y nueva normativa</t>
  </si>
  <si>
    <t>Act. 3.3.3.2</t>
  </si>
  <si>
    <t>Diseñar e implementar un programa de desarrollo de competencias claves del talento humano</t>
  </si>
  <si>
    <t>A.E 3.3.3.1</t>
  </si>
  <si>
    <t>Personal con competencias claves desarrolladas</t>
  </si>
  <si>
    <t xml:space="preserve">R.3.3.3 </t>
  </si>
  <si>
    <t>Elaborar y actualizar manual de tramitación de procedimientos LAIP</t>
  </si>
  <si>
    <t>A.E 2.2.1.3</t>
  </si>
  <si>
    <t>Elaborar patrones estadisticos para la herramienta informatica</t>
  </si>
  <si>
    <t>Act. 2.2.1.2.2</t>
  </si>
  <si>
    <t>Realizar intercambios con entidades homólogas con la finalidad de obtener conocimiento sobre las herramientas utilizadas</t>
  </si>
  <si>
    <t>Act. 2.2.1.2.1</t>
  </si>
  <si>
    <t xml:space="preserve">Aplicar las tecnologías de la información en los procedimientos sustanciados en el IAIP.
</t>
  </si>
  <si>
    <t>AE. 2.2.1.2</t>
  </si>
  <si>
    <t xml:space="preserve">Documento de diseño del proceso </t>
  </si>
  <si>
    <t>Diseño del proceso de tramitaciòn de casos DPDP</t>
  </si>
  <si>
    <t>Act. 2.2.1.1.1.2</t>
  </si>
  <si>
    <t xml:space="preserve">Informe mensual de productividad </t>
  </si>
  <si>
    <t>Seguimiento a la producciòn de resoluciones de trámite</t>
  </si>
  <si>
    <t xml:space="preserve">Implementar un sistema para agilizar las resoluciones de los procedimientos contemplados en la ley.
</t>
  </si>
  <si>
    <t xml:space="preserve">  </t>
  </si>
  <si>
    <t>Charlas sobre la implementación sobre lineamiento en materia de protección de datos a los hospitales priorizados</t>
  </si>
  <si>
    <t>Informe de plan piloto</t>
  </si>
  <si>
    <t>Plan piloto de lineamientos de gestión documental y protección de datos personales en história clinica en la red pública de Salud.</t>
  </si>
  <si>
    <t>Act.          2.1.1.4.2</t>
  </si>
  <si>
    <t>Documento observado o con visto bueno</t>
  </si>
  <si>
    <t>Presentación al Pleno.</t>
  </si>
  <si>
    <t>Lista de Asistencia</t>
  </si>
  <si>
    <t xml:space="preserve">Reuniones tecnicas con el MINED, Defensoria del consumidor. </t>
  </si>
  <si>
    <t>Anteproyecto presentado al pleno</t>
  </si>
  <si>
    <t>Elaboración de un proyecto de Ley de pretección de Datos Personales</t>
  </si>
  <si>
    <t>Act. 2.1.1.4.1</t>
  </si>
  <si>
    <t>Realizar consulta sobre aspectos de la normativa</t>
  </si>
  <si>
    <t>Informe de analisi</t>
  </si>
  <si>
    <t>Elaboración y Revisión de normativa emitida por la UPDP.</t>
  </si>
  <si>
    <t xml:space="preserve">Infome de análisis </t>
  </si>
  <si>
    <t xml:space="preserve">Elaboración y Revisión la normativa de protección de datos personales </t>
  </si>
  <si>
    <t>Elaborar y actualizar normativa vinculada a DAIP, PDP</t>
  </si>
  <si>
    <t xml:space="preserve">Informe de gestión </t>
  </si>
  <si>
    <t xml:space="preserve">Coordinar con la unidades correspondientes la realización de audiencias orales al interior del pais. </t>
  </si>
  <si>
    <t>Act. 1.2.1.1.1</t>
  </si>
  <si>
    <t>Promover la cultura de transparencia y protección de datos personales para facilitar a las personas el efectivo ejercicio de sus derechos (ARCO).</t>
  </si>
  <si>
    <t>Cultura de transparencia fortalecida por la participación de la sociedad civil.</t>
  </si>
  <si>
    <t>R.1.2.1</t>
  </si>
  <si>
    <t>Promoción de la Transparencia. Promover la cultura de la transparencia en la sociedad civil.</t>
  </si>
  <si>
    <t>p</t>
  </si>
  <si>
    <t>Presupuesto</t>
  </si>
  <si>
    <r>
      <t xml:space="preserve">Unidad Operativa: </t>
    </r>
    <r>
      <rPr>
        <b/>
        <sz val="11"/>
        <color theme="1"/>
        <rFont val="Calibri"/>
        <family val="2"/>
        <scheme val="minor"/>
      </rPr>
      <t>Unidad de Protección de Datos Personales (UPDP)</t>
    </r>
  </si>
  <si>
    <t>Pendiente la actualización de la normativa de PDP</t>
  </si>
  <si>
    <r>
      <t xml:space="preserve">Unidad Operativa: </t>
    </r>
    <r>
      <rPr>
        <b/>
        <sz val="11"/>
        <color theme="1"/>
        <rFont val="Calibri"/>
        <family val="2"/>
        <scheme val="minor"/>
      </rPr>
      <t>Unidad de Auditoría Interna (UAI)</t>
    </r>
  </si>
  <si>
    <t>Ejecución 1er Cuatrimestre</t>
  </si>
  <si>
    <r>
      <rPr>
        <b/>
        <sz val="9"/>
        <rFont val="Arial"/>
        <family val="2"/>
      </rPr>
      <t>JUSTIFICACIÓN POR INCUMPLIMIENTO</t>
    </r>
    <r>
      <rPr>
        <sz val="9"/>
        <rFont val="Arial"/>
        <family val="2"/>
      </rPr>
      <t xml:space="preserve"> 
(Citar causas relevantes y factores que impidieron la ejecución)</t>
    </r>
  </si>
  <si>
    <r>
      <rPr>
        <b/>
        <sz val="9"/>
        <rFont val="Arial"/>
        <family val="2"/>
      </rPr>
      <t>COMPROMISO DE CUMPLIMIENTO</t>
    </r>
    <r>
      <rPr>
        <sz val="9"/>
        <rFont val="Arial"/>
        <family val="2"/>
      </rPr>
      <t>: 
(citar meta programada en primeros meses del 2020)</t>
    </r>
  </si>
  <si>
    <r>
      <rPr>
        <b/>
        <sz val="9"/>
        <color theme="1"/>
        <rFont val="Arial"/>
        <family val="2"/>
      </rPr>
      <t>DOCUMENTO</t>
    </r>
    <r>
      <rPr>
        <sz val="9"/>
        <color theme="1"/>
        <rFont val="Arial"/>
        <family val="2"/>
      </rPr>
      <t xml:space="preserve"> 
(nombrar y anexar archivo, cuando proceda)</t>
    </r>
  </si>
  <si>
    <t>ejecutado</t>
  </si>
  <si>
    <t>programado</t>
  </si>
  <si>
    <t>Desarrllar los procesos institucionales con eficiencia</t>
  </si>
  <si>
    <t>EXAMEN ESPECIAL A LAS COMPRAS Y SERVICIOS</t>
  </si>
  <si>
    <t>EJECUTADA</t>
  </si>
  <si>
    <t>Informe de Auditoría</t>
  </si>
  <si>
    <t>EXAMEN ESPECIAL A LA UNIDAD DE COMUNICACIONES</t>
  </si>
  <si>
    <t>Act. 3.2.1.4.3</t>
  </si>
  <si>
    <t>EXAMEN ESPECIAL A LA UNIDAD DE ESTUDIOS E INVESTIGACIÓN</t>
  </si>
  <si>
    <t>Act. 3.2.1.4.4</t>
  </si>
  <si>
    <t>INVENTARIOS DE EXISTENCIAS</t>
  </si>
  <si>
    <t>Act. 3.2.1.4.5</t>
  </si>
  <si>
    <t>EXAMEN ESPECIAL A LA LEY DE PREVENCIÓN EN LOS LUGARES DE TRABAJO</t>
  </si>
  <si>
    <t>Act. 3.2.1.4.6</t>
  </si>
  <si>
    <t>INVENTARIOS DE ACTIVOS FIJOS</t>
  </si>
  <si>
    <t>Act. 3.2.1.4.7</t>
  </si>
  <si>
    <t>EXAMEN ESPECIAL A LA UNIDA JURÍDICA</t>
  </si>
  <si>
    <t>ACTIVIDAD EN PROCESO</t>
  </si>
  <si>
    <t>Por ejecución de otras actividades realizadas a solicitud, como participación en revisión normativa</t>
  </si>
  <si>
    <t>Act. 3.2.1.4.8</t>
  </si>
  <si>
    <t>EXAMEN ESPECIAL DE SEGUIMIENTO A RECOMENDACIONES DE CORTE DE CUENTAS</t>
  </si>
  <si>
    <t>Act. 3.2.1.4.9</t>
  </si>
  <si>
    <t>IMPREVISTOS</t>
  </si>
  <si>
    <t>Act. 3.2.1.4.10</t>
  </si>
  <si>
    <t>ARQUEOS DE FONDOS Y VALORES</t>
  </si>
  <si>
    <t>Act. 3.2.1.4.11</t>
  </si>
  <si>
    <t>Fortalecer conocimientos de Unidad de Auditoría Interna</t>
  </si>
  <si>
    <t>Diploma de participación</t>
  </si>
  <si>
    <t>Diplomas de participación</t>
  </si>
  <si>
    <t>* El mes refleja cuando se emitió el informe, mas no la ejecución del proceso</t>
  </si>
  <si>
    <t>AE. 3.2.3.2</t>
  </si>
  <si>
    <t>DESARROLLAR PROCESO DE AUTO EVALUACION INSTITUCIONAL</t>
  </si>
  <si>
    <t>Elaborar Plan de Trabajo 2020</t>
  </si>
  <si>
    <t>Plan</t>
  </si>
  <si>
    <t>Quedó en ejecución el examen especial a la Gerencia Jurídica.</t>
  </si>
  <si>
    <t>Programada para febrero 2020</t>
  </si>
  <si>
    <t>Participa en Comité de Seguridad y Salud Ocupacional (CSSO)
Actualización de NTCIE, Reglamento de Organización y Funcionamiento IAIP</t>
  </si>
  <si>
    <r>
      <t xml:space="preserve">Unidad Operativa: </t>
    </r>
    <r>
      <rPr>
        <b/>
        <sz val="11"/>
        <color theme="1"/>
        <rFont val="Calibri"/>
        <family val="2"/>
        <scheme val="minor"/>
      </rPr>
      <t>Unidad de Gestión Documental y Archivos (UGDA)</t>
    </r>
  </si>
  <si>
    <r>
      <t xml:space="preserve">Período: </t>
    </r>
    <r>
      <rPr>
        <b/>
        <sz val="11"/>
        <color theme="1"/>
        <rFont val="Calibri"/>
        <family val="2"/>
        <scheme val="minor"/>
      </rPr>
      <t>Enero - Dicembre de 2018</t>
    </r>
  </si>
  <si>
    <t xml:space="preserve">COMENTARIOS </t>
  </si>
  <si>
    <t xml:space="preserve">Implementar la formación de los Entes obligados con el enfoque de compentencias (modalidad virtual y presencial) </t>
  </si>
  <si>
    <t xml:space="preserve">Observaciones: Se desarrollará en coordinación con al Unidad de Capacitación </t>
  </si>
  <si>
    <t xml:space="preserve">Plan de difusión y formación sobre Lineamientos GDA (en coordinación con la Unidad de Capacitación) </t>
  </si>
  <si>
    <t>Expedientre</t>
  </si>
  <si>
    <t>AE. 2.1.1.6</t>
  </si>
  <si>
    <t xml:space="preserve">Promover la implementación de la Gestión Documental y de Archivos en los Entes Obligados y a nivel institucional </t>
  </si>
  <si>
    <t>Act. 2.1.1.6.1</t>
  </si>
  <si>
    <t xml:space="preserve">Brindar asistencia técnica a la implementación de los Lineamientos </t>
  </si>
  <si>
    <t xml:space="preserve">Registro y expedientes </t>
  </si>
  <si>
    <t>Se brindó asistencia técnica a las municipalidades que participaron del Diplomado</t>
  </si>
  <si>
    <t>Act. 2.1.1.6.2</t>
  </si>
  <si>
    <t xml:space="preserve">Eventos de promoción de Gestión Documental </t>
  </si>
  <si>
    <t xml:space="preserve">Expedientes de eventos </t>
  </si>
  <si>
    <t>No se llevó a cabo debido a que no se culminó el proceso de evaluación del cual depende el evento. Se elaborará un informe de hallazgos en lugar de esta actividad para entregar a los Oficiales de GDA</t>
  </si>
  <si>
    <t>Act. 2.1.1.6.3</t>
  </si>
  <si>
    <t xml:space="preserve">Informes de Avances de cumplimiento de Lineamientos GDA </t>
  </si>
  <si>
    <t>Informes</t>
  </si>
  <si>
    <t>A finalizar en el mes de enero 2020</t>
  </si>
  <si>
    <t>Act. 2.1.1.6.4</t>
  </si>
  <si>
    <t xml:space="preserve">Elaboración de guías de implementación del SIGDA en los entes obligados </t>
  </si>
  <si>
    <t xml:space="preserve">Documento finalizado y revisado </t>
  </si>
  <si>
    <t xml:space="preserve">Desarrollar sistemas de registro de la información </t>
  </si>
  <si>
    <t xml:space="preserve">Actualizar los Directorios de Oficiales de Gestión Documental y Archivos de los Entes Obligados (Gobierno Central y Municipalidades) </t>
  </si>
  <si>
    <t xml:space="preserve">Ampliar la cobertura de fiscalización </t>
  </si>
  <si>
    <t xml:space="preserve">Observaciones: Actividad desarrolla en coordinación con la Unidad de Fiscalización </t>
  </si>
  <si>
    <t>Act. 2.3.1.2.1</t>
  </si>
  <si>
    <t>Apoyar el modelo de evaluación de entes obligados en el cumplimiento LAIP</t>
  </si>
  <si>
    <t xml:space="preserve">Documentos registros y actividades </t>
  </si>
  <si>
    <t>Se cumplió con la visita a 98 entes obligados en el compoente de GDA</t>
  </si>
  <si>
    <t xml:space="preserve">Implementar los instrumentos de control interno </t>
  </si>
  <si>
    <t xml:space="preserve">Elaboración de normativa </t>
  </si>
  <si>
    <t>Documentos</t>
  </si>
  <si>
    <t>OP 1.1</t>
  </si>
  <si>
    <t>Elaborar instrumentos técnicos del Sistema Institucional de Gestión Documental y Archivos</t>
  </si>
  <si>
    <t xml:space="preserve">Documentos aprobados </t>
  </si>
  <si>
    <t>OP 1.2</t>
  </si>
  <si>
    <t xml:space="preserve">Elaborar normativa de Gestión Documental y Archivos </t>
  </si>
  <si>
    <t>Normativa aprobada</t>
  </si>
  <si>
    <t>OP 1.3</t>
  </si>
  <si>
    <t xml:space="preserve">Transferencia al Archivo Central y su tratamiento </t>
  </si>
  <si>
    <t>Expedientes de transfenrcia</t>
  </si>
  <si>
    <t>OP 1.4</t>
  </si>
  <si>
    <t>Impulsar TIC en la gestión documental</t>
  </si>
  <si>
    <t>lineamientos</t>
  </si>
  <si>
    <t>OP 1.5</t>
  </si>
  <si>
    <t>Dar seguimiento a las unidades en el cumplimiento de normativa interna de gestión documental</t>
  </si>
  <si>
    <t xml:space="preserve">reporte </t>
  </si>
  <si>
    <t>Eventos de promoción de Gestión Documental, no se llevó a cabo debido a que no se culminó el proceso de evaluación del cual depende el evento.</t>
  </si>
  <si>
    <t>Se hará informe en enero 2020</t>
  </si>
  <si>
    <t>Participó con Proyecto Pro Integridad - ISDEMU en diplomado a municipalidades</t>
  </si>
  <si>
    <r>
      <t xml:space="preserve">Unidad Operativa: </t>
    </r>
    <r>
      <rPr>
        <b/>
        <sz val="11"/>
        <color rgb="FF000000"/>
        <rFont val="Calibri"/>
        <family val="2"/>
      </rPr>
      <t>Unidad de Formación y Promoción</t>
    </r>
  </si>
  <si>
    <r>
      <t xml:space="preserve">Período: </t>
    </r>
    <r>
      <rPr>
        <b/>
        <sz val="11"/>
        <color rgb="FF000000"/>
        <rFont val="Calibri"/>
        <family val="2"/>
      </rPr>
      <t>Enero - Dicembre de 2019</t>
    </r>
  </si>
  <si>
    <r>
      <rPr>
        <b/>
        <sz val="8"/>
        <rFont val="Arial"/>
        <family val="2"/>
      </rPr>
      <t>COMPROMISO DE CUMPLIMIENTO</t>
    </r>
    <r>
      <rPr>
        <sz val="8"/>
        <rFont val="Arial"/>
        <family val="2"/>
      </rPr>
      <t>: 
(citar meta programada en primeros meses del 2019)</t>
    </r>
  </si>
  <si>
    <t>EE.1.1</t>
  </si>
  <si>
    <r>
      <rPr>
        <b/>
        <i/>
        <sz val="10"/>
        <color rgb="FFFFFFFF"/>
        <rFont val="Arial"/>
        <family val="2"/>
      </rPr>
      <t>Formación en materias reguladas por la LAIP</t>
    </r>
    <r>
      <rPr>
        <b/>
        <sz val="10"/>
        <color rgb="FFFFFFFF"/>
        <rFont val="Arial"/>
        <family val="2"/>
      </rPr>
      <t xml:space="preserve">. Desarrollar la formación como proceso para promover una cultura de transparencia y acceso a la información en El Salvador </t>
    </r>
  </si>
  <si>
    <t xml:space="preserve">R.1.1.1 </t>
  </si>
  <si>
    <t>Estrategia de Formación Implementada</t>
  </si>
  <si>
    <t>Número de acciones formativas realizadas con base en la estrategia de formación.</t>
  </si>
  <si>
    <t xml:space="preserve">Meta Anual: </t>
  </si>
  <si>
    <t>Acciones</t>
  </si>
  <si>
    <t>AE. 1.1.1.1</t>
  </si>
  <si>
    <t>Elaborar la Estrategia General de Formación.</t>
  </si>
  <si>
    <t>Act. 1.1.1.1.2</t>
  </si>
  <si>
    <t>Diseño de la Estrategia General de Formación para la implementación 2017-2021</t>
  </si>
  <si>
    <t>Documento Estrategia General de Formación</t>
  </si>
  <si>
    <t>Actualizar  la Estrategia General de Formación</t>
  </si>
  <si>
    <t>Estrategia actualizada</t>
  </si>
  <si>
    <t>Realizada</t>
  </si>
  <si>
    <t>Documento elaborada</t>
  </si>
  <si>
    <t>Socializar la Estrategia con equipo Ad-hoc</t>
  </si>
  <si>
    <t>Listados de asistencia</t>
  </si>
  <si>
    <t>Se solicita reprogramar para el mes de noviembre 2019.</t>
  </si>
  <si>
    <t>Solicitud a unidades involucradas en el proceso</t>
  </si>
  <si>
    <t>Desarrollar la estrategia</t>
  </si>
  <si>
    <t>Registro de aplicación de la estrategia en informe de metas de la UNFOP</t>
  </si>
  <si>
    <t xml:space="preserve">Informe de cumplimiento de Plan de Formación. </t>
  </si>
  <si>
    <t>Act. 1.1.1.1.3</t>
  </si>
  <si>
    <t>Elaborar y actualizar el plan de formación y promoción de la cultura de transparencia en entes obligados y sociedad civil</t>
  </si>
  <si>
    <t>Documento Plan de Formación y Promoción Institucional</t>
  </si>
  <si>
    <t xml:space="preserve">Coordinar con actores clave externos para procesos de formación y promoción </t>
  </si>
  <si>
    <t>Memoria de reuniones</t>
  </si>
  <si>
    <t>Integrar acciones de las unidades sustantivas al plan de formación</t>
  </si>
  <si>
    <t xml:space="preserve">Plan de formación </t>
  </si>
  <si>
    <t xml:space="preserve">Plan de Formación </t>
  </si>
  <si>
    <t xml:space="preserve">Gestionar diseño de diplomado en transparencia pública </t>
  </si>
  <si>
    <t xml:space="preserve">Elaborar la currícula de diplomado especializado en transparencia. </t>
  </si>
  <si>
    <t>Documento</t>
  </si>
  <si>
    <t>Se ha desarrollado TdR, pero se solicita reprogramar para el primer trimestre de 2020, ya que se cuenta con un elemento menos de la Unidad a esta fecha y otro fue incorporado en el mes de julio de 2019.
No es posible contratar en este periodo, debido al poco tiempo que se tiene para  finalizar el año.</t>
  </si>
  <si>
    <t>Reprogramada para 2020</t>
  </si>
  <si>
    <t>TdR elaborados, pero falta de personal para ejecutar y desarrollar, asi como de presupuesto.</t>
  </si>
  <si>
    <t>R.1.1.2</t>
  </si>
  <si>
    <t>Oferta formativa (virtual y presencial) basada en competencias puesta a disposición de diferentes grupos de interés.</t>
  </si>
  <si>
    <t>Número de personas pertenecientes a grupos de interés que participaron en las modalidadesde enseñanza con enfoque por competencia.</t>
  </si>
  <si>
    <t>AE. 1.1.2.1</t>
  </si>
  <si>
    <t>Adecuar la oferta formativa a la población seleccionada a un proceso de formación uniforme basado en competencias.</t>
  </si>
  <si>
    <t>Act. 1.1.2.1.1</t>
  </si>
  <si>
    <r>
      <t>Desarrollar procesos de formación uniforme basado en competencias, sobre materias reguladas en la LAIP para sociedad civil.</t>
    </r>
    <r>
      <rPr>
        <sz val="10"/>
        <color rgb="FFFF0000"/>
        <rFont val="Arial"/>
        <family val="2"/>
      </rPr>
      <t xml:space="preserve"> </t>
    </r>
  </si>
  <si>
    <t>Reporte de proceso</t>
  </si>
  <si>
    <t>Desarrollar jornadas de formación sobre la temática de transparencia y acceso a la información pública para sociedad civil (universidades).</t>
  </si>
  <si>
    <t>Reportadas en informes trimestrales del POA</t>
  </si>
  <si>
    <t>Desarrollar jornadas de formación sobre otras temáticas de la LAIP para sociedad civil (solicitudes).</t>
  </si>
  <si>
    <t>AE. 1.1.2.2</t>
  </si>
  <si>
    <t>Desarrollar e implementar un programa de capacitación que permita dominar la experiencia educativa –diseño, ejecución y evaluación- utilizando recursos e-Learning.</t>
  </si>
  <si>
    <t>Act. 1.1.2.2.1</t>
  </si>
  <si>
    <t>Desarrollar procesos de formación en modalidad virtual o semipresencial sobre las materias reguladas en la LAIP para sociedad civil</t>
  </si>
  <si>
    <t>Actualizar módulo para la divulgación de la LAIP</t>
  </si>
  <si>
    <t>Módulo actualizado</t>
  </si>
  <si>
    <t>Reprogramada para el mes de noviembre.</t>
  </si>
  <si>
    <t>Se ha estimado actualizar platafroma MOOdle para incorporar la actualización de contenidos del Módulo. Se cuenta con documento con cambios por escrito.</t>
  </si>
  <si>
    <t>Desarrollar módulo virtual de divulgación de la LAIP  para sociedad civil</t>
  </si>
  <si>
    <t>cursos desarrollados</t>
  </si>
  <si>
    <t>Reprogramada para el mes de noviembre y diciembre.</t>
  </si>
  <si>
    <t>Dentro del diseño e implementación de los cursos para sociedad civil en modalidad presencial, se integró como parte de los contenidos el módulo virtual de divulgación de la LAIP para sociedad civil.</t>
  </si>
  <si>
    <t>Desarrollar cursos de formación virtual para sociedad civil (mujeres, grupos originarios, jóvenes, grupos en situación de vulnerabilidad)</t>
  </si>
  <si>
    <t>Curso</t>
  </si>
  <si>
    <t xml:space="preserve">Curso de Transparencia y Acceso a la información pública dirgido a sociedad civil </t>
  </si>
  <si>
    <t>Número de personas que participan en actividades de promoción  y/o divulgación de la cultura de la transparencia en la sociedad civil</t>
  </si>
  <si>
    <r>
      <t xml:space="preserve">Diseñar e implementar un plan de promoción de la cultura de transparencia para facilitar en las personas el ejercicio de sus </t>
    </r>
    <r>
      <rPr>
        <b/>
        <sz val="10"/>
        <color rgb="FF000000"/>
        <rFont val="Arial"/>
        <family val="2"/>
      </rPr>
      <t>derechos (Atender sujetos de diferentes sectores para el ejercicio de sus derechos).</t>
    </r>
  </si>
  <si>
    <t>Realizar mecanismos de coordinación con la sociedad civil para realizar procesos de promoción.</t>
  </si>
  <si>
    <t>Documentos de acuerdo</t>
  </si>
  <si>
    <t>Integrar acciones de promoción de unidades sustantivas en el Plan de Formación y Promoción Institucional</t>
  </si>
  <si>
    <t>Plan de Formación y Promoción</t>
  </si>
  <si>
    <t>Desarrollar jornadas de promoción sobre la temática de transparencia y acceso a la información pública para sociedad civil (periodistas, lideres comunitarios, mujeres, grupos originarios, otros).</t>
  </si>
  <si>
    <t>Junio, julio , noviembre</t>
  </si>
  <si>
    <t>Act. 1.2.1.1.2</t>
  </si>
  <si>
    <t>Desarrollar actividades de promoción de las materias reguladas en la LAIP para la sociedad civil.</t>
  </si>
  <si>
    <t>Desarrollar capítulos nuevos de radionovela "CLARIDAD"</t>
  </si>
  <si>
    <t>Elaboración de guiones</t>
  </si>
  <si>
    <t>Se ha identificado los temas que se trabajaràn como guiones, pero se solicita reprogramar para el primer trimestre de 2020, ya que se cuenta con un elemento menos de la Unidad a esta fecha y otro fue incorporado en el mes de julio de 2019. Se diseñarà para los meses de octubre y noviembre estrategia de promociòn con ARPAS de los capìtulos ya producidos.
No es posible contratar y realizar las actividades de grabaciòn, seguimiento y aprobaciòn en este periodo, debido al poco tiempo que se tiene para  finalizar el año.</t>
  </si>
  <si>
    <t>Desarrollar actividades para incentivar el ejercicio del DAIP (ferias, foros y eventos públicos)</t>
  </si>
  <si>
    <t>Febrero, septiembre, octubre</t>
  </si>
  <si>
    <t>R.1.2.2</t>
  </si>
  <si>
    <t>Materias reguladas en la LAIP incluidas en el Sistema Educativo Nacional para avanzar en la cultura de acceso a la información y transparencia.</t>
  </si>
  <si>
    <t>AE. 1.2.2.1</t>
  </si>
  <si>
    <t>Desarrollar una red de sociedad civil “Formación de Formadores”  en los temas de acceso a la información, transparencia e incidencia.</t>
  </si>
  <si>
    <t>Act. 1.2.2.1.1</t>
  </si>
  <si>
    <t>Desarrollar e implementar un proceso de sensibilización para formación de red de formadores (formar a personal técnico de las direcciones departamentales de educación del MINED).</t>
  </si>
  <si>
    <t>Actualizar guía y cuaderno de ejercicios de los diferentes niveles educativos</t>
  </si>
  <si>
    <t>documentos actualizados</t>
  </si>
  <si>
    <t>Pendiente la diagramaciòn, debido a que la consultoria que EURosocial esta financiando sufriò retrasos y el proceso de validaciòn se extendiò. Se necesita invertir en la diagramaciòn, pues no serà asumido por la cooperaciòn. Durante el primer trimestre de 2020 se tendrà el producto final.</t>
  </si>
  <si>
    <t>Versiones en Word</t>
  </si>
  <si>
    <t>Desarrollar guía para aprendizaje LAIP para madres y padres de familia</t>
  </si>
  <si>
    <t>guía desarrollada</t>
  </si>
  <si>
    <t>Pendiente la diagramaciòn, debido a que la consultoria que EURosocial esta financiando sufriò retrasos y el proceso de validaciòn se extendiò. Se necesita invertir en la diagramaciòn, pues no serà asumido por la cooperaciòn. El primer trimestre de 2020 se contarà con el documento final.</t>
  </si>
  <si>
    <t xml:space="preserve">Curso a docentes, asistentes técnicos pedagógicos, directores o personal administrativo de las departamentales de educación en materias relacionadas a la transparencia. </t>
  </si>
  <si>
    <t>Marzo, mayo y junio</t>
  </si>
  <si>
    <t>Act. 1.2.2.1.2</t>
  </si>
  <si>
    <t xml:space="preserve">Dar seguimiento al proceso de incorporación de contenidos regulados en la LAIP en cuanto a la formación docente. </t>
  </si>
  <si>
    <t xml:space="preserve">Desarrollar actividades de formación a personal del Instituto Nacional de Formación Docente (INFOD). </t>
  </si>
  <si>
    <t>Desarrollar actividades de sensibilización sobre temas asociados a la LAIP dirigidas a la comunidad educativa.</t>
  </si>
  <si>
    <t>Marzo , octubre</t>
  </si>
  <si>
    <t>Desarrollar actividades de seguimiento en centros escolares (visitas, reuniones u otros).</t>
  </si>
  <si>
    <t>Memorias de las reuniones</t>
  </si>
  <si>
    <t>Julio-diciembre</t>
  </si>
  <si>
    <t>Elaborar y divulgar lineamientos normativos para desarrollar procesos de formación presencial y virtual.</t>
  </si>
  <si>
    <t>Documento normativo</t>
  </si>
  <si>
    <t xml:space="preserve">Revisar y actualizar lineamientos de formación en modalidad presencial </t>
  </si>
  <si>
    <t>Documento actualizado</t>
  </si>
  <si>
    <t>Se solicita reprogramar la versiòn final  para el mes de noviembre.</t>
  </si>
  <si>
    <t>Reprogramados 2020</t>
  </si>
  <si>
    <t xml:space="preserve">Socializar lineamientos de formación en modalidad presencial </t>
  </si>
  <si>
    <t>Documento compartido</t>
  </si>
  <si>
    <t>Se solicita reprogramar para el mes de diciembre.</t>
  </si>
  <si>
    <t>Reprogramados 2021</t>
  </si>
  <si>
    <t>Act. 2.1.1.4.2</t>
  </si>
  <si>
    <t>Elaborar materiales educativos como herramientas para fortalecer la aplicación de las materias reguladas en la LAIP</t>
  </si>
  <si>
    <t>Materiales</t>
  </si>
  <si>
    <t>Diseñar documento "Criterios relevantes sobre protección de datos personales"</t>
  </si>
  <si>
    <t>Material</t>
  </si>
  <si>
    <t>Se ha identificado los casos, pero se solicita reprogramar para el primer trimestre de 2020, ya que se cuenta con un elemento menos de la Unidad a esta fecha y otro fue incorporado en el mes de julio de 2019.
No es posible realizar seguimiento y aprobaciòn en este periodo debido al poco tiempo que se tiene para  finalizar el año , ya que se requiere contrataciòn de diagramaciòn.</t>
  </si>
  <si>
    <t>Reprogramado 2020</t>
  </si>
  <si>
    <t>Desarrollar kit de juegos lúdicos para aprendizaje de la LAIP</t>
  </si>
  <si>
    <t>Realizado</t>
  </si>
  <si>
    <t>Implementar la formación en los entes obligados con el enfoque de competencias (modalidad virtual y presencial).</t>
  </si>
  <si>
    <t>Observaciones: Colaboran UDAI, UPDP, GDA, UFIS</t>
  </si>
  <si>
    <r>
      <t>Desarrollar procesos de formación en materias reguladas en la LAIP para entes obligados</t>
    </r>
    <r>
      <rPr>
        <i/>
        <sz val="10"/>
        <rFont val="Arial"/>
        <family val="2"/>
      </rPr>
      <t xml:space="preserve"> (modalidad presencial).</t>
    </r>
  </si>
  <si>
    <t>Implementar diplomados a servidores públicos sobre materias reguladas en la LAIP.</t>
  </si>
  <si>
    <t>Desarrollar procesos de formación relacionados a lineamientos emitidos por el IAIP, para las municipalidades e instituciones de gobierno central y autónomas.</t>
  </si>
  <si>
    <t>Marzo-diciembre</t>
  </si>
  <si>
    <t>Reportados en informes trimestrales del POA</t>
  </si>
  <si>
    <t>Desarrollar actividades de formación sobre materias reguladas en la LAIP (solicitudes servidores públicos)</t>
  </si>
  <si>
    <t>Febrero-diciembre</t>
  </si>
  <si>
    <t>Act. 2.1.1.5.2</t>
  </si>
  <si>
    <r>
      <t xml:space="preserve">Desarrollar procesos de formación en materias reguladas en la LAIP para entes obligados </t>
    </r>
    <r>
      <rPr>
        <i/>
        <sz val="10"/>
        <rFont val="Arial"/>
        <family val="2"/>
      </rPr>
      <t>(modalidad virtual).</t>
    </r>
  </si>
  <si>
    <t>Revisión y actualización de los contenidos de los cursos virtuales</t>
  </si>
  <si>
    <t>curso</t>
  </si>
  <si>
    <t>Implementar procesos de formación virtual para entes obligados relacionados con la gestión documental</t>
  </si>
  <si>
    <t>Octubre</t>
  </si>
  <si>
    <t>Implementar procesos de formación virtual para entes obligados relacionados con la temática de transparencia y acceso a la información pública</t>
  </si>
  <si>
    <t>Abril, agosto-septiembre</t>
  </si>
  <si>
    <t>Diseño de curso virtual en rendición de cuentas</t>
  </si>
  <si>
    <t>Desarrollar procesos de formación virtual para entes obligados relacionados con la temática de rendición de cuentas</t>
  </si>
  <si>
    <t>No realizada</t>
  </si>
  <si>
    <t>Sufrió retraso en su concreción, debido a que el curso fue diseñado con apoyo de la cooperación y el diseño finalizó en diciembre</t>
  </si>
  <si>
    <t>Cinco actividades reprogramadas para el 2020. Pendiente ejecución del Curso virtual para entes obligados: Rendición de cuentas. Diseño fue entregado en Dic. 2019</t>
  </si>
  <si>
    <r>
      <t xml:space="preserve">Unidad Operativa: </t>
    </r>
    <r>
      <rPr>
        <b/>
        <sz val="11"/>
        <color theme="1"/>
        <rFont val="Calibri"/>
        <family val="2"/>
        <scheme val="minor"/>
      </rPr>
      <t>Unidad deDifusión y Comunicaciones (UDICO)</t>
    </r>
  </si>
  <si>
    <t>Comentario</t>
  </si>
  <si>
    <t>Presupuesto asignado</t>
  </si>
  <si>
    <t>JUSTIFICACIÓN POR INCUMPLIMIENTO 
(Citar causas relevantes y factores que impidieron la ejecución)</t>
  </si>
  <si>
    <t>COMPROMISO DE CUMPLIMIENTO: 
(citar meta programada en primeros meses del 2018)</t>
  </si>
  <si>
    <t>DOCUMENTO 
(nombrar y anexar archivo, cuando proceda)</t>
  </si>
  <si>
    <t xml:space="preserve">R.1.2.1 </t>
  </si>
  <si>
    <t xml:space="preserve">Cultura de transparencia fortalecida por la participación de la sociedad civil.  Sociedad Civil Fortalecida en Cultura de Transparencia. </t>
  </si>
  <si>
    <t>Número de personas que participan en actividades de promoción  y/o divulgación de la cultura de la transparencia en la sociedad civil.</t>
  </si>
  <si>
    <t>AE. 1.2.1.2  10%</t>
  </si>
  <si>
    <t>Elaborar e implementar una estrategia de divulgación.</t>
  </si>
  <si>
    <t>Act. 1.2.1.2.1</t>
  </si>
  <si>
    <t>implementar la estrategia de divulgación del IAIP y LAIP</t>
  </si>
  <si>
    <t>Documento de Estrategia</t>
  </si>
  <si>
    <t xml:space="preserve">Realizada </t>
  </si>
  <si>
    <t>Elaborar Plan de Medios 2019</t>
  </si>
  <si>
    <t>Plan de medios</t>
  </si>
  <si>
    <t>Participar en espacios de entrevistas en medios de comunicación y realizar monitoreo de noticias</t>
  </si>
  <si>
    <t>Se logró ocho entrevistas con diversos medios de comunicación participando en la mayoría de ellas la Presidencia del Instituto. Los temas abordados estuvieron relación con la protección de datos personales, balance del IAIP, caso SGS, importancia del derecho de acceso a la información pública y resoluciones emitidas recientemente.</t>
  </si>
  <si>
    <t xml:space="preserve">Enero-diciembre 2019 </t>
  </si>
  <si>
    <t>Informe de entrevistas</t>
  </si>
  <si>
    <t>Elaborar comunicados de prensa</t>
  </si>
  <si>
    <t>comunicados publicados</t>
  </si>
  <si>
    <t>Se elaboraron y publicaron ocho comunicados de prensa sobre actividades desarrolladas por el Instituto. Los temas abordados fueron la suspensión del SGS así como la auditoria informática, inicio de procedimiento sancionatorio contra la Ministra de Vivienda, presentación de lineamiento de obra pública, resolución del IAIP contra la Presidencia para entregar información del OIE, clausura de la semana de transparencia escolar, solicitud de evitar cambios de Oficiales de Información y resoluciones sobre los casos Fesfut y acuerdo bilaterial contra EEUU y El Salvador</t>
  </si>
  <si>
    <t>Informe de comunicados</t>
  </si>
  <si>
    <t>Elaborar boletín divulgación IAIP</t>
  </si>
  <si>
    <t>Boletín institucional</t>
  </si>
  <si>
    <t>Sólo se avanzó en el diseño de la edicición del boletín. La falta de personal especializado en el área de diseño gráfico dificultó la elaboración en tiempo de la edición de dicho boletín.</t>
  </si>
  <si>
    <t>Junio de 2019</t>
  </si>
  <si>
    <t>Sólo se logró elaborar y publicar un edición de dicho boletín. No obstante, la falta de equipo suficiente dificulto el diseño de las tres restantes ediciones. </t>
  </si>
  <si>
    <t>Enero de 2018</t>
  </si>
  <si>
    <t>Actualización de contenido de portal institucional</t>
  </si>
  <si>
    <t>Informe trimestral</t>
  </si>
  <si>
    <t>Durante el trimestre se hicieron un total de 29 cambios en el portal web, entre comunicados e información requerida para publicar proveniente de las undades de Recursos Humanos, Formación y Promoción así como la unidad de protección de datos personales</t>
  </si>
  <si>
    <t>Informe estadístico</t>
  </si>
  <si>
    <t>Act. 1.2.1.2.2</t>
  </si>
  <si>
    <t>Sostener conversatorios con periodistas y representantes de la sociedad civil</t>
  </si>
  <si>
    <t>Realizar conversatorio (febrero-noviembre)</t>
  </si>
  <si>
    <t>Conversatorios realizados</t>
  </si>
  <si>
    <t>Enero, julio y noviembre 2019</t>
  </si>
  <si>
    <t>Registro fotografico y redes</t>
  </si>
  <si>
    <t>Realizar conversatorio sobere los mecanismos de participación ciudadana con enfoque de género</t>
  </si>
  <si>
    <t xml:space="preserve">Conversatorios mujeres y </t>
  </si>
  <si>
    <t>Act. 1.2.1.2.3</t>
  </si>
  <si>
    <t>Realizar eventos públicos para divulgar avances del ejercicio de los derechos contemplados en la LAIP</t>
  </si>
  <si>
    <t>Evento de promoción del DAIP en el marco del VI Aniversario del IAIP</t>
  </si>
  <si>
    <t>Informe de ejecución</t>
  </si>
  <si>
    <t>Febrero de 2019</t>
  </si>
  <si>
    <t xml:space="preserve">Informe de ejecución </t>
  </si>
  <si>
    <t>Evento sobre avances en la cultura de transparencia a 8 años de vigencia de la LAIP</t>
  </si>
  <si>
    <t>Evento sobre cómo el ejercicio del DAIP puede contribuir a la prevención de la corrupción</t>
  </si>
  <si>
    <t xml:space="preserve">En el marco del Dia Internacional Contra la Corrupción se desarrollo evento público en el que se el IAIP presentó de forma oficial el Lineamiento No.3 para la publicación de información oficiosa de proyectos de obra pública. </t>
  </si>
  <si>
    <t>Diciembre de 2019</t>
  </si>
  <si>
    <t>Desarrollo de evento de rendición de cuentas del IAIP en San Salvador</t>
  </si>
  <si>
    <t>Septiembre de 2019</t>
  </si>
  <si>
    <t>Informe de ejecución (Se rindió cuentas del informe de labores del período septiembre 2018-agosto 2019)</t>
  </si>
  <si>
    <t>Desarrollo de evento de rendición de cuentas del IAIP en Zona Occidental del país</t>
  </si>
  <si>
    <t>Esta actividad se realizaría en coordinación con la Unidad de Acceso a la Información Pública. Se avanzó en la parte de consultas para la elaboración del informe de rendición de cuentas, no obstante, en consultas con los Comisionados y Comisionadas se estimo necesario presentar dicho informe en el primer trimestre de 2020.</t>
  </si>
  <si>
    <t>Primer trimestre de 2020</t>
  </si>
  <si>
    <t>Desarrollo de evento de rendición de cuentas del IAIP en Zona Oriental del país</t>
  </si>
  <si>
    <t>Desarrollo de Foro de Protección de Datos Personales</t>
  </si>
  <si>
    <t>Octubre de 2019</t>
  </si>
  <si>
    <t>Informe de cumplimiento</t>
  </si>
  <si>
    <t>Desarrollo de Congreso de Protección de Datos Personales</t>
  </si>
  <si>
    <t>US $ 4,847.50</t>
  </si>
  <si>
    <t xml:space="preserve">Noviembre de 2019 </t>
  </si>
  <si>
    <t>Act. 1.2.1.2.4</t>
  </si>
  <si>
    <t>Desarrollar ferias de transparencia para promover LAIP</t>
  </si>
  <si>
    <t>Ferias realizadas</t>
  </si>
  <si>
    <t>La falta de personal suficiente para desarrollar la parte logística de lo que implicaba la realización de esta actividad, dificultó la ejecución de la misma, quedando pendiente para el primer trimestre de 2020.</t>
  </si>
  <si>
    <t xml:space="preserve">Mayo de 2019 </t>
  </si>
  <si>
    <t>Lanzamiento de concurso y selección de producción multimedia sobre el tema de transparencia a nivel de carreras de comunicaciones y periodismo de universidades</t>
  </si>
  <si>
    <t>Esta actividad fue eliminada en la reprogramación del POA de la UDICO realizada en el mes de septiembre 2019, debido a la falta de personal suficiente en la Unidad se consideró necesario prescindir de ella</t>
  </si>
  <si>
    <t>Socialización de las bases del concurso y convocatoria</t>
  </si>
  <si>
    <t>Evaluación de muestras y premiación de concursantes</t>
  </si>
  <si>
    <t>Premiación de concursantes</t>
  </si>
  <si>
    <t>Act. 1.2.1.2.5</t>
  </si>
  <si>
    <t>Reproducción de materiales para divulgar derechos LAIP</t>
  </si>
  <si>
    <t>Febrero, mayo, Julio y  noviembre 2019</t>
  </si>
  <si>
    <t>Materiales reproducidos tanto de las Unidades de Género, Gestión Documental, Protección de Datos y Comunicaciones</t>
  </si>
  <si>
    <t>Act. 1.2.1.2.6</t>
  </si>
  <si>
    <t>Desarrollar campaña publicitaria que promueva la cultura de transparencia y el ejercicios de los derechos contemplados en la LAIP</t>
  </si>
  <si>
    <t>Elaboración, aprobación y publicación de términos de referencia de campaña publicitara</t>
  </si>
  <si>
    <t>TdR</t>
  </si>
  <si>
    <t xml:space="preserve"> se unió con la actividad Act. 3.1.1.2.2</t>
  </si>
  <si>
    <t>TDR aprobados</t>
  </si>
  <si>
    <t>Ejecución de la campaña publicitaria y presentación de informe</t>
  </si>
  <si>
    <t>Informe de la campaña</t>
  </si>
  <si>
    <t xml:space="preserve">R.3.1.1   </t>
  </si>
  <si>
    <t>Liderazgo institucional establecido en el tema de transparencia y acceso a la información pública.</t>
  </si>
  <si>
    <t>Número de Iniciativas en temáticas vinculadas a la LAIP en el que el IAIP participa.</t>
  </si>
  <si>
    <t>Iniciativa</t>
  </si>
  <si>
    <t>AE. 3.1.1.2</t>
  </si>
  <si>
    <t>Diseñar e implementar la estrategia de comunicación potenciando el uso de las redes sociales</t>
  </si>
  <si>
    <t>Act. 3.1.1.2.1</t>
  </si>
  <si>
    <t>Elaborar plan de comunicación en redes sociales institucionales. (marketing institucional)</t>
  </si>
  <si>
    <t>Plan de comunicación</t>
  </si>
  <si>
    <t>Plan de comunicación en redes</t>
  </si>
  <si>
    <t>Act. 3.1.1.2.2</t>
  </si>
  <si>
    <t>Concienciar a través de las redes sociales del IAIP, el ejercio del DAIP, Protección de Datos Personal y Gestion Documental mediante la creación de mensajes y difusion de contenidos gráfico y multimedia</t>
  </si>
  <si>
    <t>Informe de avance</t>
  </si>
  <si>
    <t>Durante el mes de diciembre de 2019 se difundió información relacionadas a las temáticas atendidas por el IAIP en183 ocasiones con el fin de concienciar a la ciudadanía sobre la importancia del ejercicio de derechos que garantiza la LAIP.</t>
  </si>
  <si>
    <t>Enero-diciembre 2019</t>
  </si>
  <si>
    <t xml:space="preserve">Informe estadísistico </t>
  </si>
  <si>
    <t>Act. 3.1.1.2.3</t>
  </si>
  <si>
    <t>Desarrollar campaña específica en redes sociales (faceboock)</t>
  </si>
  <si>
    <t>Iniciativa desarrollada</t>
  </si>
  <si>
    <t>Informe de publicidad</t>
  </si>
  <si>
    <t>Los esfuerzos de la Unidad durante el 2019 se centraron en lo operativo. Para el primer trimestre de 2020, se pretende canalizar al Pleno para aprobación, normativa correspondiente a la unidad.</t>
  </si>
  <si>
    <t>Presentar en primer trimestre de 2020</t>
  </si>
  <si>
    <t>Elaboración manual de logo institucional</t>
  </si>
  <si>
    <t>Manual de logo</t>
  </si>
  <si>
    <t>Divulgar política de comunicaciones</t>
  </si>
  <si>
    <t>documento de política</t>
  </si>
  <si>
    <t>Divulgar normativa uso de redes sociales</t>
  </si>
  <si>
    <t>política de uso de redes</t>
  </si>
  <si>
    <t>Divulgar manual de protocolo</t>
  </si>
  <si>
    <t>manual de protocolo</t>
  </si>
  <si>
    <t>Elaboración procedimientos de unidad de comunicaciones</t>
  </si>
  <si>
    <t>Coordinación y elaboración de memoria de labores y su publicación</t>
  </si>
  <si>
    <t>Memoria de labores</t>
  </si>
  <si>
    <t>Agosto-septiembre 2019</t>
  </si>
  <si>
    <t>Documentos de memoria de labores 2019</t>
  </si>
  <si>
    <t xml:space="preserve">R.3.1.1 </t>
  </si>
  <si>
    <t>AE. 3.1.1.1</t>
  </si>
  <si>
    <t>Diseñar e implementar la estrategia política y de relaciones públicas.</t>
  </si>
  <si>
    <t>Observaciones: Esta actividad se iniciara hasta el año 2018</t>
  </si>
  <si>
    <t>Act. 3.1.1.1.1</t>
  </si>
  <si>
    <t>Diseño de estrategia política y de relaciones publicas.</t>
  </si>
  <si>
    <t>Estrategia aprobada</t>
  </si>
  <si>
    <t>Act. 3.1.1.1.2</t>
  </si>
  <si>
    <t>Socialización de estrategia política y de relaciones publicas</t>
  </si>
  <si>
    <t>expediente de socialización</t>
  </si>
  <si>
    <t>Formación de voceros institucionales</t>
  </si>
  <si>
    <t>Informe de taller realizado</t>
  </si>
  <si>
    <t xml:space="preserve">El proceso de contratación de este servicio se declaró desierto debido a que las ofertas sobrepasaron el presupuesto solicitado. </t>
  </si>
  <si>
    <t>Febrero de 2020</t>
  </si>
  <si>
    <t>Quedó pendiente la estrategia de comunicaciones, la actividad de rendición de cuentas 2019, normativa de uso de redes, manual de protocolo, manual de procedimiento</t>
  </si>
  <si>
    <t>CUMPLIMIENTO</t>
  </si>
  <si>
    <r>
      <t xml:space="preserve">Unidad Operativa: </t>
    </r>
    <r>
      <rPr>
        <b/>
        <sz val="11"/>
        <color theme="1"/>
        <rFont val="Calibri"/>
        <family val="2"/>
        <scheme val="minor"/>
      </rPr>
      <t>Unidad de Derecho de Acceso a la Información (UDAI)</t>
    </r>
  </si>
  <si>
    <t>Observaciones:</t>
  </si>
  <si>
    <t>Desarrollar audiencias orales en el interior del país</t>
  </si>
  <si>
    <t>actas de audiencia oral</t>
  </si>
  <si>
    <t xml:space="preserve">octubre </t>
  </si>
  <si>
    <t xml:space="preserve">Actas de audiencia oral que fueron remitidas </t>
  </si>
  <si>
    <t>Act. 2.2.1..1.3</t>
  </si>
  <si>
    <t xml:space="preserve">enero- diciembre </t>
  </si>
  <si>
    <t>Informes semanales de notificación. Dichos informes fueron remitidos.</t>
  </si>
  <si>
    <t>septiembre y noviembre</t>
  </si>
  <si>
    <t>documentos del diseño del proceso y autorización</t>
  </si>
  <si>
    <t>Act. 2.2.1..1.4</t>
  </si>
  <si>
    <t>Diseño del proceso de tramitaciòn de casos UDAI</t>
  </si>
  <si>
    <t>Documento del diseño del proceso</t>
  </si>
  <si>
    <t>AE 2.1.1.2</t>
  </si>
  <si>
    <t>Act 2.1.1.2.1</t>
  </si>
  <si>
    <t>se pospuso</t>
  </si>
  <si>
    <t>Actividadd reprogramada para 2020</t>
  </si>
  <si>
    <t>Dicha actividad era eventual, por tal motivo no se realizó</t>
  </si>
  <si>
    <t>Número de alianzas estratégicas establecidas por el IAIP con actores clave en la temática relacionada a su mandato.</t>
  </si>
  <si>
    <t>R.3.1.2</t>
  </si>
  <si>
    <t>Gestión estratégica fortalecida a través del trabajo en alianzas con actores clave y participación en redes nacionales e internacionales.</t>
  </si>
  <si>
    <t>AE. 3.1.2.1</t>
  </si>
  <si>
    <t>Establecer y desarrollar estrategia de alianzas de cooperación y coordinación interinstitucional.</t>
  </si>
  <si>
    <t>AE 3.1.2.1</t>
  </si>
  <si>
    <t>Implementar las convenciones contra la corrupción( CNUCC y CICC)</t>
  </si>
  <si>
    <t>AE. 3.1.2.2</t>
  </si>
  <si>
    <t>Participar en las redes con instituciones homólogas, para el intercambio de experiencias y fortalecer la gestión estratégica institucional.</t>
  </si>
  <si>
    <t>AE 3.1.2.2.1</t>
  </si>
  <si>
    <t>Elaborar criterios resolutivos en el grupo de jurisprudencia de RTA</t>
  </si>
  <si>
    <t>AE 3.1.2.2.2</t>
  </si>
  <si>
    <t>Articipar en la reunión anual RTA</t>
  </si>
  <si>
    <t>R.3.3.3</t>
  </si>
  <si>
    <t>Personal con competencias calves desarrolladas</t>
  </si>
  <si>
    <t>AE 3.3.3.1</t>
  </si>
  <si>
    <t>?</t>
  </si>
  <si>
    <t>dicha actuvidad se cumplirá en mayo 2020</t>
  </si>
  <si>
    <t>Pendiente la actualización y socialización de la normativa de UDAIP. Se reprogramó las audiencias regionales</t>
  </si>
  <si>
    <t>Socialización se cumplirá en mayo 2020</t>
  </si>
  <si>
    <t>Cambio de jefatura en agosto 2019. Apoyo en procesos judiciales y en proceso de Evaluación del Desempeño LAIP.</t>
  </si>
  <si>
    <r>
      <t xml:space="preserve">Unidad Operativa: </t>
    </r>
    <r>
      <rPr>
        <b/>
        <sz val="11"/>
        <color theme="1"/>
        <rFont val="Calibri"/>
        <family val="2"/>
        <scheme val="minor"/>
      </rPr>
      <t>Unidad de Talento Humano</t>
    </r>
  </si>
  <si>
    <t>EVALUACIÓN POA 2017 Unidad de Talento Humano</t>
  </si>
  <si>
    <t>Gestión de calidad. Desarrollar una gestión de procesos, calidad e innovación.</t>
  </si>
  <si>
    <t>Administrar sueldos, prestaciones y beneficios adicionales de todos los empleados del IAIP</t>
  </si>
  <si>
    <t>Documentos, registros e informes</t>
  </si>
  <si>
    <t>Sí</t>
  </si>
  <si>
    <t>De enero a Diciembre</t>
  </si>
  <si>
    <t>No aplica</t>
  </si>
  <si>
    <t xml:space="preserve">Expediente de planillas, expediente de  contrataciones realizadas y </t>
  </si>
  <si>
    <t>Act. 3.2.1 4.2</t>
  </si>
  <si>
    <t>Realizar y coordinar procesos de reclutamiento, selección y contratación de personal con el fin de dotar de capital humano a las diferentes unidades administrativas</t>
  </si>
  <si>
    <t>De Febrero a Diciembre</t>
  </si>
  <si>
    <t>no aplica</t>
  </si>
  <si>
    <r>
      <t>Expedientes de procesos de contratación.</t>
    </r>
    <r>
      <rPr>
        <b/>
        <sz val="11"/>
        <color rgb="FFFF0000"/>
        <rFont val="Calibri"/>
        <family val="2"/>
        <scheme val="minor"/>
      </rPr>
      <t xml:space="preserve"> Nota: Debido a la aprobación de 12 nuevas plazas en el mes de diciembre 2018 y movimentos de presonal durante el año 2019, los procesos de selección sufrieron un incremento considerable, realizandose 16 procesos dureante el año y quedanto 3 procesos iniciados para finalizar en los primeros meses de 2020.</t>
    </r>
  </si>
  <si>
    <t>Act. 3.2.1 4.3</t>
  </si>
  <si>
    <t>Coordinar proceso de evaluación de desempeño de personal</t>
  </si>
  <si>
    <t xml:space="preserve">Noviembre Diciembre </t>
  </si>
  <si>
    <t>Documentación relacionada al proceos, Informe de resultado de evaluaciones</t>
  </si>
  <si>
    <t>Act. 3.2.1 4.4</t>
  </si>
  <si>
    <t>Gestionar el sistema de quejas y denuncias del IAIP</t>
  </si>
  <si>
    <t>Marzo, Junio, Septiembre, Diciembre</t>
  </si>
  <si>
    <t>Seguimiento a quejas, felicitaciones y sugerencias recibidas. Formularios e informes, notas si hubiere sido necesario.</t>
  </si>
  <si>
    <t>Elaborar la normativa para el personal IAIP</t>
  </si>
  <si>
    <t xml:space="preserve">Abril, junio, agosto y Diciembre </t>
  </si>
  <si>
    <t xml:space="preserve">Documenos elaborados y entregados : propuesta de actualización de versión del manual de Reclutamiento, Selección y Contratación de personal del IAIP, Código de ética Institucional, participación en formulación de actualización de documento "guía para la gestión de quejas, denuncias, sugerencias y felicitaciones", Propuesta de programa de pasantías y adición al procedimiento de evaluaciones del desempeño. </t>
  </si>
  <si>
    <t>Indicador de resultado:</t>
  </si>
  <si>
    <t xml:space="preserve"> Número de procesos institucionales desarrollados y/o actualizados.</t>
  </si>
  <si>
    <t>procesos</t>
  </si>
  <si>
    <t>Promover la elaboración de diagnóstico sobre el tema</t>
  </si>
  <si>
    <t>No</t>
  </si>
  <si>
    <t>No se logró concretar la metodologia y los insumos suficientes para realizar un diagnóstico de este tipo/ La actividad no posee financiamiento</t>
  </si>
  <si>
    <t>Se ha reprogramado para  los primeros meses del año 2020</t>
  </si>
  <si>
    <t>Act. 3.3.1.2.2</t>
  </si>
  <si>
    <t>Desarrollar una propuesta para la generación y gestión del conocimiento institucional</t>
  </si>
  <si>
    <t>Resumende experiencias</t>
  </si>
  <si>
    <t>Borrador del documento modelo</t>
  </si>
  <si>
    <t>Act. 3.3.1.2.3</t>
  </si>
  <si>
    <t>Impulsar la aprobación del Pleno de un modelo de gestión del conocimiento</t>
  </si>
  <si>
    <t>Documento de la propuesta</t>
  </si>
  <si>
    <t>No  se logró obtener los insumos suficientes para desarrollar la propuesta/ La actividad no posee financiamiento</t>
  </si>
  <si>
    <t xml:space="preserve">R.3.3.3   </t>
  </si>
  <si>
    <t xml:space="preserve">Personal con competencias clave desarrolladas. </t>
  </si>
  <si>
    <t>Número de funcionarios del IAIP que han participado en oportunidades de aprendizaje en los ámbitos de su competencia y responsabilidad laboral.</t>
  </si>
  <si>
    <t>Funcionarios</t>
  </si>
  <si>
    <t>AE. 3.3.3.1</t>
  </si>
  <si>
    <t>Diseñar e implementar un programa de desarrollo de competencias clave del talento humano.</t>
  </si>
  <si>
    <t>Act. 3.3.3.1.1</t>
  </si>
  <si>
    <t>Coordinar, facilitar y garantizar la formación permanente del personal del IAIP con el fin de robustecer las habilidades y competencias de todos los empleados del IAIP</t>
  </si>
  <si>
    <t>Expediente de formación</t>
  </si>
  <si>
    <t>Expediente de capacitaciones o actividades de formación realizadas</t>
  </si>
  <si>
    <t>Act. 3.3.3.1.2</t>
  </si>
  <si>
    <t>Determinar las competencias</t>
  </si>
  <si>
    <t>Act. 3.3.3.1.3</t>
  </si>
  <si>
    <t>Determinar el grado de desarrollo esperado para cada competencia</t>
  </si>
  <si>
    <t>Debido a otras actividades asignadas no se logró trabajar en el tema con la profundidad que se necesita</t>
  </si>
  <si>
    <t>Se ha reprogramado para continuar en  los primeros meses del año</t>
  </si>
  <si>
    <t>Act. 3.3.3.1.4</t>
  </si>
  <si>
    <t>Determinación de los recursos internos a movilizar por las competencias</t>
  </si>
  <si>
    <t>Se ha reprogramado para  continuar en los primeros meses del año</t>
  </si>
  <si>
    <t>*En cuanto a los fondos asignados comentar que se ejecutaron todas las actividades que contaban con financiamiento.</t>
  </si>
  <si>
    <t>Pendiente realizar el diagnóstico de gestion de conocimiento y su posterior aprobación por parte de Pleno.</t>
  </si>
  <si>
    <t>Evaluación</t>
  </si>
  <si>
    <t>Total</t>
  </si>
  <si>
    <t xml:space="preserve">Formación en materias reguladas por la LAIP. Desarrollar la formación como proceso para promover una cultura de transparencia y acceso a la información en El Salvador </t>
  </si>
  <si>
    <t xml:space="preserve">R.1.1.2 </t>
  </si>
  <si>
    <t>Oferta formativa (virtual y presencial) basada en competencias puesta a disposición de los diferentes grupos de interés.</t>
  </si>
  <si>
    <t>Número de personas pertenecientes a grupos de interés que participaron en las modalidades de enseñanza con enfoque por competencia.</t>
  </si>
  <si>
    <t>Desarrollar e implementar un programa de capacitación que permita dominar la experiencia educativa -diseño, ejecución y evaluación- utilizando los recursos e-learning.</t>
  </si>
  <si>
    <t>Act.1.1.2.2.1</t>
  </si>
  <si>
    <t>Desarrollar procesos de formación en modalidad virtual o semipresencial sobre las materias reguladas en la LAIP para sociedad civil.</t>
  </si>
  <si>
    <t>Establecer los recursos tecnológicos necesarios para el desarrollo o actualización de cursos virtuales</t>
  </si>
  <si>
    <t>Informe de herramientas</t>
  </si>
  <si>
    <t>Brindar la asistencia técnica en los procesos de formación virtual</t>
  </si>
  <si>
    <t>Registro de asistencias</t>
  </si>
  <si>
    <t>Promoción de la Transparencia. Promover la cultura de transparencia en la Sociedad Civil.</t>
  </si>
  <si>
    <t>Diseñar e implementar un plan de promoción de la cultura de transparencia para facilitar en las personas el ejercicio de sus derechos (Atender sujetos de diferentes sectores para el ejercicio de sus derechos).</t>
  </si>
  <si>
    <t>Brindar el seguimiento de la herramienta de consulta pública LEGISLA</t>
  </si>
  <si>
    <t>Herramienta en línea y publicacion de normativa de IAIP</t>
  </si>
  <si>
    <t>Promover el uso de la herramienta en 10 instituciones</t>
  </si>
  <si>
    <t>Diseños presentados/aprobados</t>
  </si>
  <si>
    <t>Brindar asistencia técnica a las instituciones que utilizan LEGISLA para la consulta pública de normas</t>
  </si>
  <si>
    <t>herramienta en línea</t>
  </si>
  <si>
    <t>Gestión de Conocimiento. Generar y gestionar conocimiento en la aplicación de la LAIP.</t>
  </si>
  <si>
    <t xml:space="preserve">R.1.3.1 </t>
  </si>
  <si>
    <t>Crear y administrar centro documental en modalidad virtual del IAIP.Actividad progrmada para su ejecución en el 2018</t>
  </si>
  <si>
    <t>Observaciones: Actividad progrmada para su ejecución en el 2018</t>
  </si>
  <si>
    <t>Desarrollar herramienta para el Centro Docuemental Virtual - CDV</t>
  </si>
  <si>
    <t>Herramienta en línea y documentos publicados</t>
  </si>
  <si>
    <t>Diseño y desarrollo de CDV</t>
  </si>
  <si>
    <t>Brindar la asistencia necesaria en el uso y administración</t>
  </si>
  <si>
    <t>Manuales de uso y administración / informes de publicación</t>
  </si>
  <si>
    <t>Propiciar la correcta aplicación de la Ley de Acceso a la Información Pública (LAIP) en los entes obligados y otras normas de su competencia.</t>
  </si>
  <si>
    <t>% de resoluciones, revocatorias o modificatorias sobre DAIP aplicadas a entes obligados, en el periodo meta.</t>
  </si>
  <si>
    <t>% de resoluciones de sobreseimiento y confirmación sobre PDP aplicadas a entes obligados, en el periodo meta.</t>
  </si>
  <si>
    <t xml:space="preserve">% de entes obligados con sistemas de gestión documentaly archivo aprobados según lineamientos del IAIP, en el periodo meta. </t>
  </si>
  <si>
    <t>Elaborar y actualizar normativa vinculada a DAIP, PDP y GDA.</t>
  </si>
  <si>
    <t>Elaborar formulario de solicitud de protección de datos personales y recurso de apelación</t>
  </si>
  <si>
    <t>Elaboración de formulario electónico para recursos de apelación</t>
  </si>
  <si>
    <t>Fromulario en línea</t>
  </si>
  <si>
    <t>Elaboración de formulario electónico para solicitud de protección de datos</t>
  </si>
  <si>
    <t>Sistematizar las líneas resolutivas para orientar a las OI. No requiere de tecnologías</t>
  </si>
  <si>
    <t>Elaborar herramientas para fortalecer capacidades de aplicación de la LAIP con énfasis en DAIP, PDP y GDA en los entes obligados</t>
  </si>
  <si>
    <t>Elaborar herramientas para fortalecer capacidades de procesos de fiscalizacion</t>
  </si>
  <si>
    <t>Adecuar formulario web de fiscalización (UTI)</t>
  </si>
  <si>
    <t>Formulario aprobado / en línea</t>
  </si>
  <si>
    <t>Implementar la formación de los entes obligados con el enfoque de competencia (modalidad virtual y presencial)</t>
  </si>
  <si>
    <t>Desarrollar procesos de formación en modalidad virtual en materias reguladas en la LAIP para entes obligados.</t>
  </si>
  <si>
    <t>Documentos normativos</t>
  </si>
  <si>
    <t>Asistencia técnica en la impelmentción de formación virtual</t>
  </si>
  <si>
    <t>Cursos en línea y registro de usuarios</t>
  </si>
  <si>
    <t>Mecanismos de protección de derechos AIP y PDP. Mejorar la aplicación de los mecanismos de protección del derecho de acceso a la información pública y datos personales.</t>
  </si>
  <si>
    <t>R.2.2.1</t>
  </si>
  <si>
    <t>% de incremento de resoluciones emitidas por el IAIP, en el periodo meta.</t>
  </si>
  <si>
    <t>Aplicar las tecnologías de la Información en los procedimientos sustanciados en el IAIP.</t>
  </si>
  <si>
    <t>Finalizar el desarrollo de la herramienta informática</t>
  </si>
  <si>
    <t>Herramienta en línea</t>
  </si>
  <si>
    <t>Desarrollo de la heramienta</t>
  </si>
  <si>
    <t>Herramienta en línea, manuales de uso y administración</t>
  </si>
  <si>
    <t xml:space="preserve">Capacitación de personal para el uso y administración </t>
  </si>
  <si>
    <t>Asistencia y soporte técnico de la herramienta.</t>
  </si>
  <si>
    <t>R.2.3.1</t>
  </si>
  <si>
    <t>Decisiones de pleno cumplidas en tiempo y forma / decisiones de pleno emitidas sobre DAIP aplicadas a entes obligados.</t>
  </si>
  <si>
    <t>Myor porcentaje de instituciones evaluadas en el proceso de fiscalización</t>
  </si>
  <si>
    <t>Elaboración de términos de referencia</t>
  </si>
  <si>
    <t>Elaboración y publicación de términos de referencia</t>
  </si>
  <si>
    <t>Consultor contratado para el desarrollo del sistema</t>
  </si>
  <si>
    <t>Act. 2.3.1.1.2</t>
  </si>
  <si>
    <t>Desarrollo de herramienta para evaluacion de cumplimiento</t>
  </si>
  <si>
    <t>Diseño y desarrollo de herramienta en línea</t>
  </si>
  <si>
    <t>Ampliar la cobertura de fiscalización. No requiere de tecnología</t>
  </si>
  <si>
    <t>Desarrollar e implementar un sistema de indicadores de cumplimiento de la LAIP. No requiere de tecnología</t>
  </si>
  <si>
    <t>Número de procesos institucionales desarrollados y/o actualizados.</t>
  </si>
  <si>
    <t>Crear el centro de documentación institucional (virtual y presencial)</t>
  </si>
  <si>
    <t>Informe de implementación</t>
  </si>
  <si>
    <t>Realizar la migración de archivos al CDI virtual</t>
  </si>
  <si>
    <t>Administrar el centro de documentación institucional (virtual y presencial)</t>
  </si>
  <si>
    <t>Brindar mantenimiento al CDI virtual</t>
  </si>
  <si>
    <t>Atender y desarrollar los requerimientos informáticos</t>
  </si>
  <si>
    <t>Realizar las gestiones de contratación y seguimiento de los servicios de telecomunicaciones (fijo, móvil e internet)</t>
  </si>
  <si>
    <t>Contrato / actas de recepción</t>
  </si>
  <si>
    <t>Realizar las gestiones de contratación y seguimiento de los servicios de correo electrónico y alojamiento web</t>
  </si>
  <si>
    <t>Brindar el soporte técnico a las Unidades Organizativas</t>
  </si>
  <si>
    <t>Ejecutar el mantenimientos preventivos de equipo informático y de telecomunicaciones</t>
  </si>
  <si>
    <t>Registro de mantenimiento</t>
  </si>
  <si>
    <t>Ejecutar el mantenimientos preventivos de equipo de impresión y digitalización</t>
  </si>
  <si>
    <t>0.1%</t>
  </si>
  <si>
    <t>Ejecutar manteniemiento preventivo de planta telefónica</t>
  </si>
  <si>
    <t>Brindar soporte y asistencia técnica</t>
  </si>
  <si>
    <t>Bitácora de regristro</t>
  </si>
  <si>
    <t>Fortalecer la  Gestión Documental con las nuevas tecnologías de información.</t>
  </si>
  <si>
    <t>Capacitar personal con el uso de herramientas en la nube (google docs)</t>
  </si>
  <si>
    <t>Registro de asistencia</t>
  </si>
  <si>
    <t>Realizar seguimiento de las herramientas en la nube</t>
  </si>
  <si>
    <t>Informe de seguimiento</t>
  </si>
  <si>
    <t>Realizar seguimiento de gestión documental en las herramientas la nube</t>
  </si>
  <si>
    <t>Registro de asistencia a Unidades</t>
  </si>
  <si>
    <t xml:space="preserve">R.3.2.3 </t>
  </si>
  <si>
    <t>Desarrollando un sistema de control interno eficiente</t>
  </si>
  <si>
    <t>Número de normativa de control interno desarrolladas.</t>
  </si>
  <si>
    <t>Implementar los instrumentos de control interno institucional</t>
  </si>
  <si>
    <t>Desarrollar la normativa necesaria para optimizar los recursos tecnológicos.</t>
  </si>
  <si>
    <t>Elaborar Plan Estrategico 2017 - 2021</t>
  </si>
  <si>
    <t>Metodología de gestión de riesgos</t>
  </si>
  <si>
    <t>Diagnóstico de necesidades y requerimientos de TIC's</t>
  </si>
  <si>
    <t>Plan de respaldo de información</t>
  </si>
  <si>
    <t>Actualización de lineamientos establecidos por la Unidad de Informática</t>
  </si>
  <si>
    <t>R.3.3.2</t>
  </si>
  <si>
    <t>Servicios institucionales clave implementados con calidad</t>
  </si>
  <si>
    <t>Número de servicios institucionales que se realizan tomando en consideración parámetros de calidad.</t>
  </si>
  <si>
    <t>AE. 3.3.2.1</t>
  </si>
  <si>
    <t>Act. 3.3.2.1.2</t>
  </si>
  <si>
    <t>Establecer parámetros de calidad en los servicios institucionales</t>
  </si>
  <si>
    <t>Fortalecer el gobierno electrónico del IAIP con una plataforma en línea (UTI)</t>
  </si>
  <si>
    <t>Consultor contratado</t>
  </si>
  <si>
    <t xml:space="preserve">Seguimiento de FASE 2:  desarrollo, capacitación y lanzamiento </t>
  </si>
  <si>
    <t>Portal en línea</t>
  </si>
  <si>
    <t>Elaboración de TDR para el seguimiento de plataforma en línea FASE 3:
Pendientes de definir</t>
  </si>
  <si>
    <t>Seguimiento de Intranet institucional</t>
  </si>
  <si>
    <t>Intranet y servicios en línea</t>
  </si>
  <si>
    <t>Primer trimestre</t>
  </si>
  <si>
    <t>Total actividades</t>
  </si>
  <si>
    <t>eje1</t>
  </si>
  <si>
    <t>eje2</t>
  </si>
  <si>
    <t>eje3</t>
  </si>
  <si>
    <t>Unidad de Cumplimiento</t>
  </si>
  <si>
    <t>UCUM</t>
  </si>
  <si>
    <t xml:space="preserve">Unidad de Cumplimiento </t>
  </si>
  <si>
    <t>A.E.2.3.1.4</t>
  </si>
  <si>
    <t>Verificar el cumplimiento de un mayor número de resoluciones.</t>
  </si>
  <si>
    <t>Act. 2.3.1.4.1</t>
  </si>
  <si>
    <t>Dar seguimiento a resoluciones emitidas.</t>
  </si>
  <si>
    <t>Autos de seguimiento / cumplimiento</t>
  </si>
  <si>
    <t xml:space="preserve">Meta realizada </t>
  </si>
  <si>
    <t>enero-diciembre</t>
  </si>
  <si>
    <t xml:space="preserve">Durante los meses de agosto y septiembre no se cumplió la meta en razón que la jefatura de la Unidad de Cumplimiento, estaba incapacitada. </t>
  </si>
  <si>
    <t xml:space="preserve">Se desconoce la proyección de este compromiso, ya que con anterioridad lo realizó la anterior jefatura del Cargo, quien no compartió ningún documento vinculado a la misma. </t>
  </si>
  <si>
    <t xml:space="preserve">Autos de seguimiento notificados en cada caso sustanciado en el IAIP. </t>
  </si>
  <si>
    <t>Elaborar autos de seguimiento/ Cumplimiento</t>
  </si>
  <si>
    <t>Informes de ejecución mensual</t>
  </si>
  <si>
    <t xml:space="preserve">informe de seguimiento </t>
  </si>
  <si>
    <t>Act. 2.3.1.4.2</t>
  </si>
  <si>
    <t>Cerrar resoluciones pendientes de cumplimiento del año 2014, 2015 y 2016.</t>
  </si>
  <si>
    <t xml:space="preserve">A raíz del levantamiento de un inventario de la Unidad de Cumplimiento, se determinó que aún existen casos correspondientes a los años 2014-2016 sin la verificación del respectivo cumplimiento. </t>
  </si>
  <si>
    <t xml:space="preserve">Autos de seguimiento notificados en cada caso sustanciado en el IAIP e inventario de la Unidad de Cumplimiento para la vrificación de los casos pendientes. </t>
  </si>
  <si>
    <t>Gestionar cumplimiento de resoluciones 2014 y 2015</t>
  </si>
  <si>
    <t xml:space="preserve">Autos de cumplimiento </t>
  </si>
  <si>
    <t>Gestionar cumplimiento de resoluciones 2016</t>
  </si>
  <si>
    <t xml:space="preserve">Autos de Cumplimiento </t>
  </si>
  <si>
    <t>Act. 2.3.1.4.4</t>
  </si>
  <si>
    <t>Seguimiento de demandas de contencioso administrativo</t>
  </si>
  <si>
    <t>demandas y escritos</t>
  </si>
  <si>
    <t xml:space="preserve">enero-junio </t>
  </si>
  <si>
    <t xml:space="preserve">Esta meta se desarrollo según los requerimientos del Pleno de IAIP </t>
  </si>
  <si>
    <t xml:space="preserve">Participación en Audiencias Orales en la jusrisdicción contenciosa </t>
  </si>
  <si>
    <t>Respuestas a proceso contencioso administrativo</t>
  </si>
  <si>
    <t>Gestionar presentación de demandas de contencioso administrativo</t>
  </si>
  <si>
    <t xml:space="preserve">A.E. 2.3. </t>
  </si>
  <si>
    <t>Manual elaborado</t>
  </si>
  <si>
    <t xml:space="preserve">Mayo </t>
  </si>
  <si>
    <t xml:space="preserve">Se desconoce la poryección de este compromiso, ya que con anterioridad lo realizó la anterior jefatura del Cargo, quien no compartió ningún documento. </t>
  </si>
  <si>
    <t xml:space="preserve">Manual de procedimientos de la Unidad de Cumplimiento, fue entregada por la jefatura de Cumplimiento su versión fisica. </t>
  </si>
  <si>
    <t>Cambio de jefatura, en agosto y septiembre 2019 incapacitada por operación, se ha dado seguimiento al cumplimiento de resoluciones IAIP</t>
  </si>
  <si>
    <t>EVALUACIÓN DE LA UNIDAD DE PLANIFICACIÓN</t>
  </si>
  <si>
    <r>
      <t xml:space="preserve">Unidad Operativa: </t>
    </r>
    <r>
      <rPr>
        <b/>
        <sz val="11"/>
        <color theme="1"/>
        <rFont val="Calibri"/>
        <family val="2"/>
        <scheme val="minor"/>
      </rPr>
      <t>Unidad de Planificación (UPLAN)</t>
    </r>
  </si>
  <si>
    <t>Ejecución</t>
  </si>
  <si>
    <t>Noviembre- Diciembre</t>
  </si>
  <si>
    <t>comentarios</t>
  </si>
  <si>
    <t>AE. 3.2.1 2</t>
  </si>
  <si>
    <t xml:space="preserve">Fortalecer la cultura organizacional con el trabajo de comités y comisiones internas. </t>
  </si>
  <si>
    <t>Gestionar la elaboración de los planes de trabajo de los comités</t>
  </si>
  <si>
    <t>Seguimiento a comités y comisiones</t>
  </si>
  <si>
    <t>según programación</t>
  </si>
  <si>
    <t>Correos institucionales / lista asistencia</t>
  </si>
  <si>
    <t>Acompañar el trabajo de los comités IAIP</t>
  </si>
  <si>
    <t>Se han sostenido reuniones con comités</t>
  </si>
  <si>
    <t>AE. 3.2.1 3</t>
  </si>
  <si>
    <t>Implementar y administrar un sistema de gestión de riesgo</t>
  </si>
  <si>
    <t>Act. 3.2.1.3.1</t>
  </si>
  <si>
    <t>Elaborar mapa de riesgos por temas prioritarios</t>
  </si>
  <si>
    <t>Se acompañó el proceso de la Gerencia Juridica</t>
  </si>
  <si>
    <t>Act. 3.2.1.3.2</t>
  </si>
  <si>
    <t>Elaborar y dar seguimiento a plan para minimizar riesgos</t>
  </si>
  <si>
    <t>Actualizar del inventario de instrumentos institucionales</t>
  </si>
  <si>
    <t>Actualizaciones realizadas</t>
  </si>
  <si>
    <t>Actualización periódica</t>
  </si>
  <si>
    <t>Gestionar elaboración de planes operativos</t>
  </si>
  <si>
    <t>Evaluación anual
Plan Operativo Anual aprobado
Reprogramación gestionada
Gestión de evaluación</t>
  </si>
  <si>
    <t>Aprobación POA 2019</t>
  </si>
  <si>
    <t>seguimiento al cumplimiento de planes institucionales</t>
  </si>
  <si>
    <t>Informes trimestrales a Pleno</t>
  </si>
  <si>
    <t>Act. 3.2.3.1.4</t>
  </si>
  <si>
    <t>Informes de avance aprobado</t>
  </si>
  <si>
    <t>Se han revisado 7 documentos</t>
  </si>
  <si>
    <t>Act. 3.2.3.1.5</t>
  </si>
  <si>
    <t>Actualizar las NTCIE IAIP</t>
  </si>
  <si>
    <t>5. Informes de avances
 1. NTCIE IAIP aprobada</t>
  </si>
  <si>
    <t>se presentó a Pleno la actualización</t>
  </si>
  <si>
    <t>Desarrollar proceso de auto-evaluación institucional</t>
  </si>
  <si>
    <t>Act. 3.2.3.2.1</t>
  </si>
  <si>
    <t>Gestionar la autoevaluación del Modelo de Integridad Institucional (MII)</t>
  </si>
  <si>
    <t>En proceso</t>
  </si>
  <si>
    <t>Se inición en octubre y noviembre 2019
Se completará en enero 2020</t>
  </si>
  <si>
    <t>reprogramada para febrero 2020</t>
  </si>
  <si>
    <t>Programado febrero 2020</t>
  </si>
  <si>
    <t>Coordinar actividades con unidades operativas</t>
  </si>
  <si>
    <t>Coordinar la autoevaluación MII</t>
  </si>
  <si>
    <t>Socializar resultados autoevaluación</t>
  </si>
  <si>
    <t xml:space="preserve">R.3.3.1    </t>
  </si>
  <si>
    <t>Procesos</t>
  </si>
  <si>
    <t>AE. 3.3.1.1</t>
  </si>
  <si>
    <t>Desarrollar una gestión por procesos, priorizando los de servicios a la población.</t>
  </si>
  <si>
    <t>Act. 3.3.1.1.1</t>
  </si>
  <si>
    <t>Coordinar implementación de la gestión por procesos</t>
  </si>
  <si>
    <t>Proyecto elaborado</t>
  </si>
  <si>
    <t>Se realizó el levantamiento inicial del proceso de la Gerencia Jurídica</t>
  </si>
  <si>
    <t>Realizado Parcialmente</t>
  </si>
  <si>
    <t>Se levantó proceso inicial, pero el sistema de gestión de casos no se ha implementado. Consultoría hará manual de procedimientos</t>
  </si>
  <si>
    <t>Programado de mayo a julio 2020</t>
  </si>
  <si>
    <t>Act. 3.3.1.1.2</t>
  </si>
  <si>
    <t>gestionar cambios o actualizar procesos de servicios a la población</t>
  </si>
  <si>
    <t>procesos levantados</t>
  </si>
  <si>
    <t>En espera de que se concluyan las consultorías en la Gerencia Jurídica</t>
  </si>
  <si>
    <t xml:space="preserve">R.3.3.2    </t>
  </si>
  <si>
    <t xml:space="preserve">Servicios institucionales clave implementados con calidad. </t>
  </si>
  <si>
    <t>Proceso</t>
  </si>
  <si>
    <t>Desarrollar herramientas para una gestión de calidad e innovación.</t>
  </si>
  <si>
    <t xml:space="preserve">Observaciones:  </t>
  </si>
  <si>
    <t>Act. 3.3.2.1.1</t>
  </si>
  <si>
    <t>Fortalecer la gestión de calidad e innovación institucional</t>
  </si>
  <si>
    <t>Diplomado de Herramientas Gerenciales</t>
  </si>
  <si>
    <t xml:space="preserve">Realizado </t>
  </si>
  <si>
    <t>Coordinar la elaboración de indicadores en los servicios institucionales</t>
  </si>
  <si>
    <t>se incluyen en el modelo de gestión de la calidad</t>
  </si>
  <si>
    <t>AE. 3.3.2.2</t>
  </si>
  <si>
    <t xml:space="preserve">Diseñar el modelo de gestión de la calidad del IAIP. </t>
  </si>
  <si>
    <t>Act. 3.3.2.2.1</t>
  </si>
  <si>
    <t>Diseñar el modelo de gestión de la calidad</t>
  </si>
  <si>
    <t>Modelo de gestión de calidad institucional</t>
  </si>
  <si>
    <t>Documento en elaboración</t>
  </si>
  <si>
    <t>Act. 3.3.2.2.2</t>
  </si>
  <si>
    <t>seguimiento al modelo de gestión de la calidad</t>
  </si>
  <si>
    <t>Pendiente</t>
  </si>
  <si>
    <t>Se hará en el 2020</t>
  </si>
  <si>
    <t>No realizado</t>
  </si>
  <si>
    <t xml:space="preserve">Modelo en revisión </t>
  </si>
  <si>
    <t>Progrmado segundo trimestre 2020</t>
  </si>
  <si>
    <t>Tres actividades en proceso</t>
  </si>
  <si>
    <t>Autoevaluación MII reprogramada para febrero 2020, Pendiente concluir el levantamiento del proceso de la Gerencia Jurídica. Gestionar aprobación de modelo de gestión de calidad y elaboración de indicadores de servicios institucionales</t>
  </si>
  <si>
    <t>Unidad Operativa: Unidad de Género  y mecanismo de transversalidad Comité Institucional de Género</t>
  </si>
  <si>
    <r>
      <rPr>
        <b/>
        <sz val="9"/>
        <rFont val="Calibri"/>
        <family val="2"/>
        <scheme val="minor"/>
      </rPr>
      <t>JUSTIFICACIÓN POR INCUMPLIMIENTO</t>
    </r>
    <r>
      <rPr>
        <sz val="9"/>
        <rFont val="Calibri"/>
        <family val="2"/>
        <scheme val="minor"/>
      </rPr>
      <t xml:space="preserve"> 
(Citar causas relevantes y factores que impidieron la ejecución)</t>
    </r>
  </si>
  <si>
    <r>
      <rPr>
        <b/>
        <sz val="9"/>
        <rFont val="Calibri"/>
        <family val="2"/>
        <scheme val="minor"/>
      </rPr>
      <t>COMPROMISO DE CUMPLIMIENTO</t>
    </r>
    <r>
      <rPr>
        <sz val="9"/>
        <rFont val="Calibri"/>
        <family val="2"/>
        <scheme val="minor"/>
      </rPr>
      <t>: 
(citar meta programada en primeros meses del 2018)</t>
    </r>
  </si>
  <si>
    <r>
      <rPr>
        <b/>
        <sz val="9"/>
        <color theme="1"/>
        <rFont val="Calibri"/>
        <family val="2"/>
        <scheme val="minor"/>
      </rPr>
      <t>DOCUMENTO</t>
    </r>
    <r>
      <rPr>
        <sz val="9"/>
        <color theme="1"/>
        <rFont val="Calibri"/>
        <family val="2"/>
        <scheme val="minor"/>
      </rPr>
      <t xml:space="preserve"> 
(nombrar y anexar archivo, cuando proceda)</t>
    </r>
  </si>
  <si>
    <t>Act. 3.2.2.1.5</t>
  </si>
  <si>
    <t>Diseñar e implementar una estrategia de sensibilización del personal en materia de género y derechos humanos de las mujeres, por medio del mecanismo de transversalidad Comité Institucional de Género</t>
  </si>
  <si>
    <t>Elaborar Plan de Trabajo y Cronograma 2019</t>
  </si>
  <si>
    <t>Plan de Trabajo y Cronograma 2018, aprobados</t>
  </si>
  <si>
    <t>Comité Institucional de Género</t>
  </si>
  <si>
    <t>Meta realizada</t>
  </si>
  <si>
    <t>N/A</t>
  </si>
  <si>
    <t xml:space="preserve">Realizar charlas, jornadas, talleres, cursos y diplomados de género para sensibilización del personal:
Marzo: conmemoración del día nacional e internacional de la mujer.  
Julio: día mundial contra la trata. 
Noviembre: día internacional de la erradicación de la violencia contra la mujer. </t>
  </si>
  <si>
    <t>Actividades de sensibilización</t>
  </si>
  <si>
    <t>marzo / julio / diciembre</t>
  </si>
  <si>
    <t>Transversalizar el enfoque de género en las comunicaciones institucionales</t>
  </si>
  <si>
    <t xml:space="preserve">Elaborar estrategia de comunicaciones con lenguaje no sexista </t>
  </si>
  <si>
    <t>Borrador de estrategia</t>
  </si>
  <si>
    <t>Unidad de Comunicaciones y Unidad de Género</t>
  </si>
  <si>
    <t>Gestionar aprobación</t>
  </si>
  <si>
    <t>Unidad de Planificación y Unidad de Género</t>
  </si>
  <si>
    <t>Meta no realizada</t>
  </si>
  <si>
    <t xml:space="preserve">Se ejecutaron algunas de las acciones comunicacionales indicadas en el documento borrador de la estrategia (consistentes en campañas en redes de sensibilización sobre derechos humanos de las mujeres, en el marco de fechas conmemorativas y campañas sobre DAIP y género dirigido a las mujeres, como población usuaria de los servicios que presta el IAIP). Sin embargo, el documento debe continuar revisándose para ampliar su alcance a demás poblaciones vulnerables. Para ello es necesario seguir la misma metodología de abordaje progresivo que el realizado con mujeres. En ese sentido se ha previsto el desarrollo de reuniones con expresiones de sociedad civil que representan estas poblaciones y se ajustará el documento de acuerdo a sus demandas y comentarios. </t>
  </si>
  <si>
    <t>abril / octubre</t>
  </si>
  <si>
    <t>Desarrollar normativa para la garantía de una vida libre de violencia para las mujeres</t>
  </si>
  <si>
    <t>Elaborar protocolo de actuación para el abordaje integral de la violencia basada en género, acoso laboral y sexual</t>
  </si>
  <si>
    <t>Borrador de protocolo</t>
  </si>
  <si>
    <t>Unidad de Talento Humano y Unidad de Género</t>
  </si>
  <si>
    <t>Protocolo aprobado</t>
  </si>
  <si>
    <t xml:space="preserve">Se cuenta con un documento borrador. </t>
  </si>
  <si>
    <t>febrero / octubre</t>
  </si>
  <si>
    <t>Divulgar y socializar con el personal la normativa</t>
  </si>
  <si>
    <t>Actividad de divulgación y socialización</t>
  </si>
  <si>
    <t>Unidad de Género</t>
  </si>
  <si>
    <t xml:space="preserve">Se desarrolló desayuno - conversatorio con el personal sobre contenidos relacionados a la sensibilización en relación a la violencia contra las mujeres en el ámbito laboral. </t>
  </si>
  <si>
    <t xml:space="preserve">diciembre </t>
  </si>
  <si>
    <t>Transversalizar el enfoque de género en el sistema institucional de indicadores</t>
  </si>
  <si>
    <t>Contribuir a la armonización del sistema institucional de indicadores, con el enfoque de género y marco normativo para la igualdad sustantiva</t>
  </si>
  <si>
    <t>Instalar la Unidad Institucional de Género (UdG)</t>
  </si>
  <si>
    <t>Elaborar manual de funciones de la UdG</t>
  </si>
  <si>
    <t>Manual de Funciones de la Unidad de Género, aprobado</t>
  </si>
  <si>
    <t>Elaborar directrices para orientar la transversalidad del enfoque de género en la normativa interna</t>
  </si>
  <si>
    <t>Directrices de orientación, aprobadas</t>
  </si>
  <si>
    <t xml:space="preserve">Se cuenta únicamente con un documento borrador. </t>
  </si>
  <si>
    <t xml:space="preserve">Gestionar formación en género y derechos humanos de las mujeres, dirigido a todas las jefaturas y comisionadas y comisionados del IAIP </t>
  </si>
  <si>
    <t xml:space="preserve">Gestionar formación en género y derechos humanos de las mujeres, dirigido a todo el personal que conforma las unidades de: Jurídico, Comunicaciones y Capacitaciones, del IAIP </t>
  </si>
  <si>
    <t xml:space="preserve">Diciembre </t>
  </si>
  <si>
    <t xml:space="preserve">Pendiente: la formalización de la estrategia de comunicaciones con lenguaje no sexista, Directrices para orientar transversalidad de género en normativa interna </t>
  </si>
  <si>
    <t>De abril a Octubre 2020 / Mayo</t>
  </si>
  <si>
    <r>
      <t xml:space="preserve">Unidad Operativa: </t>
    </r>
    <r>
      <rPr>
        <b/>
        <sz val="11"/>
        <color indexed="8"/>
        <rFont val="Calibri"/>
        <family val="2"/>
      </rPr>
      <t>_____________</t>
    </r>
  </si>
  <si>
    <r>
      <t xml:space="preserve">Período: </t>
    </r>
    <r>
      <rPr>
        <b/>
        <sz val="11"/>
        <color indexed="8"/>
        <rFont val="Calibri"/>
        <family val="2"/>
      </rPr>
      <t>Enero - Dicembre de 2019</t>
    </r>
  </si>
  <si>
    <r>
      <rPr>
        <b/>
        <sz val="9"/>
        <color indexed="8"/>
        <rFont val="Arial"/>
        <family val="2"/>
      </rPr>
      <t>DOCUMENTO</t>
    </r>
    <r>
      <rPr>
        <sz val="8"/>
        <color indexed="8"/>
        <rFont val="Arial"/>
        <family val="2"/>
      </rPr>
      <t xml:space="preserve"> 
(nombrar y anexar archivo, cuando proceda)</t>
    </r>
  </si>
  <si>
    <r>
      <t xml:space="preserve">Diseñar e implementar un plan de promoción de la cultura de transparencia para facilitar en las personas el ejercicio de sus </t>
    </r>
    <r>
      <rPr>
        <b/>
        <sz val="10"/>
        <color indexed="8"/>
        <rFont val="Arial"/>
        <family val="2"/>
      </rPr>
      <t>derechos (Atender sujetos de diferentes sectores para el ejercicio de sus derechos).</t>
    </r>
  </si>
  <si>
    <t>Coordinar elaboración de normativa de datos abiertos IAIP</t>
  </si>
  <si>
    <t>confirmación de alianza</t>
  </si>
  <si>
    <t>El proyecto Pro-Integridad Pública en coordinación con el IAIP pretende desarrollar un proyecto de datos abiertos de gran envergadura, por tanto, se han incorporado otras unidades y se esta definiendo las tareas a ejecutar para el 2020</t>
  </si>
  <si>
    <t>Acompañar la promoción de herramienta LEGISLA</t>
  </si>
  <si>
    <t>Se realizó</t>
  </si>
  <si>
    <t>Se brindó apoyo a través de consultas teléfonicas y asesorias presenciales.</t>
  </si>
  <si>
    <t>Act. 1.3.1.2.1</t>
  </si>
  <si>
    <t>Diseñar el modelo institucional de rendición de cuentas</t>
  </si>
  <si>
    <t xml:space="preserve">Informe con propuesta de temática </t>
  </si>
  <si>
    <t>Act. 1.3.1.2.2</t>
  </si>
  <si>
    <t>Implementación del modelo de rendición de cuentas</t>
  </si>
  <si>
    <t>Documento del modelo</t>
  </si>
  <si>
    <t>En enero del 2020 se realizara la rendición de cuentas y en febrero de ese mismo año, se presentará el modelo al que hace referencia objetivo.</t>
  </si>
  <si>
    <t xml:space="preserve">OE.2 </t>
  </si>
  <si>
    <t>Propociar la correcta aplicación de la Ley de Acceso a la Información Pública (LAIP) en los entes obligados y otras normas de su competencia.</t>
  </si>
  <si>
    <t>Desarrollo de capacitdades</t>
  </si>
  <si>
    <r>
      <rPr>
        <b/>
        <i/>
        <sz val="10"/>
        <color indexed="9"/>
        <rFont val="Arial"/>
        <family val="2"/>
      </rPr>
      <t>Fiscalización del cumplimiento de la LAIP</t>
    </r>
    <r>
      <rPr>
        <b/>
        <sz val="10"/>
        <color indexed="9"/>
        <rFont val="Arial"/>
        <family val="2"/>
      </rPr>
      <t>. Ampliar el alcance del sistema de fiscalización del cumplimiento de la LAIP.</t>
    </r>
  </si>
  <si>
    <t>9. Informe sobre la ejecución y resultados de los grupos focales desarrollados para la elaboración del formulario de solicitud de datos personales</t>
  </si>
  <si>
    <r>
      <t xml:space="preserve">Unidad Operativa: </t>
    </r>
    <r>
      <rPr>
        <b/>
        <sz val="11"/>
        <color indexed="8"/>
        <rFont val="Calibri"/>
        <family val="2"/>
      </rPr>
      <t>Unidad de Acceso a la Información Pública (UAIP)</t>
    </r>
  </si>
  <si>
    <t xml:space="preserve">Cantidad  </t>
  </si>
  <si>
    <t>COMPROMISO DE CUMPLIMIENTO: 
(citar meta programada en primeros meses del 2020)</t>
  </si>
  <si>
    <r>
      <rPr>
        <sz val="9"/>
        <color indexed="8"/>
        <rFont val="Arial"/>
        <family val="2"/>
      </rPr>
      <t>DOCUMENTO</t>
    </r>
    <r>
      <rPr>
        <sz val="8"/>
        <color indexed="8"/>
        <rFont val="Arial"/>
        <family val="2"/>
      </rPr>
      <t xml:space="preserve"> 
(nombrar y anexar archivo, cuando proceda)</t>
    </r>
  </si>
  <si>
    <t>Octubre-Diciembre</t>
  </si>
  <si>
    <t>Número de productos de conocimiento sobre transparencia generados en coordinación con el IAIP.</t>
  </si>
  <si>
    <t>Productos de Conocimiento</t>
  </si>
  <si>
    <r>
      <t xml:space="preserve">Observaciones: </t>
    </r>
    <r>
      <rPr>
        <sz val="9"/>
        <rFont val="Arial"/>
        <family val="2"/>
      </rPr>
      <t xml:space="preserve">Se tiene previsto que se publiquen, al menos, dos cuadernos por año. La temática a abordar responderá a las prioridades del IAIP y se definirán anualmente. </t>
    </r>
  </si>
  <si>
    <t>Borrador</t>
  </si>
  <si>
    <t>En febrero del 2020 se realizara la rendición de cuentas y en febrero de ese mismo año, se presentará el modelo al que hace referencia objetivo.</t>
  </si>
  <si>
    <t>Coordinar herramienta informática para la adminiistración de los íindices de reserva</t>
  </si>
  <si>
    <t>Herramientas elaboradas</t>
  </si>
  <si>
    <t>Febrero - Septiembre</t>
  </si>
  <si>
    <t>Se ha recolectado los índices de reserva y estan disponibles para consulta</t>
  </si>
  <si>
    <t>Publicar índice de información reserva de entes obligados</t>
  </si>
  <si>
    <t>Elaborar formulario de informe anual</t>
  </si>
  <si>
    <t>Elaborar diagnóstico sobre gobiernos locales sobre nombramiento de Oficiales de Información</t>
  </si>
  <si>
    <t xml:space="preserve">Se elaboró un directorio de nombramiento de Oficiales de Información </t>
  </si>
  <si>
    <t xml:space="preserve">normativas </t>
  </si>
  <si>
    <t>AE 2.2.1.2</t>
  </si>
  <si>
    <t>AE. 2.2.1.2.1</t>
  </si>
  <si>
    <t>Desarrollar sistemas de registros de información.</t>
  </si>
  <si>
    <t>Elaborar documento de proyecto sobre sistematización de resoluciones IAIP</t>
  </si>
  <si>
    <t>El proyecto se encuentra en fase borrador a presentarse en febrero del 2020</t>
  </si>
  <si>
    <t>Elaborar documento de proyecto sobre registro de desclasificación de información reservada</t>
  </si>
  <si>
    <t>La plataforma de registro de reseva ya cuenta con una herramienta de registro de desclasificación de información resevada</t>
  </si>
  <si>
    <t>Publicar los registros de reserva del IAIP</t>
  </si>
  <si>
    <t>Febrero-Septiembre</t>
  </si>
  <si>
    <t xml:space="preserve">Se publicó el registro de reservas </t>
  </si>
  <si>
    <t>Publicar los registros de Oficiales de Información</t>
  </si>
  <si>
    <t>Se publicó el registro de Oficiales en el Portal de Transparencia</t>
  </si>
  <si>
    <t>AE. 2.2.1.2.2</t>
  </si>
  <si>
    <t>Socialización del registro de desclasificación</t>
  </si>
  <si>
    <t>La normativa se encuentra en borrador y será aprobada en febrero del 2020</t>
  </si>
  <si>
    <t>Capacitar sobre temas de la LAIP a unidades administrativas</t>
  </si>
  <si>
    <t>A realizarse</t>
  </si>
  <si>
    <t>Las capacitaciones se realizaran entre febrero y marzo del 2020</t>
  </si>
  <si>
    <t>Participa en proyectos desde el Comité de Integridad Institucional (CII)
Participa en Comité de Seguridad y Salud Ocupacional (CSSO), Herramienta del Portal de Transparencia, Comunidad de Prácticas, Apoyo a Legisla</t>
  </si>
  <si>
    <t>Normativa de Datos Abiertos se retomó con Proyecto Pro Integridad. Se cuenta con documento borrador del Modelo de Rendición de cuentas y de Sistematización de resoluciones IAIP</t>
  </si>
  <si>
    <t>Unidad de Cooperación y Proyectos</t>
  </si>
  <si>
    <t>UCP</t>
  </si>
  <si>
    <t>Compromiso    2020</t>
  </si>
  <si>
    <t>Participación en Proyectos y comités IAIP</t>
  </si>
  <si>
    <t>%      CUMPLIENTO</t>
  </si>
  <si>
    <t>Completar Sistema de Gestión de Casos</t>
  </si>
  <si>
    <t>Participa en proyectos desde el Comité de Integridad Institucional (CII)
Participa en Comité de Seguridad y Salud Ocupacional (CSSO), apoyo elaboración de Política de Integridad Institucional</t>
  </si>
  <si>
    <t>Participa en proyectos desde el Comité de Integridad Institucional (CII), apoyo elaboración de Política de Integridad Institucional</t>
  </si>
  <si>
    <t>Promotor proyecto LEGISLA, Herramienta del Portal de Transparencia, apoyo elaboración de Política de Integridad Institucional</t>
  </si>
  <si>
    <t>Coordina la Comisión de Ética Gubernamental.
Participa en proyectos desde el Comité de Integridad Institucional (CII), apoyo elaboración de Política de Integridad Institucional</t>
  </si>
  <si>
    <t>Participa en proyectos desde el Comité de Integridad Institucional (CII), apoyo en Diplomado a municipalidades, apoyo elaboración de Política de Integridad Institucional</t>
  </si>
  <si>
    <t xml:space="preserve">Participa en proyectos desde el Comité de Integridad Institucional (CII), apoyo elaboración de Política de Integridad Institucional
- Colaborar con estructuración del presupuesto de la Unidad de Protección de Datos Personales 
- Colaborar con actividades de la UNCAC
- Colaborar con la Unidad de Cooperación
- Colaborar con las actividades encomendadas por PLENO.
</t>
  </si>
  <si>
    <r>
      <t xml:space="preserve">Unidad Operativa: </t>
    </r>
    <r>
      <rPr>
        <b/>
        <sz val="11"/>
        <color theme="1"/>
        <rFont val="Calibri"/>
        <family val="2"/>
        <scheme val="minor"/>
      </rPr>
      <t>Unidad de Cooperación y Proyectos</t>
    </r>
  </si>
  <si>
    <t>cumplimiento</t>
  </si>
  <si>
    <t xml:space="preserve">R.3.1.2 </t>
  </si>
  <si>
    <t>Alianza</t>
  </si>
  <si>
    <t>Act. 3.1.2.2.1</t>
  </si>
  <si>
    <t>Seguimiento en actividades con instituciones homologas</t>
  </si>
  <si>
    <t>Sistematización de informes de misiones oficiales realizadas por el personal de las distintas unidades del IAIP</t>
  </si>
  <si>
    <t>junio y septiembre</t>
  </si>
  <si>
    <t>gestiones</t>
  </si>
  <si>
    <t>Seguimiento para réplica del intercambio realizado con instituciones homólogas, con el personal interno y competente según funciones</t>
  </si>
  <si>
    <t>junio</t>
  </si>
  <si>
    <t>No aplicaba réplica</t>
  </si>
  <si>
    <t>AE. 3.2.1 1</t>
  </si>
  <si>
    <t>Desarrollar una coordinación interinstitucional y trabajo en alianzas para la eficiencia institucional.</t>
  </si>
  <si>
    <t>Act. 3.2.1.1.1</t>
  </si>
  <si>
    <t>Gestionar apoyo interinstitucional</t>
  </si>
  <si>
    <t>Apoyo técnico a la gestión de coordinación interinstitucional</t>
  </si>
  <si>
    <t>junio y diciembre</t>
  </si>
  <si>
    <t>informes de seguimiento</t>
  </si>
  <si>
    <t>Act. 3.2.1.1.2</t>
  </si>
  <si>
    <t>Dar seguimiento a convenios interinstitucionales</t>
  </si>
  <si>
    <t>Gestionar reportes de unidades responsables de convenios suscritos por el IAIP y otra institución</t>
  </si>
  <si>
    <t>no realizada</t>
  </si>
  <si>
    <t>En lugar de esta actividad se realizó una recopilación de todos los instrumentos, identificando su vigencia y referente designado</t>
  </si>
  <si>
    <t>se realizará en el primer trimestr 2020</t>
  </si>
  <si>
    <t>informe fina</t>
  </si>
  <si>
    <t>Generar informes de seguimiento a convenios institucionales</t>
  </si>
  <si>
    <t>Está ligada con la actividad anterior</t>
  </si>
  <si>
    <t>Act. 3.2.1.1.3</t>
  </si>
  <si>
    <t>Elaborar documentos de entendimientos</t>
  </si>
  <si>
    <t>Apoyar técnicamente para la elaboración de documentos de entendimientos</t>
  </si>
  <si>
    <t>Informes de seguimiento</t>
  </si>
  <si>
    <t>septiembre, octubre y noviembre</t>
  </si>
  <si>
    <t>proyectos de documentos</t>
  </si>
  <si>
    <t>R.3.2.2</t>
  </si>
  <si>
    <t>Gestionar e implementar proyectos con fondos de cooperación.</t>
  </si>
  <si>
    <t>Act. 3.1.2.1.1</t>
  </si>
  <si>
    <t>Gestionar proyectos con entidades de cooperación</t>
  </si>
  <si>
    <t>Gestionar proyectos institucionales</t>
  </si>
  <si>
    <t>Seguimiento a contrapartida de proyectos</t>
  </si>
  <si>
    <t>Parcialmente</t>
  </si>
  <si>
    <t>-</t>
  </si>
  <si>
    <t>Se inició la elaboración del manual; sin embargo, no se ha finalizado la propuesta</t>
  </si>
  <si>
    <t>se realizará en el primer trimestre 2020</t>
  </si>
  <si>
    <t>Documentos aprobados</t>
  </si>
  <si>
    <t>Manual de procedimientos de la unidad</t>
  </si>
  <si>
    <t>Mapa de cooperantes y aliados estratégicos</t>
  </si>
  <si>
    <t>Actualizar normativa Circular 4 "Lineamientos para solicitar actividades de formación con fondos institucionales"</t>
  </si>
  <si>
    <t>Por motivos de la doble función, se priorizó otras acciones de seguimiento a proyectos en ejecución</t>
  </si>
  <si>
    <t>Se priorizaron otras acciones de cooperación para el año 2020</t>
  </si>
  <si>
    <t>Primer trimestre 2020</t>
  </si>
  <si>
    <t>Pendiente gestión de inofmres de seguimiento de convenios con otras instituciones y el mapa de cooperantes y aliados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</si>
</sst>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_);[Red]\(&quot;$&quot;#,##0.00\)"/>
    <numFmt numFmtId="165" formatCode="_(&quot;$&quot;* #,##0.00_);_(&quot;$&quot;* \(#,##0.00\);_(&quot;$&quot;* &quot;-&quot;??_);_(@_)"/>
    <numFmt numFmtId="166" formatCode="_(* #,##0.00_);_(* \(#,##0.00\);_(* &quot;-&quot;??_);_(@_)"/>
    <numFmt numFmtId="167" formatCode="0.0%"/>
    <numFmt numFmtId="168" formatCode="&quot;$&quot;#,##0.00"/>
    <numFmt numFmtId="169" formatCode="&quot;$&quot;#,##0.0"/>
    <numFmt numFmtId="170" formatCode="_(&quot;$&quot;* #,##0.000_);_(&quot;$&quot;* \(#,##0.000\);_(&quot;$&quot;* &quot;-&quot;??_);_(@_)"/>
    <numFmt numFmtId="171" formatCode="0.000%"/>
    <numFmt numFmtId="172" formatCode="0.0"/>
    <numFmt numFmtId="173" formatCode="0.0000%"/>
    <numFmt numFmtId="174" formatCode="0.000"/>
  </numFmts>
  <fonts count="164">
    <font>
      <sz val="11"/>
      <color theme="1"/>
      <name val="Calibri"/>
      <family val="2"/>
      <scheme val="minor"/>
    </font>
    <font>
      <sz val="11"/>
      <color theme="1"/>
      <name val="Calibri"/>
      <family val="2"/>
      <scheme val="minor"/>
    </font>
    <font>
      <b/>
      <u/>
      <sz val="14"/>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b/>
      <sz val="20"/>
      <color indexed="16"/>
      <name val="Arial"/>
      <family val="2"/>
    </font>
    <font>
      <sz val="10"/>
      <name val="Century Gothic"/>
      <family val="2"/>
    </font>
    <font>
      <sz val="11"/>
      <color theme="1"/>
      <name val="Arial"/>
      <family val="2"/>
    </font>
    <font>
      <b/>
      <sz val="11"/>
      <name val="Arial"/>
      <family val="2"/>
    </font>
    <font>
      <sz val="10"/>
      <name val="Arial"/>
      <family val="2"/>
    </font>
    <font>
      <b/>
      <sz val="9.5"/>
      <name val="Arial"/>
      <family val="2"/>
    </font>
    <font>
      <b/>
      <sz val="8"/>
      <name val="Arial"/>
      <family val="2"/>
    </font>
    <font>
      <b/>
      <sz val="10"/>
      <name val="Arial"/>
      <family val="2"/>
    </font>
    <font>
      <b/>
      <sz val="9"/>
      <color theme="0"/>
      <name val="Arial"/>
      <family val="2"/>
    </font>
    <font>
      <b/>
      <sz val="7"/>
      <name val="Arial"/>
      <family val="2"/>
    </font>
    <font>
      <sz val="8"/>
      <name val="Arial"/>
      <family val="2"/>
    </font>
    <font>
      <sz val="8"/>
      <color theme="1"/>
      <name val="Arial"/>
      <family val="2"/>
    </font>
    <font>
      <b/>
      <sz val="9"/>
      <color theme="1"/>
      <name val="Arial"/>
      <family val="2"/>
    </font>
    <font>
      <b/>
      <sz val="9"/>
      <color indexed="9"/>
      <name val="Arial"/>
      <family val="2"/>
    </font>
    <font>
      <b/>
      <sz val="10"/>
      <color indexed="9"/>
      <name val="Arial"/>
      <family val="2"/>
    </font>
    <font>
      <sz val="11"/>
      <color rgb="FFFFFF00"/>
      <name val="Calibri"/>
      <family val="2"/>
      <scheme val="minor"/>
    </font>
    <font>
      <b/>
      <sz val="10"/>
      <color theme="0"/>
      <name val="Arial"/>
      <family val="2"/>
    </font>
    <font>
      <b/>
      <sz val="10"/>
      <color indexed="12"/>
      <name val="Arial"/>
      <family val="2"/>
    </font>
    <font>
      <b/>
      <sz val="8"/>
      <color indexed="12"/>
      <name val="Arial"/>
      <family val="2"/>
    </font>
    <font>
      <sz val="8"/>
      <color indexed="12"/>
      <name val="Arial"/>
      <family val="2"/>
    </font>
    <font>
      <b/>
      <sz val="9"/>
      <name val="Arial"/>
      <family val="2"/>
    </font>
    <font>
      <sz val="9"/>
      <color theme="1"/>
      <name val="Arial"/>
      <family val="2"/>
    </font>
    <font>
      <u/>
      <sz val="10"/>
      <color theme="10"/>
      <name val="Arial"/>
      <family val="2"/>
    </font>
    <font>
      <i/>
      <sz val="10"/>
      <name val="Arial"/>
      <family val="2"/>
    </font>
    <font>
      <sz val="9"/>
      <name val="Arial"/>
      <family val="2"/>
    </font>
    <font>
      <sz val="8"/>
      <color theme="1" tint="4.9989318521683403E-2"/>
      <name val="Arial"/>
      <family val="2"/>
    </font>
    <font>
      <sz val="8"/>
      <color theme="0"/>
      <name val="Arial"/>
      <family val="2"/>
    </font>
    <font>
      <sz val="9"/>
      <color rgb="FF002060"/>
      <name val="Arial"/>
      <family val="2"/>
    </font>
    <font>
      <b/>
      <sz val="10"/>
      <color theme="1"/>
      <name val="Arial"/>
      <family val="2"/>
    </font>
    <font>
      <b/>
      <sz val="8"/>
      <color theme="1"/>
      <name val="Arial"/>
      <family val="2"/>
    </font>
    <font>
      <b/>
      <sz val="9"/>
      <color theme="1" tint="4.9989318521683403E-2"/>
      <name val="Arial"/>
      <family val="2"/>
    </font>
    <font>
      <sz val="12"/>
      <color theme="1"/>
      <name val="Calibri"/>
      <family val="2"/>
      <scheme val="minor"/>
    </font>
    <font>
      <sz val="9"/>
      <name val="Calibri"/>
      <family val="2"/>
    </font>
    <font>
      <b/>
      <sz val="9"/>
      <name val="Century Gothic"/>
      <family val="2"/>
    </font>
    <font>
      <i/>
      <sz val="9"/>
      <color theme="1"/>
      <name val="Arial"/>
      <family val="2"/>
    </font>
    <font>
      <sz val="9"/>
      <color theme="1"/>
      <name val="Arial "/>
    </font>
    <font>
      <sz val="9"/>
      <color theme="1"/>
      <name val="Century"/>
      <family val="1"/>
    </font>
    <font>
      <sz val="12"/>
      <color theme="1"/>
      <name val="Century"/>
      <family val="1"/>
    </font>
    <font>
      <sz val="9"/>
      <name val="Century"/>
      <family val="1"/>
    </font>
    <font>
      <b/>
      <sz val="9"/>
      <name val="Century"/>
      <family val="1"/>
    </font>
    <font>
      <b/>
      <i/>
      <sz val="10"/>
      <color theme="0"/>
      <name val="Arial"/>
      <family val="2"/>
    </font>
    <font>
      <b/>
      <sz val="8"/>
      <color rgb="FFFF0000"/>
      <name val="Arial"/>
      <family val="2"/>
    </font>
    <font>
      <i/>
      <sz val="9"/>
      <name val="Arial"/>
      <family val="2"/>
    </font>
    <font>
      <sz val="11"/>
      <color theme="1"/>
      <name val="Century Gothic"/>
      <family val="2"/>
    </font>
    <font>
      <sz val="9"/>
      <color theme="1"/>
      <name val="Century Gothic"/>
      <family val="2"/>
    </font>
    <font>
      <b/>
      <sz val="9"/>
      <color theme="1"/>
      <name val="Century Gothic"/>
      <family val="2"/>
    </font>
    <font>
      <sz val="8"/>
      <color rgb="FFFF0000"/>
      <name val="Arial"/>
      <family val="2"/>
    </font>
    <font>
      <sz val="9"/>
      <name val="Century Gothic"/>
      <family val="2"/>
    </font>
    <font>
      <b/>
      <sz val="12"/>
      <color theme="1"/>
      <name val="Calibri"/>
      <family val="2"/>
      <scheme val="minor"/>
    </font>
    <font>
      <b/>
      <sz val="10"/>
      <name val="Century Gothic"/>
      <family val="2"/>
    </font>
    <font>
      <sz val="10"/>
      <name val="Calibri"/>
      <family val="2"/>
      <scheme val="minor"/>
    </font>
    <font>
      <sz val="10"/>
      <color indexed="8"/>
      <name val="Calibri"/>
      <family val="2"/>
    </font>
    <font>
      <sz val="12"/>
      <color theme="1"/>
      <name val="Calibri Light"/>
      <family val="2"/>
    </font>
    <font>
      <sz val="9"/>
      <color theme="4" tint="-0.499984740745262"/>
      <name val="Arial"/>
      <family val="2"/>
    </font>
    <font>
      <sz val="10"/>
      <color theme="4" tint="-0.499984740745262"/>
      <name val="Arial"/>
      <family val="2"/>
    </font>
    <font>
      <b/>
      <sz val="9"/>
      <color indexed="81"/>
      <name val="Tahoma"/>
      <family val="2"/>
    </font>
    <font>
      <sz val="9"/>
      <color indexed="81"/>
      <name val="Tahoma"/>
      <family val="2"/>
    </font>
    <font>
      <b/>
      <sz val="10"/>
      <color theme="1"/>
      <name val="Calibri"/>
      <family val="2"/>
      <scheme val="minor"/>
    </font>
    <font>
      <sz val="7"/>
      <name val="Century Gothic"/>
      <family val="2"/>
    </font>
    <font>
      <b/>
      <sz val="12"/>
      <name val="Calibri"/>
      <family val="2"/>
      <scheme val="minor"/>
    </font>
    <font>
      <sz val="10"/>
      <color theme="1"/>
      <name val="Arial"/>
      <family val="2"/>
    </font>
    <font>
      <sz val="8"/>
      <color theme="1"/>
      <name val="Century Gothic"/>
      <family val="2"/>
    </font>
    <font>
      <b/>
      <sz val="10"/>
      <color theme="4" tint="-0.499984740745262"/>
      <name val="Arial"/>
      <family val="2"/>
    </font>
    <font>
      <sz val="11"/>
      <name val="Arial"/>
      <family val="2"/>
    </font>
    <font>
      <sz val="11"/>
      <color rgb="FFFF0000"/>
      <name val="Calibri"/>
      <family val="2"/>
      <scheme val="minor"/>
    </font>
    <font>
      <sz val="11"/>
      <color theme="0"/>
      <name val="Calibri"/>
      <family val="2"/>
      <scheme val="minor"/>
    </font>
    <font>
      <sz val="10"/>
      <color rgb="FF0070C0"/>
      <name val="Arial"/>
      <family val="2"/>
    </font>
    <font>
      <sz val="10"/>
      <color theme="0"/>
      <name val="Arial"/>
      <family val="2"/>
    </font>
    <font>
      <b/>
      <sz val="10"/>
      <color theme="0"/>
      <name val="Calibri"/>
      <family val="2"/>
      <scheme val="minor"/>
    </font>
    <font>
      <b/>
      <sz val="7"/>
      <color theme="0"/>
      <name val="Arial"/>
      <family val="2"/>
    </font>
    <font>
      <b/>
      <u val="singleAccounting"/>
      <sz val="11"/>
      <color rgb="FFC00000"/>
      <name val="Calibri"/>
      <family val="2"/>
      <scheme val="minor"/>
    </font>
    <font>
      <sz val="11"/>
      <name val="Calibri"/>
      <family val="2"/>
      <scheme val="minor"/>
    </font>
    <font>
      <b/>
      <sz val="10"/>
      <color rgb="FF002060"/>
      <name val="Arial"/>
      <family val="2"/>
    </font>
    <font>
      <b/>
      <sz val="9"/>
      <color indexed="16"/>
      <name val="Arial"/>
      <family val="2"/>
    </font>
    <font>
      <b/>
      <sz val="6"/>
      <name val="Arial"/>
      <family val="2"/>
    </font>
    <font>
      <sz val="9"/>
      <color rgb="FFFFFF00"/>
      <name val="Calibri"/>
      <family val="2"/>
      <scheme val="minor"/>
    </font>
    <font>
      <sz val="8"/>
      <name val="Calibri"/>
      <family val="2"/>
      <scheme val="minor"/>
    </font>
    <font>
      <sz val="9"/>
      <name val="Calibri"/>
      <family val="2"/>
      <scheme val="minor"/>
    </font>
    <font>
      <sz val="11"/>
      <color rgb="FF000000"/>
      <name val="Calibri"/>
      <family val="2"/>
    </font>
    <font>
      <b/>
      <sz val="20"/>
      <color rgb="FF800000"/>
      <name val="Arial"/>
      <family val="2"/>
    </font>
    <font>
      <b/>
      <sz val="11"/>
      <color rgb="FF000000"/>
      <name val="Calibri"/>
      <family val="2"/>
    </font>
    <font>
      <sz val="11"/>
      <name val="Calibri"/>
      <family val="2"/>
    </font>
    <font>
      <b/>
      <sz val="9"/>
      <color rgb="FF000000"/>
      <name val="Calibri"/>
      <family val="2"/>
    </font>
    <font>
      <b/>
      <sz val="9"/>
      <color rgb="FFFFFFFF"/>
      <name val="Arial"/>
      <family val="2"/>
    </font>
    <font>
      <b/>
      <sz val="10"/>
      <color rgb="FFFFFFFF"/>
      <name val="Arial"/>
      <family val="2"/>
    </font>
    <font>
      <b/>
      <i/>
      <sz val="10"/>
      <color rgb="FFFFFFFF"/>
      <name val="Arial"/>
      <family val="2"/>
    </font>
    <font>
      <b/>
      <sz val="10"/>
      <color rgb="FF0000FF"/>
      <name val="Arial"/>
      <family val="2"/>
    </font>
    <font>
      <b/>
      <sz val="8"/>
      <color rgb="FF0000FF"/>
      <name val="Arial"/>
      <family val="2"/>
    </font>
    <font>
      <sz val="8"/>
      <color rgb="FF0000FF"/>
      <name val="Arial"/>
      <family val="2"/>
    </font>
    <font>
      <b/>
      <sz val="9"/>
      <color rgb="FF000000"/>
      <name val="Arial"/>
      <family val="2"/>
    </font>
    <font>
      <sz val="9"/>
      <color rgb="FF000000"/>
      <name val="Arial"/>
      <family val="2"/>
    </font>
    <font>
      <sz val="10"/>
      <color rgb="FF5B9BD5"/>
      <name val="Arial"/>
      <family val="2"/>
    </font>
    <font>
      <sz val="8"/>
      <color rgb="FF5B9BD5"/>
      <name val="Arial"/>
      <family val="2"/>
    </font>
    <font>
      <sz val="11"/>
      <color rgb="FFFF0000"/>
      <name val="Calibri"/>
      <family val="2"/>
    </font>
    <font>
      <b/>
      <sz val="9"/>
      <color rgb="FF5B9BD5"/>
      <name val="Arial"/>
      <family val="2"/>
    </font>
    <font>
      <sz val="9"/>
      <color rgb="FF000000"/>
      <name val="Calibri"/>
      <family val="2"/>
    </font>
    <font>
      <sz val="10"/>
      <color rgb="FFFF0000"/>
      <name val="Arial"/>
      <family val="2"/>
    </font>
    <font>
      <sz val="11"/>
      <color rgb="FF5B9BD5"/>
      <name val="Calibri"/>
      <family val="2"/>
    </font>
    <font>
      <sz val="9"/>
      <color rgb="FF5B9BD5"/>
      <name val="Arial"/>
      <family val="2"/>
    </font>
    <font>
      <b/>
      <sz val="10"/>
      <color rgb="FF000000"/>
      <name val="Arial"/>
      <family val="2"/>
    </font>
    <font>
      <sz val="10"/>
      <color rgb="FF002060"/>
      <name val="Arial"/>
      <family val="2"/>
    </font>
    <font>
      <sz val="8"/>
      <color rgb="FF002060"/>
      <name val="Arial"/>
      <family val="2"/>
    </font>
    <font>
      <sz val="18"/>
      <color theme="1"/>
      <name val="Calibri"/>
      <family val="2"/>
      <scheme val="minor"/>
    </font>
    <font>
      <b/>
      <sz val="10"/>
      <color theme="4" tint="-0.499984740745262"/>
      <name val="Calibri"/>
      <family val="2"/>
      <scheme val="minor"/>
    </font>
    <font>
      <sz val="8"/>
      <color theme="8" tint="-0.499984740745262"/>
      <name val="Arial"/>
      <family val="2"/>
    </font>
    <font>
      <b/>
      <sz val="18"/>
      <color theme="1"/>
      <name val="Calibri"/>
      <family val="2"/>
      <scheme val="minor"/>
    </font>
    <font>
      <b/>
      <sz val="14"/>
      <color rgb="FF000000"/>
      <name val="Lucida Sans Unicode"/>
      <family val="2"/>
    </font>
    <font>
      <b/>
      <sz val="16"/>
      <color rgb="FF000000"/>
      <name val="Lucida Sans Unicode"/>
      <family val="2"/>
    </font>
    <font>
      <sz val="11"/>
      <name val="Century Gothic"/>
      <family val="2"/>
    </font>
    <font>
      <b/>
      <sz val="11"/>
      <color rgb="FFFF0000"/>
      <name val="Calibri"/>
      <family val="2"/>
      <scheme val="minor"/>
    </font>
    <font>
      <b/>
      <sz val="9"/>
      <color rgb="FFFFFFFF"/>
      <name val="Calibri"/>
      <family val="2"/>
    </font>
    <font>
      <sz val="9"/>
      <color rgb="FFFFFFFF"/>
      <name val="Arial"/>
      <family val="2"/>
    </font>
    <font>
      <sz val="8"/>
      <color rgb="FF1F3864"/>
      <name val="Arial"/>
      <family val="2"/>
    </font>
    <font>
      <sz val="9"/>
      <color rgb="FF1F3864"/>
      <name val="Calibri"/>
      <family val="2"/>
    </font>
    <font>
      <sz val="9"/>
      <color rgb="FF1F3864"/>
      <name val="Arial"/>
      <family val="2"/>
    </font>
    <font>
      <b/>
      <sz val="11"/>
      <color rgb="FF0000FF"/>
      <name val="Arial"/>
      <family val="2"/>
    </font>
    <font>
      <sz val="8"/>
      <name val="Calibri"/>
      <family val="2"/>
    </font>
    <font>
      <b/>
      <sz val="8"/>
      <color rgb="FFFFFFFF"/>
      <name val="Calibri"/>
      <family val="2"/>
    </font>
    <font>
      <sz val="8"/>
      <color rgb="FFFFFFFF"/>
      <name val="Calibri"/>
      <family val="2"/>
    </font>
    <font>
      <b/>
      <sz val="8"/>
      <color rgb="FFFFFFFF"/>
      <name val="Arial"/>
      <family val="2"/>
    </font>
    <font>
      <sz val="8"/>
      <color rgb="FFFFFFFF"/>
      <name val="Arial"/>
      <family val="2"/>
    </font>
    <font>
      <b/>
      <sz val="10"/>
      <color rgb="FFFF0000"/>
      <name val="Arial"/>
      <family val="2"/>
    </font>
    <font>
      <sz val="10"/>
      <color rgb="FF1E4E79"/>
      <name val="Arial"/>
      <family val="2"/>
    </font>
    <font>
      <sz val="8"/>
      <color rgb="FF1E4E79"/>
      <name val="Arial"/>
      <family val="2"/>
    </font>
    <font>
      <sz val="11"/>
      <color rgb="FF0000FF"/>
      <name val="Calibri"/>
      <family val="2"/>
    </font>
    <font>
      <sz val="11"/>
      <color rgb="FF1E4E79"/>
      <name val="Calibri"/>
      <family val="2"/>
    </font>
    <font>
      <b/>
      <sz val="14"/>
      <color indexed="16"/>
      <name val="Arial"/>
      <family val="2"/>
    </font>
    <font>
      <sz val="7"/>
      <name val="Arial"/>
      <family val="2"/>
    </font>
    <font>
      <b/>
      <sz val="8"/>
      <name val="Calibri"/>
      <family val="2"/>
      <scheme val="minor"/>
    </font>
    <font>
      <b/>
      <sz val="20"/>
      <color indexed="16"/>
      <name val="Calibri"/>
      <family val="2"/>
      <scheme val="minor"/>
    </font>
    <font>
      <b/>
      <sz val="10"/>
      <color indexed="16"/>
      <name val="Arial"/>
      <family val="2"/>
    </font>
    <font>
      <b/>
      <sz val="11"/>
      <color theme="1"/>
      <name val="Arial"/>
      <family val="2"/>
    </font>
    <font>
      <b/>
      <sz val="9"/>
      <name val="Calibri"/>
      <family val="2"/>
      <scheme val="minor"/>
    </font>
    <font>
      <b/>
      <sz val="9"/>
      <color theme="0"/>
      <name val="Calibri"/>
      <family val="2"/>
      <scheme val="minor"/>
    </font>
    <font>
      <sz val="10"/>
      <color theme="1"/>
      <name val="Calibri Light"/>
      <family val="2"/>
      <scheme val="major"/>
    </font>
    <font>
      <b/>
      <sz val="9"/>
      <color theme="1"/>
      <name val="Calibri"/>
      <family val="2"/>
      <scheme val="minor"/>
    </font>
    <font>
      <b/>
      <sz val="9"/>
      <color indexed="9"/>
      <name val="Calibri"/>
      <family val="2"/>
      <scheme val="minor"/>
    </font>
    <font>
      <b/>
      <i/>
      <sz val="9"/>
      <color theme="0"/>
      <name val="Calibri"/>
      <family val="2"/>
      <scheme val="minor"/>
    </font>
    <font>
      <b/>
      <sz val="9"/>
      <color indexed="12"/>
      <name val="Calibri"/>
      <family val="2"/>
      <scheme val="minor"/>
    </font>
    <font>
      <sz val="9"/>
      <color indexed="12"/>
      <name val="Calibri"/>
      <family val="2"/>
      <scheme val="minor"/>
    </font>
    <font>
      <b/>
      <sz val="9"/>
      <color rgb="FFFF0000"/>
      <name val="Calibri"/>
      <family val="2"/>
      <scheme val="minor"/>
    </font>
    <font>
      <sz val="9"/>
      <color rgb="FFFF0000"/>
      <name val="Calibri"/>
      <family val="2"/>
      <scheme val="minor"/>
    </font>
    <font>
      <sz val="9"/>
      <color indexed="8"/>
      <name val="Calibri"/>
      <family val="2"/>
      <scheme val="minor"/>
    </font>
    <font>
      <sz val="9"/>
      <color theme="4" tint="-0.499984740745262"/>
      <name val="Calibri"/>
      <family val="2"/>
      <scheme val="minor"/>
    </font>
    <font>
      <b/>
      <sz val="11"/>
      <color indexed="8"/>
      <name val="Calibri"/>
      <family val="2"/>
    </font>
    <font>
      <b/>
      <sz val="9"/>
      <color indexed="8"/>
      <name val="Arial"/>
      <family val="2"/>
    </font>
    <font>
      <sz val="8"/>
      <color indexed="8"/>
      <name val="Arial"/>
      <family val="2"/>
    </font>
    <font>
      <b/>
      <sz val="10"/>
      <color indexed="8"/>
      <name val="Arial"/>
      <family val="2"/>
    </font>
    <font>
      <b/>
      <i/>
      <sz val="10"/>
      <color indexed="9"/>
      <name val="Arial"/>
      <family val="2"/>
    </font>
    <font>
      <sz val="20"/>
      <color indexed="16"/>
      <name val="Arial"/>
      <family val="2"/>
    </font>
    <font>
      <sz val="9"/>
      <color theme="0"/>
      <name val="Arial"/>
      <family val="2"/>
    </font>
    <font>
      <sz val="9"/>
      <color indexed="8"/>
      <name val="Arial"/>
      <family val="2"/>
    </font>
    <font>
      <sz val="8"/>
      <color theme="4" tint="-0.499984740745262"/>
      <name val="Arial"/>
      <family val="2"/>
    </font>
    <font>
      <sz val="11"/>
      <color theme="4" tint="-0.499984740745262"/>
      <name val="Calibri"/>
      <family val="2"/>
      <scheme val="minor"/>
    </font>
    <font>
      <sz val="10"/>
      <color theme="4" tint="-0.249977111117893"/>
      <name val="Arial"/>
      <family val="2"/>
    </font>
    <font>
      <b/>
      <sz val="8"/>
      <color theme="1"/>
      <name val="Calibri"/>
      <family val="2"/>
      <scheme val="minor"/>
    </font>
    <font>
      <b/>
      <u/>
      <sz val="12"/>
      <color theme="1"/>
      <name val="Calibri"/>
      <family val="2"/>
      <scheme val="minor"/>
    </font>
  </fonts>
  <fills count="53">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indexed="23"/>
        <bgColor indexed="64"/>
      </patternFill>
    </fill>
    <fill>
      <patternFill patternType="solid">
        <fgColor theme="2" tint="-0.249977111117893"/>
        <bgColor indexed="64"/>
      </patternFill>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0000"/>
        <bgColor indexed="64"/>
      </patternFill>
    </fill>
    <fill>
      <patternFill patternType="solid">
        <fgColor indexed="6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9"/>
      </patternFill>
    </fill>
    <fill>
      <patternFill patternType="solid">
        <fgColor theme="2" tint="-0.499984740745262"/>
        <bgColor indexed="64"/>
      </patternFill>
    </fill>
    <fill>
      <patternFill patternType="solid">
        <fgColor theme="2" tint="-9.9978637043366805E-2"/>
        <bgColor indexed="64"/>
      </patternFill>
    </fill>
    <fill>
      <patternFill patternType="solid">
        <fgColor rgb="FF9CC2E5"/>
        <bgColor rgb="FF9CC2E5"/>
      </patternFill>
    </fill>
    <fill>
      <patternFill patternType="solid">
        <fgColor rgb="FF808080"/>
        <bgColor rgb="FF808080"/>
      </patternFill>
    </fill>
    <fill>
      <patternFill patternType="solid">
        <fgColor rgb="FFFFFFFF"/>
        <bgColor rgb="FFFFFFFF"/>
      </patternFill>
    </fill>
    <fill>
      <patternFill patternType="solid">
        <fgColor rgb="FFAEABAB"/>
        <bgColor rgb="FFAEABAB"/>
      </patternFill>
    </fill>
    <fill>
      <patternFill patternType="solid">
        <fgColor rgb="FFD6DCE4"/>
        <bgColor rgb="FFD6DCE4"/>
      </patternFill>
    </fill>
    <fill>
      <patternFill patternType="solid">
        <fgColor rgb="FFD9E2F3"/>
        <bgColor rgb="FFD9E2F3"/>
      </patternFill>
    </fill>
    <fill>
      <patternFill patternType="solid">
        <fgColor rgb="FFDEEAF6"/>
        <bgColor rgb="FFDEEAF6"/>
      </patternFill>
    </fill>
    <fill>
      <patternFill patternType="solid">
        <fgColor theme="0" tint="-4.9989318521683403E-2"/>
        <bgColor indexed="64"/>
      </patternFill>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38761D"/>
        <bgColor rgb="FF38761D"/>
      </patternFill>
    </fill>
    <fill>
      <patternFill patternType="solid">
        <fgColor rgb="FF134F5C"/>
        <bgColor rgb="FF134F5C"/>
      </patternFill>
    </fill>
    <fill>
      <patternFill patternType="solid">
        <fgColor rgb="FFFF9900"/>
        <bgColor rgb="FFFF9900"/>
      </patternFill>
    </fill>
    <fill>
      <patternFill patternType="solid">
        <fgColor rgb="FFFFFF00"/>
        <bgColor rgb="FFFFFF00"/>
      </patternFill>
    </fill>
    <fill>
      <patternFill patternType="solid">
        <fgColor rgb="FFFF0000"/>
        <bgColor rgb="FFFF0000"/>
      </patternFill>
    </fill>
    <fill>
      <patternFill patternType="solid">
        <fgColor rgb="FFAEAAAA"/>
        <bgColor rgb="FFAEAAAA"/>
      </patternFill>
    </fill>
    <fill>
      <patternFill patternType="solid">
        <fgColor rgb="FFD9E1F2"/>
        <bgColor rgb="FFD9E1F2"/>
      </patternFill>
    </fill>
    <fill>
      <patternFill patternType="solid">
        <fgColor rgb="FFFFE598"/>
        <bgColor rgb="FFFFE598"/>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0000"/>
        <bgColor rgb="FFFF9900"/>
      </patternFill>
    </fill>
    <fill>
      <patternFill patternType="solid">
        <fgColor rgb="FFFF0000"/>
        <bgColor rgb="FFFFFF00"/>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style="thin">
        <color indexed="64"/>
      </top>
      <bottom style="medium">
        <color indexed="64"/>
      </bottom>
      <diagonal/>
    </border>
    <border>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style="medium">
        <color rgb="FF000000"/>
      </right>
      <top style="medium">
        <color rgb="FF000000"/>
      </top>
      <bottom/>
      <diagonal/>
    </border>
  </borders>
  <cellStyleXfs count="12">
    <xf numFmtId="0" fontId="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1" fillId="0" borderId="0"/>
    <xf numFmtId="0" fontId="29" fillId="0" borderId="0" applyNumberFormat="0" applyFill="0" applyBorder="0" applyAlignment="0" applyProtection="0"/>
    <xf numFmtId="0" fontId="1" fillId="0" borderId="0"/>
    <xf numFmtId="0" fontId="11" fillId="0" borderId="0"/>
    <xf numFmtId="0" fontId="11" fillId="0" borderId="0"/>
    <xf numFmtId="0" fontId="72" fillId="27" borderId="0" applyNumberFormat="0" applyBorder="0" applyAlignment="0" applyProtection="0"/>
    <xf numFmtId="0" fontId="85" fillId="0" borderId="0"/>
    <xf numFmtId="0" fontId="1" fillId="0" borderId="0"/>
  </cellStyleXfs>
  <cellXfs count="3592">
    <xf numFmtId="0" fontId="0" fillId="0" borderId="0" xfId="0"/>
    <xf numFmtId="9" fontId="0" fillId="0" borderId="1" xfId="1" applyFont="1" applyBorder="1" applyAlignment="1">
      <alignment horizontal="center" vertical="center"/>
    </xf>
    <xf numFmtId="9" fontId="0" fillId="2" borderId="1" xfId="1" applyFont="1" applyFill="1" applyBorder="1" applyAlignment="1">
      <alignment horizontal="center" vertical="center"/>
    </xf>
    <xf numFmtId="9" fontId="0" fillId="3" borderId="1" xfId="1" applyFont="1" applyFill="1" applyBorder="1" applyAlignment="1">
      <alignment horizontal="center" vertical="center"/>
    </xf>
    <xf numFmtId="9" fontId="2" fillId="0" borderId="1" xfId="1" applyFont="1" applyBorder="1" applyAlignment="1">
      <alignment horizontal="center" vertical="center"/>
    </xf>
    <xf numFmtId="9" fontId="2" fillId="3" borderId="1" xfId="1" applyFont="1" applyFill="1" applyBorder="1" applyAlignment="1">
      <alignment horizontal="center" vertical="center"/>
    </xf>
    <xf numFmtId="9" fontId="0" fillId="4" borderId="1" xfId="1" applyFont="1" applyFill="1" applyBorder="1" applyAlignment="1">
      <alignment horizontal="center" vertical="center"/>
    </xf>
    <xf numFmtId="0" fontId="3" fillId="0" borderId="1" xfId="0" applyFont="1" applyBorder="1" applyAlignment="1">
      <alignment horizontal="center" vertical="center"/>
    </xf>
    <xf numFmtId="10" fontId="2" fillId="0" borderId="1" xfId="1" applyNumberFormat="1" applyFont="1" applyBorder="1" applyAlignment="1">
      <alignment horizontal="center" vertical="center"/>
    </xf>
    <xf numFmtId="10" fontId="0" fillId="0" borderId="1" xfId="1" applyNumberFormat="1" applyFont="1" applyBorder="1" applyAlignment="1">
      <alignment horizontal="center" vertical="center"/>
    </xf>
    <xf numFmtId="10" fontId="0" fillId="0" borderId="0" xfId="0" applyNumberFormat="1"/>
    <xf numFmtId="0" fontId="0" fillId="0" borderId="0" xfId="0" applyAlignment="1">
      <alignment vertical="top" wrapText="1"/>
    </xf>
    <xf numFmtId="0" fontId="0" fillId="0" borderId="1" xfId="0" applyBorder="1" applyAlignment="1">
      <alignment vertical="center"/>
    </xf>
    <xf numFmtId="0" fontId="0" fillId="0" borderId="1" xfId="0"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left" vertical="center"/>
    </xf>
    <xf numFmtId="10" fontId="4" fillId="0" borderId="1" xfId="0" applyNumberFormat="1" applyFont="1" applyBorder="1" applyAlignment="1">
      <alignment horizontal="center" vertical="center"/>
    </xf>
    <xf numFmtId="0" fontId="5" fillId="0" borderId="0" xfId="0" applyFont="1" applyAlignment="1">
      <alignment vertical="top" wrapText="1"/>
    </xf>
    <xf numFmtId="10" fontId="4" fillId="0" borderId="3" xfId="0" applyNumberFormat="1" applyFont="1" applyBorder="1" applyAlignment="1">
      <alignment horizontal="center" vertical="center"/>
    </xf>
    <xf numFmtId="10" fontId="0" fillId="2" borderId="3" xfId="1" applyNumberFormat="1" applyFont="1" applyFill="1" applyBorder="1" applyAlignment="1">
      <alignment horizontal="center" vertical="center"/>
    </xf>
    <xf numFmtId="10" fontId="0" fillId="3" borderId="3" xfId="1" applyNumberFormat="1" applyFont="1" applyFill="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center" wrapText="1"/>
    </xf>
    <xf numFmtId="10" fontId="2" fillId="3" borderId="4" xfId="1" applyNumberFormat="1" applyFont="1" applyFill="1" applyBorder="1" applyAlignment="1">
      <alignment horizontal="center" vertical="center"/>
    </xf>
    <xf numFmtId="0" fontId="5" fillId="0" borderId="5" xfId="0" applyFont="1" applyBorder="1" applyAlignment="1">
      <alignment vertical="top" wrapText="1"/>
    </xf>
    <xf numFmtId="10" fontId="0" fillId="0" borderId="0" xfId="0" applyNumberFormat="1" applyBorder="1"/>
    <xf numFmtId="0" fontId="5" fillId="0" borderId="0" xfId="0" applyFont="1" applyBorder="1" applyAlignment="1">
      <alignment vertical="top" wrapText="1"/>
    </xf>
    <xf numFmtId="0" fontId="0" fillId="0" borderId="1" xfId="0" applyBorder="1" applyAlignment="1">
      <alignment vertical="center" wrapText="1"/>
    </xf>
    <xf numFmtId="0" fontId="0" fillId="0" borderId="2" xfId="0" applyFill="1" applyBorder="1" applyAlignment="1">
      <alignment vertical="center" wrapText="1"/>
    </xf>
    <xf numFmtId="0" fontId="0" fillId="0" borderId="0" xfId="0" applyAlignment="1">
      <alignment wrapText="1"/>
    </xf>
    <xf numFmtId="0" fontId="7" fillId="0" borderId="0" xfId="0" applyFont="1" applyBorder="1" applyAlignment="1"/>
    <xf numFmtId="0" fontId="8" fillId="0" borderId="0" xfId="0" applyFont="1" applyAlignment="1">
      <alignment horizontal="center" wrapText="1"/>
    </xf>
    <xf numFmtId="0" fontId="0" fillId="0" borderId="0" xfId="0" applyFill="1"/>
    <xf numFmtId="0" fontId="7" fillId="0" borderId="0" xfId="0" applyFont="1" applyBorder="1" applyAlignment="1">
      <alignment horizontal="center"/>
    </xf>
    <xf numFmtId="0" fontId="0" fillId="0" borderId="0" xfId="0" applyFont="1"/>
    <xf numFmtId="0" fontId="6" fillId="0" borderId="0" xfId="0" applyFont="1"/>
    <xf numFmtId="0" fontId="9" fillId="0" borderId="0" xfId="0" applyFont="1"/>
    <xf numFmtId="0" fontId="10" fillId="0" borderId="0" xfId="0" applyFont="1" applyAlignment="1">
      <alignment horizontal="left" wrapText="1"/>
    </xf>
    <xf numFmtId="0" fontId="15" fillId="6" borderId="14" xfId="0" applyFont="1" applyFill="1" applyBorder="1" applyAlignment="1">
      <alignment horizontal="center" vertical="center" wrapText="1"/>
    </xf>
    <xf numFmtId="0" fontId="20" fillId="7" borderId="15" xfId="4" applyFont="1" applyFill="1" applyBorder="1" applyAlignment="1">
      <alignment vertical="center" wrapText="1"/>
    </xf>
    <xf numFmtId="165" fontId="0" fillId="0" borderId="9" xfId="0" applyNumberFormat="1" applyBorder="1"/>
    <xf numFmtId="0" fontId="22" fillId="8" borderId="23" xfId="0" applyFont="1" applyFill="1" applyBorder="1" applyAlignment="1">
      <alignment wrapText="1"/>
    </xf>
    <xf numFmtId="0" fontId="22" fillId="8" borderId="20" xfId="0" applyFont="1" applyFill="1" applyBorder="1" applyAlignment="1">
      <alignment wrapText="1"/>
    </xf>
    <xf numFmtId="0" fontId="11" fillId="9" borderId="24" xfId="4" applyFont="1" applyFill="1" applyBorder="1" applyAlignment="1">
      <alignment vertical="center" wrapText="1"/>
    </xf>
    <xf numFmtId="0" fontId="21" fillId="8" borderId="15" xfId="4" applyFont="1" applyFill="1" applyBorder="1" applyAlignment="1">
      <alignment horizontal="center" vertical="center" wrapText="1"/>
    </xf>
    <xf numFmtId="165" fontId="0" fillId="10" borderId="9" xfId="3" applyFont="1" applyFill="1" applyBorder="1"/>
    <xf numFmtId="0" fontId="0" fillId="8" borderId="23" xfId="0" applyFill="1" applyBorder="1" applyAlignment="1">
      <alignment wrapText="1"/>
    </xf>
    <xf numFmtId="0" fontId="0" fillId="8" borderId="20" xfId="0" applyFill="1" applyBorder="1" applyAlignment="1">
      <alignment wrapText="1"/>
    </xf>
    <xf numFmtId="0" fontId="11" fillId="9" borderId="9" xfId="4" applyFont="1" applyFill="1" applyBorder="1" applyAlignment="1">
      <alignment vertical="center" wrapText="1"/>
    </xf>
    <xf numFmtId="0" fontId="11" fillId="9" borderId="7" xfId="4" applyFont="1" applyFill="1" applyBorder="1" applyAlignment="1">
      <alignment horizontal="left" vertical="center" wrapText="1"/>
    </xf>
    <xf numFmtId="0" fontId="13" fillId="11" borderId="1" xfId="4" applyFont="1" applyFill="1" applyBorder="1" applyAlignment="1">
      <alignment vertical="center" wrapText="1"/>
    </xf>
    <xf numFmtId="0" fontId="0" fillId="11" borderId="25" xfId="0" applyFill="1" applyBorder="1" applyAlignment="1"/>
    <xf numFmtId="0" fontId="0" fillId="12" borderId="26" xfId="0" applyFill="1" applyBorder="1" applyAlignment="1"/>
    <xf numFmtId="0" fontId="0" fillId="12" borderId="27" xfId="0" applyFill="1" applyBorder="1" applyAlignment="1"/>
    <xf numFmtId="0" fontId="11" fillId="9" borderId="0" xfId="4" applyFont="1" applyFill="1" applyBorder="1" applyAlignment="1">
      <alignment horizontal="left" vertical="center" wrapText="1"/>
    </xf>
    <xf numFmtId="0" fontId="0" fillId="11" borderId="19" xfId="0" applyFill="1" applyBorder="1" applyAlignment="1"/>
    <xf numFmtId="0" fontId="0" fillId="12" borderId="0" xfId="0" applyFill="1" applyBorder="1" applyAlignment="1"/>
    <xf numFmtId="0" fontId="0" fillId="12" borderId="31" xfId="0" applyFill="1" applyBorder="1" applyAlignment="1"/>
    <xf numFmtId="0" fontId="13" fillId="11" borderId="33" xfId="4" applyFont="1" applyFill="1" applyBorder="1" applyAlignment="1">
      <alignment horizontal="center" vertical="center" wrapText="1"/>
    </xf>
    <xf numFmtId="167" fontId="27" fillId="13" borderId="34" xfId="4" applyNumberFormat="1" applyFont="1" applyFill="1" applyBorder="1" applyAlignment="1">
      <alignment horizontal="center" vertical="center" wrapText="1"/>
    </xf>
    <xf numFmtId="168" fontId="18" fillId="14" borderId="34" xfId="3" applyNumberFormat="1" applyFont="1" applyFill="1" applyBorder="1" applyAlignment="1">
      <alignment horizontal="center"/>
    </xf>
    <xf numFmtId="0" fontId="28" fillId="13" borderId="1" xfId="0" applyFont="1" applyFill="1" applyBorder="1" applyAlignment="1">
      <alignment vertical="center" wrapText="1"/>
    </xf>
    <xf numFmtId="0" fontId="0" fillId="13" borderId="36" xfId="0" applyFill="1" applyBorder="1"/>
    <xf numFmtId="0" fontId="0" fillId="0" borderId="0" xfId="0" applyAlignment="1">
      <alignment horizontal="left"/>
    </xf>
    <xf numFmtId="0" fontId="11" fillId="9" borderId="9" xfId="4" applyFont="1" applyFill="1" applyBorder="1" applyAlignment="1">
      <alignment horizontal="left" vertical="center" wrapText="1"/>
    </xf>
    <xf numFmtId="167" fontId="31" fillId="0" borderId="1" xfId="4"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9" fontId="18" fillId="0" borderId="1" xfId="4" applyNumberFormat="1" applyFont="1" applyFill="1" applyBorder="1" applyAlignment="1">
      <alignment horizontal="left" vertical="center" wrapText="1"/>
    </xf>
    <xf numFmtId="10" fontId="32" fillId="0" borderId="1" xfId="0" applyNumberFormat="1" applyFont="1" applyFill="1" applyBorder="1" applyAlignment="1">
      <alignment horizontal="left" vertical="center" wrapText="1"/>
    </xf>
    <xf numFmtId="167" fontId="32" fillId="12" borderId="1" xfId="4" applyNumberFormat="1" applyFont="1" applyFill="1" applyBorder="1" applyAlignment="1">
      <alignment horizontal="center" vertical="center" wrapText="1"/>
    </xf>
    <xf numFmtId="167" fontId="32" fillId="0" borderId="1" xfId="0" applyNumberFormat="1" applyFont="1" applyFill="1" applyBorder="1" applyAlignment="1">
      <alignment horizontal="center" vertical="center" wrapText="1"/>
    </xf>
    <xf numFmtId="167" fontId="32" fillId="0" borderId="1" xfId="0" applyNumberFormat="1" applyFont="1" applyFill="1" applyBorder="1" applyAlignment="1">
      <alignment horizontal="left" vertical="center" wrapText="1"/>
    </xf>
    <xf numFmtId="0" fontId="18" fillId="12" borderId="1" xfId="0" applyFont="1" applyFill="1" applyBorder="1" applyAlignment="1">
      <alignment horizontal="left"/>
    </xf>
    <xf numFmtId="9" fontId="28" fillId="12" borderId="1" xfId="0" applyNumberFormat="1" applyFont="1" applyFill="1" applyBorder="1" applyAlignment="1">
      <alignment horizontal="center"/>
    </xf>
    <xf numFmtId="1" fontId="31" fillId="12" borderId="1" xfId="0" applyNumberFormat="1" applyFont="1" applyFill="1" applyBorder="1" applyAlignment="1">
      <alignment horizontal="left" vertical="center"/>
    </xf>
    <xf numFmtId="0" fontId="0" fillId="0" borderId="38" xfId="0" applyBorder="1" applyAlignment="1">
      <alignment horizontal="left"/>
    </xf>
    <xf numFmtId="0" fontId="31" fillId="0" borderId="1" xfId="4" applyFont="1" applyFill="1" applyBorder="1" applyAlignment="1">
      <alignment horizontal="left" vertical="center" wrapText="1"/>
    </xf>
    <xf numFmtId="0" fontId="31" fillId="0" borderId="29" xfId="4" applyFont="1" applyFill="1" applyBorder="1" applyAlignment="1">
      <alignment horizontal="left" vertical="center" wrapText="1"/>
    </xf>
    <xf numFmtId="167" fontId="18" fillId="0" borderId="1" xfId="0" applyNumberFormat="1" applyFont="1" applyFill="1" applyBorder="1" applyAlignment="1">
      <alignment horizontal="center" vertical="center" wrapText="1"/>
    </xf>
    <xf numFmtId="10" fontId="32" fillId="0" borderId="1" xfId="0" applyNumberFormat="1" applyFont="1" applyFill="1" applyBorder="1" applyAlignment="1">
      <alignment horizontal="center" vertical="center" wrapText="1"/>
    </xf>
    <xf numFmtId="10" fontId="33" fillId="0" borderId="1" xfId="0" applyNumberFormat="1" applyFont="1" applyFill="1" applyBorder="1" applyAlignment="1">
      <alignment horizontal="center" vertical="center" wrapText="1"/>
    </xf>
    <xf numFmtId="0" fontId="18" fillId="12" borderId="1" xfId="0" applyFont="1" applyFill="1" applyBorder="1"/>
    <xf numFmtId="1" fontId="31" fillId="12" borderId="1" xfId="0" applyNumberFormat="1" applyFont="1" applyFill="1" applyBorder="1" applyAlignment="1">
      <alignment horizontal="center" vertical="center"/>
    </xf>
    <xf numFmtId="0" fontId="0" fillId="0" borderId="38" xfId="0" applyBorder="1"/>
    <xf numFmtId="0" fontId="28" fillId="0" borderId="29" xfId="4" applyFont="1" applyFill="1" applyBorder="1" applyAlignment="1">
      <alignment horizontal="left" vertical="center" wrapText="1"/>
    </xf>
    <xf numFmtId="1" fontId="32" fillId="0" borderId="1" xfId="0" applyNumberFormat="1" applyFont="1" applyFill="1" applyBorder="1" applyAlignment="1">
      <alignment horizontal="center" vertical="center" wrapText="1"/>
    </xf>
    <xf numFmtId="9" fontId="32" fillId="0" borderId="1" xfId="4" applyNumberFormat="1" applyFont="1" applyFill="1" applyBorder="1" applyAlignment="1">
      <alignment horizontal="left" vertical="center" wrapText="1"/>
    </xf>
    <xf numFmtId="0" fontId="34" fillId="0" borderId="5" xfId="4" applyFont="1" applyFill="1" applyBorder="1" applyAlignment="1">
      <alignment horizontal="left" vertical="center" wrapText="1"/>
    </xf>
    <xf numFmtId="0" fontId="28" fillId="0" borderId="0" xfId="4" applyFont="1" applyFill="1" applyBorder="1" applyAlignment="1">
      <alignment horizontal="left" vertical="center" wrapText="1"/>
    </xf>
    <xf numFmtId="167" fontId="18" fillId="0" borderId="5" xfId="0" applyNumberFormat="1" applyFont="1" applyFill="1" applyBorder="1" applyAlignment="1">
      <alignment horizontal="center" vertical="center" wrapText="1"/>
    </xf>
    <xf numFmtId="1" fontId="32" fillId="0" borderId="5" xfId="0" applyNumberFormat="1" applyFont="1" applyFill="1" applyBorder="1" applyAlignment="1">
      <alignment horizontal="center" vertical="center" wrapText="1"/>
    </xf>
    <xf numFmtId="9" fontId="32" fillId="0" borderId="5" xfId="4" applyNumberFormat="1" applyFont="1" applyFill="1" applyBorder="1" applyAlignment="1">
      <alignment horizontal="left" vertical="center" wrapText="1"/>
    </xf>
    <xf numFmtId="10" fontId="32" fillId="0" borderId="5" xfId="4" applyNumberFormat="1" applyFont="1" applyFill="1" applyBorder="1" applyAlignment="1">
      <alignment horizontal="center" vertical="center" wrapText="1"/>
    </xf>
    <xf numFmtId="167" fontId="32" fillId="0" borderId="5" xfId="4" applyNumberFormat="1" applyFont="1" applyFill="1" applyBorder="1" applyAlignment="1">
      <alignment horizontal="center" vertical="center" wrapText="1"/>
    </xf>
    <xf numFmtId="9" fontId="32" fillId="0" borderId="5" xfId="4" applyNumberFormat="1" applyFont="1" applyFill="1" applyBorder="1" applyAlignment="1">
      <alignment horizontal="center" vertical="center" wrapText="1"/>
    </xf>
    <xf numFmtId="0" fontId="18" fillId="12" borderId="5" xfId="0" applyFont="1" applyFill="1" applyBorder="1" applyAlignment="1">
      <alignment vertical="center" wrapText="1"/>
    </xf>
    <xf numFmtId="9" fontId="28" fillId="12" borderId="5" xfId="0" applyNumberFormat="1" applyFont="1" applyFill="1" applyBorder="1" applyAlignment="1">
      <alignment horizontal="center" vertical="center"/>
    </xf>
    <xf numFmtId="1" fontId="31" fillId="12" borderId="5" xfId="0" applyNumberFormat="1" applyFont="1" applyFill="1" applyBorder="1" applyAlignment="1">
      <alignment horizontal="center" vertical="center" wrapText="1"/>
    </xf>
    <xf numFmtId="167" fontId="36" fillId="13" borderId="34" xfId="0" applyNumberFormat="1" applyFont="1" applyFill="1" applyBorder="1" applyAlignment="1">
      <alignment horizontal="center" vertical="center" wrapText="1"/>
    </xf>
    <xf numFmtId="10" fontId="36" fillId="13" borderId="34" xfId="0" applyNumberFormat="1" applyFont="1" applyFill="1" applyBorder="1" applyAlignment="1">
      <alignment horizontal="center" vertical="center" wrapText="1"/>
    </xf>
    <xf numFmtId="168" fontId="18" fillId="14" borderId="34" xfId="1" applyNumberFormat="1" applyFont="1" applyFill="1" applyBorder="1" applyAlignment="1">
      <alignment horizontal="center" vertical="center" wrapText="1"/>
    </xf>
    <xf numFmtId="0" fontId="38" fillId="13" borderId="34" xfId="0" applyFont="1" applyFill="1" applyBorder="1" applyAlignment="1">
      <alignment horizontal="center" vertical="center"/>
    </xf>
    <xf numFmtId="1" fontId="39" fillId="13" borderId="34" xfId="0" applyNumberFormat="1" applyFont="1" applyFill="1" applyBorder="1" applyAlignment="1">
      <alignment horizontal="center" vertical="center" wrapText="1"/>
    </xf>
    <xf numFmtId="1" fontId="40" fillId="13" borderId="34" xfId="0" applyNumberFormat="1" applyFont="1" applyFill="1" applyBorder="1" applyAlignment="1">
      <alignment horizontal="center" vertical="center" wrapText="1"/>
    </xf>
    <xf numFmtId="0" fontId="3" fillId="13" borderId="34" xfId="0" applyFont="1" applyFill="1" applyBorder="1" applyAlignment="1">
      <alignment horizontal="center" vertical="center" wrapText="1"/>
    </xf>
    <xf numFmtId="0" fontId="0" fillId="13" borderId="40" xfId="0" applyFill="1" applyBorder="1"/>
    <xf numFmtId="10" fontId="32" fillId="0" borderId="1" xfId="4" applyNumberFormat="1" applyFont="1" applyFill="1" applyBorder="1" applyAlignment="1">
      <alignment horizontal="center" vertical="center" wrapText="1"/>
    </xf>
    <xf numFmtId="167" fontId="32" fillId="0" borderId="1" xfId="4" applyNumberFormat="1" applyFont="1" applyFill="1" applyBorder="1" applyAlignment="1">
      <alignment horizontal="center" vertical="center" wrapText="1"/>
    </xf>
    <xf numFmtId="9" fontId="32" fillId="0" borderId="1" xfId="4" applyNumberFormat="1" applyFont="1" applyFill="1" applyBorder="1" applyAlignment="1">
      <alignment horizontal="center" vertical="center" wrapText="1"/>
    </xf>
    <xf numFmtId="0" fontId="3" fillId="12" borderId="1" xfId="0" applyFont="1" applyFill="1" applyBorder="1" applyAlignment="1">
      <alignment vertical="center" wrapText="1"/>
    </xf>
    <xf numFmtId="0" fontId="38" fillId="12" borderId="1" xfId="0" applyFont="1" applyFill="1" applyBorder="1" applyAlignment="1">
      <alignment horizontal="center" vertical="center"/>
    </xf>
    <xf numFmtId="1" fontId="39" fillId="12" borderId="1" xfId="0" applyNumberFormat="1" applyFont="1" applyFill="1" applyBorder="1" applyAlignment="1">
      <alignment vertical="center" wrapText="1"/>
    </xf>
    <xf numFmtId="1" fontId="31" fillId="12" borderId="1" xfId="0" applyNumberFormat="1" applyFont="1" applyFill="1" applyBorder="1" applyAlignment="1">
      <alignment vertical="center" wrapText="1"/>
    </xf>
    <xf numFmtId="0" fontId="3" fillId="12" borderId="1" xfId="0" applyFont="1" applyFill="1" applyBorder="1" applyAlignment="1">
      <alignment horizontal="center" vertical="center" wrapText="1"/>
    </xf>
    <xf numFmtId="0" fontId="0" fillId="0" borderId="21" xfId="0" applyBorder="1"/>
    <xf numFmtId="0" fontId="28" fillId="0" borderId="1" xfId="4" applyFont="1" applyFill="1" applyBorder="1" applyAlignment="1">
      <alignment horizontal="left" vertical="center" wrapText="1"/>
    </xf>
    <xf numFmtId="167" fontId="18" fillId="2" borderId="1" xfId="0" applyNumberFormat="1" applyFont="1" applyFill="1" applyBorder="1" applyAlignment="1">
      <alignment horizontal="center" vertical="center" wrapText="1"/>
    </xf>
    <xf numFmtId="9" fontId="42" fillId="12" borderId="1" xfId="0" applyNumberFormat="1" applyFont="1" applyFill="1" applyBorder="1" applyAlignment="1">
      <alignment horizontal="center" vertical="center" wrapText="1"/>
    </xf>
    <xf numFmtId="1" fontId="39" fillId="12" borderId="1" xfId="0" applyNumberFormat="1" applyFont="1" applyFill="1" applyBorder="1" applyAlignment="1">
      <alignment horizontal="center" vertical="center" wrapText="1"/>
    </xf>
    <xf numFmtId="0" fontId="42" fillId="12" borderId="1" xfId="0" applyFont="1" applyFill="1" applyBorder="1" applyAlignment="1">
      <alignment horizontal="center" vertical="center"/>
    </xf>
    <xf numFmtId="9" fontId="3" fillId="12" borderId="1" xfId="1" applyNumberFormat="1" applyFont="1" applyFill="1" applyBorder="1" applyAlignment="1">
      <alignment horizontal="center" vertical="center" wrapText="1"/>
    </xf>
    <xf numFmtId="9" fontId="42" fillId="12" borderId="1" xfId="0" applyNumberFormat="1" applyFont="1" applyFill="1" applyBorder="1" applyAlignment="1">
      <alignment horizontal="center" vertical="center"/>
    </xf>
    <xf numFmtId="9" fontId="3" fillId="12" borderId="1" xfId="0" applyNumberFormat="1" applyFont="1" applyFill="1" applyBorder="1" applyAlignment="1">
      <alignment vertical="center" wrapText="1"/>
    </xf>
    <xf numFmtId="0" fontId="28" fillId="0" borderId="43" xfId="4" applyFont="1" applyFill="1" applyBorder="1" applyAlignment="1">
      <alignment horizontal="center" vertical="center" wrapText="1"/>
    </xf>
    <xf numFmtId="0" fontId="28" fillId="0" borderId="43" xfId="4" applyFont="1" applyFill="1" applyBorder="1" applyAlignment="1">
      <alignment horizontal="left" vertical="center" wrapText="1"/>
    </xf>
    <xf numFmtId="167" fontId="18" fillId="0" borderId="43" xfId="0" applyNumberFormat="1" applyFont="1" applyFill="1" applyBorder="1" applyAlignment="1">
      <alignment horizontal="center" vertical="center" wrapText="1"/>
    </xf>
    <xf numFmtId="1" fontId="32" fillId="0" borderId="43" xfId="0" applyNumberFormat="1" applyFont="1" applyFill="1" applyBorder="1" applyAlignment="1">
      <alignment horizontal="center" vertical="center" wrapText="1"/>
    </xf>
    <xf numFmtId="9" fontId="32" fillId="0" borderId="43" xfId="4" applyNumberFormat="1" applyFont="1" applyFill="1" applyBorder="1" applyAlignment="1">
      <alignment horizontal="left" vertical="center" wrapText="1"/>
    </xf>
    <xf numFmtId="10" fontId="32" fillId="0" borderId="43" xfId="4" applyNumberFormat="1" applyFont="1" applyFill="1" applyBorder="1" applyAlignment="1">
      <alignment horizontal="center" vertical="center" wrapText="1"/>
    </xf>
    <xf numFmtId="167" fontId="32" fillId="0" borderId="43" xfId="4" applyNumberFormat="1" applyFont="1" applyFill="1" applyBorder="1" applyAlignment="1">
      <alignment horizontal="center" vertical="center" wrapText="1"/>
    </xf>
    <xf numFmtId="9" fontId="32" fillId="0" borderId="43" xfId="4" applyNumberFormat="1" applyFont="1" applyFill="1" applyBorder="1" applyAlignment="1">
      <alignment horizontal="center" vertical="center" wrapText="1"/>
    </xf>
    <xf numFmtId="9" fontId="3" fillId="12" borderId="43" xfId="0" applyNumberFormat="1" applyFont="1" applyFill="1" applyBorder="1" applyAlignment="1">
      <alignment horizontal="center" vertical="center" wrapText="1"/>
    </xf>
    <xf numFmtId="9" fontId="42" fillId="12" borderId="43" xfId="0" applyNumberFormat="1" applyFont="1" applyFill="1" applyBorder="1" applyAlignment="1">
      <alignment horizontal="center" vertical="center"/>
    </xf>
    <xf numFmtId="1" fontId="39" fillId="12" borderId="43" xfId="0" applyNumberFormat="1" applyFont="1" applyFill="1" applyBorder="1" applyAlignment="1">
      <alignment horizontal="center" vertical="center" wrapText="1"/>
    </xf>
    <xf numFmtId="0" fontId="3" fillId="12" borderId="43" xfId="0" applyFont="1" applyFill="1" applyBorder="1" applyAlignment="1">
      <alignment horizontal="center" vertical="center" wrapText="1"/>
    </xf>
    <xf numFmtId="0" fontId="0" fillId="0" borderId="44" xfId="0" applyBorder="1"/>
    <xf numFmtId="167" fontId="18" fillId="13" borderId="45" xfId="0" applyNumberFormat="1" applyFont="1" applyFill="1" applyBorder="1" applyAlignment="1">
      <alignment horizontal="center" vertical="center" wrapText="1"/>
    </xf>
    <xf numFmtId="0" fontId="3" fillId="12" borderId="2" xfId="0" applyFont="1" applyFill="1" applyBorder="1" applyAlignment="1">
      <alignment vertical="center" wrapText="1"/>
    </xf>
    <xf numFmtId="0" fontId="0" fillId="0" borderId="10" xfId="0" applyBorder="1"/>
    <xf numFmtId="167" fontId="32" fillId="0" borderId="21" xfId="4" applyNumberFormat="1" applyFont="1" applyFill="1" applyBorder="1" applyAlignment="1">
      <alignment horizontal="center" vertical="center" wrapText="1"/>
    </xf>
    <xf numFmtId="0" fontId="43" fillId="12" borderId="48" xfId="0" applyFont="1" applyFill="1" applyBorder="1" applyAlignment="1">
      <alignment vertical="center" wrapText="1"/>
    </xf>
    <xf numFmtId="0" fontId="44" fillId="12" borderId="20" xfId="0" applyFont="1" applyFill="1" applyBorder="1" applyAlignment="1">
      <alignment horizontal="center" vertical="center"/>
    </xf>
    <xf numFmtId="1" fontId="45" fillId="12" borderId="1" xfId="0" applyNumberFormat="1" applyFont="1" applyFill="1" applyBorder="1" applyAlignment="1">
      <alignment horizontal="center" vertical="center" wrapText="1"/>
    </xf>
    <xf numFmtId="1" fontId="46" fillId="12" borderId="45" xfId="0" applyNumberFormat="1" applyFont="1" applyFill="1" applyBorder="1" applyAlignment="1">
      <alignment horizontal="center" vertical="center" wrapText="1"/>
    </xf>
    <xf numFmtId="0" fontId="28" fillId="12" borderId="39" xfId="4" applyFont="1" applyFill="1" applyBorder="1" applyAlignment="1">
      <alignment vertical="center" wrapText="1"/>
    </xf>
    <xf numFmtId="0" fontId="28" fillId="12" borderId="35" xfId="4" applyFont="1" applyFill="1" applyBorder="1" applyAlignment="1">
      <alignment vertical="center" wrapText="1"/>
    </xf>
    <xf numFmtId="9" fontId="19" fillId="12" borderId="48" xfId="1" applyNumberFormat="1" applyFont="1" applyFill="1" applyBorder="1" applyAlignment="1">
      <alignment horizontal="center" vertical="center" wrapText="1"/>
    </xf>
    <xf numFmtId="9" fontId="28" fillId="12" borderId="20" xfId="0" applyNumberFormat="1" applyFont="1" applyFill="1" applyBorder="1" applyAlignment="1">
      <alignment horizontal="center" vertical="center"/>
    </xf>
    <xf numFmtId="1" fontId="31" fillId="12" borderId="45" xfId="0" applyNumberFormat="1" applyFont="1" applyFill="1" applyBorder="1" applyAlignment="1">
      <alignment horizontal="center" vertical="center" wrapText="1"/>
    </xf>
    <xf numFmtId="0" fontId="28" fillId="12" borderId="9" xfId="4" applyFont="1" applyFill="1" applyBorder="1" applyAlignment="1">
      <alignment vertical="center" wrapText="1"/>
    </xf>
    <xf numFmtId="0" fontId="28" fillId="12" borderId="3" xfId="4" applyFont="1" applyFill="1" applyBorder="1" applyAlignment="1">
      <alignment vertical="center" wrapText="1"/>
    </xf>
    <xf numFmtId="0" fontId="34" fillId="0" borderId="42" xfId="4" applyFont="1" applyFill="1" applyBorder="1" applyAlignment="1">
      <alignment horizontal="left" vertical="center" wrapText="1"/>
    </xf>
    <xf numFmtId="0" fontId="28" fillId="0" borderId="49" xfId="4" applyFont="1" applyFill="1" applyBorder="1" applyAlignment="1">
      <alignment horizontal="left" vertical="center" wrapText="1"/>
    </xf>
    <xf numFmtId="10" fontId="32" fillId="0" borderId="44" xfId="4" applyNumberFormat="1" applyFont="1" applyFill="1" applyBorder="1" applyAlignment="1">
      <alignment horizontal="center" vertical="center" wrapText="1"/>
    </xf>
    <xf numFmtId="9" fontId="28" fillId="12" borderId="50" xfId="0" applyNumberFormat="1" applyFont="1" applyFill="1" applyBorder="1" applyAlignment="1">
      <alignment horizontal="center" vertical="center" wrapText="1"/>
    </xf>
    <xf numFmtId="9" fontId="28" fillId="12" borderId="51" xfId="1" applyFont="1" applyFill="1" applyBorder="1" applyAlignment="1">
      <alignment horizontal="center" vertical="center"/>
    </xf>
    <xf numFmtId="1" fontId="31" fillId="12" borderId="52" xfId="0" applyNumberFormat="1" applyFont="1" applyFill="1" applyBorder="1" applyAlignment="1">
      <alignment horizontal="center" vertical="center" wrapText="1"/>
    </xf>
    <xf numFmtId="17" fontId="3" fillId="12" borderId="1" xfId="0" applyNumberFormat="1" applyFont="1" applyFill="1" applyBorder="1" applyAlignment="1">
      <alignment horizontal="center" vertical="center" wrapText="1"/>
    </xf>
    <xf numFmtId="0" fontId="0" fillId="0" borderId="13" xfId="0" applyBorder="1"/>
    <xf numFmtId="0" fontId="22" fillId="0" borderId="9" xfId="0" applyFont="1" applyBorder="1"/>
    <xf numFmtId="0" fontId="15" fillId="7" borderId="15" xfId="4" applyFont="1" applyFill="1" applyBorder="1" applyAlignment="1">
      <alignment vertical="center" wrapText="1"/>
    </xf>
    <xf numFmtId="0" fontId="22" fillId="0" borderId="0" xfId="0" applyFont="1"/>
    <xf numFmtId="0" fontId="22" fillId="8" borderId="53" xfId="0" applyFont="1" applyFill="1" applyBorder="1" applyAlignment="1">
      <alignment wrapText="1"/>
    </xf>
    <xf numFmtId="0" fontId="22" fillId="8" borderId="47" xfId="0" applyFont="1" applyFill="1" applyBorder="1" applyAlignment="1">
      <alignment wrapText="1"/>
    </xf>
    <xf numFmtId="0" fontId="22" fillId="8" borderId="45" xfId="0" applyFont="1" applyFill="1" applyBorder="1" applyAlignment="1">
      <alignment wrapText="1"/>
    </xf>
    <xf numFmtId="0" fontId="0" fillId="0" borderId="9" xfId="0" applyBorder="1"/>
    <xf numFmtId="0" fontId="0" fillId="8" borderId="1" xfId="0" applyFill="1" applyBorder="1" applyAlignment="1">
      <alignment wrapText="1"/>
    </xf>
    <xf numFmtId="0" fontId="0" fillId="11" borderId="23" xfId="0" applyFill="1" applyBorder="1" applyAlignment="1">
      <alignment wrapText="1"/>
    </xf>
    <xf numFmtId="0" fontId="0" fillId="11" borderId="54" xfId="0" applyFill="1" applyBorder="1" applyAlignment="1">
      <alignment wrapText="1"/>
    </xf>
    <xf numFmtId="0" fontId="0" fillId="11" borderId="20" xfId="0" applyFill="1" applyBorder="1" applyAlignment="1">
      <alignment wrapText="1"/>
    </xf>
    <xf numFmtId="0" fontId="17" fillId="11" borderId="42" xfId="4" applyFont="1" applyFill="1" applyBorder="1" applyAlignment="1">
      <alignment horizontal="center" vertical="center" wrapText="1"/>
    </xf>
    <xf numFmtId="10" fontId="27" fillId="13" borderId="14" xfId="2" applyNumberFormat="1" applyFont="1" applyFill="1" applyBorder="1" applyAlignment="1">
      <alignment horizontal="center" vertical="center" wrapText="1"/>
    </xf>
    <xf numFmtId="9" fontId="27" fillId="13" borderId="6" xfId="4" applyNumberFormat="1" applyFont="1" applyFill="1" applyBorder="1" applyAlignment="1">
      <alignment horizontal="left" vertical="top" wrapText="1"/>
    </xf>
    <xf numFmtId="9" fontId="27" fillId="13" borderId="7" xfId="4" applyNumberFormat="1" applyFont="1" applyFill="1" applyBorder="1" applyAlignment="1">
      <alignment horizontal="left" vertical="top" wrapText="1"/>
    </xf>
    <xf numFmtId="0" fontId="3" fillId="0" borderId="0" xfId="0" applyFont="1"/>
    <xf numFmtId="165" fontId="28" fillId="5" borderId="14" xfId="3" applyFont="1" applyFill="1" applyBorder="1"/>
    <xf numFmtId="0" fontId="28" fillId="13" borderId="27" xfId="0" applyFont="1" applyFill="1" applyBorder="1" applyAlignment="1">
      <alignment wrapText="1"/>
    </xf>
    <xf numFmtId="0" fontId="28" fillId="13" borderId="5" xfId="0" applyFont="1" applyFill="1" applyBorder="1" applyAlignment="1">
      <alignment wrapText="1"/>
    </xf>
    <xf numFmtId="0" fontId="0" fillId="13" borderId="5" xfId="0" applyFill="1" applyBorder="1" applyAlignment="1">
      <alignment wrapText="1"/>
    </xf>
    <xf numFmtId="0" fontId="28" fillId="0" borderId="14" xfId="5" applyFont="1" applyFill="1" applyBorder="1" applyAlignment="1">
      <alignment vertical="center" wrapText="1"/>
    </xf>
    <xf numFmtId="10" fontId="28" fillId="0" borderId="60" xfId="0" applyNumberFormat="1" applyFont="1" applyFill="1" applyBorder="1" applyAlignment="1">
      <alignment horizontal="center" vertical="center" wrapText="1"/>
    </xf>
    <xf numFmtId="1" fontId="31" fillId="0" borderId="39" xfId="0" applyNumberFormat="1" applyFont="1" applyFill="1" applyBorder="1" applyAlignment="1">
      <alignment horizontal="center" vertical="center" wrapText="1"/>
    </xf>
    <xf numFmtId="9" fontId="31" fillId="0" borderId="56" xfId="4" applyNumberFormat="1" applyFont="1" applyFill="1" applyBorder="1" applyAlignment="1">
      <alignment horizontal="center" vertical="center" wrapText="1"/>
    </xf>
    <xf numFmtId="9" fontId="31" fillId="0" borderId="61" xfId="4" applyNumberFormat="1" applyFont="1" applyFill="1" applyBorder="1" applyAlignment="1">
      <alignment horizontal="center" vertical="center" wrapText="1"/>
    </xf>
    <xf numFmtId="9" fontId="31" fillId="0" borderId="34" xfId="4" applyNumberFormat="1" applyFont="1" applyFill="1" applyBorder="1" applyAlignment="1">
      <alignment horizontal="center" vertical="center" wrapText="1"/>
    </xf>
    <xf numFmtId="10" fontId="31" fillId="0" borderId="34" xfId="4" applyNumberFormat="1" applyFont="1" applyFill="1" applyBorder="1" applyAlignment="1">
      <alignment horizontal="center" vertical="center" wrapText="1"/>
    </xf>
    <xf numFmtId="9" fontId="31" fillId="0" borderId="40" xfId="4" applyNumberFormat="1" applyFont="1" applyFill="1" applyBorder="1" applyAlignment="1">
      <alignment horizontal="center" vertical="center" wrapText="1"/>
    </xf>
    <xf numFmtId="9" fontId="31" fillId="0" borderId="35" xfId="4" applyNumberFormat="1" applyFont="1" applyFill="1" applyBorder="1" applyAlignment="1">
      <alignment horizontal="center" vertical="center" wrapText="1"/>
    </xf>
    <xf numFmtId="167" fontId="28" fillId="0" borderId="34" xfId="1" applyNumberFormat="1" applyFont="1" applyBorder="1" applyAlignment="1">
      <alignment horizontal="center" vertical="center" wrapText="1"/>
    </xf>
    <xf numFmtId="0" fontId="28" fillId="0" borderId="34" xfId="0" applyFont="1" applyBorder="1" applyAlignment="1">
      <alignment vertical="center" wrapText="1"/>
    </xf>
    <xf numFmtId="0" fontId="28" fillId="0" borderId="34" xfId="0" applyFont="1" applyBorder="1" applyAlignment="1">
      <alignment wrapText="1"/>
    </xf>
    <xf numFmtId="0" fontId="28" fillId="0" borderId="62" xfId="0" applyFont="1" applyBorder="1" applyAlignment="1">
      <alignment wrapText="1"/>
    </xf>
    <xf numFmtId="0" fontId="50" fillId="0" borderId="34" xfId="0" applyFont="1" applyBorder="1" applyAlignment="1">
      <alignment vertical="center" wrapText="1"/>
    </xf>
    <xf numFmtId="9" fontId="31" fillId="0" borderId="56" xfId="1" applyFont="1" applyFill="1" applyBorder="1" applyAlignment="1">
      <alignment horizontal="center" vertical="center" wrapText="1"/>
    </xf>
    <xf numFmtId="0" fontId="28" fillId="0" borderId="19" xfId="5" applyFont="1" applyFill="1" applyBorder="1" applyAlignment="1">
      <alignment vertical="center" wrapText="1"/>
    </xf>
    <xf numFmtId="0" fontId="31" fillId="0" borderId="63" xfId="4" applyFont="1" applyFill="1" applyBorder="1" applyAlignment="1">
      <alignment horizontal="left" vertical="center" wrapText="1"/>
    </xf>
    <xf numFmtId="0" fontId="28" fillId="0" borderId="46" xfId="4" applyFont="1" applyFill="1" applyBorder="1" applyAlignment="1">
      <alignment horizontal="left" vertical="center" wrapText="1"/>
    </xf>
    <xf numFmtId="10" fontId="28" fillId="0" borderId="53" xfId="0" applyNumberFormat="1" applyFont="1" applyFill="1" applyBorder="1" applyAlignment="1">
      <alignment horizontal="center" vertical="center" wrapText="1"/>
    </xf>
    <xf numFmtId="1" fontId="31" fillId="0" borderId="63" xfId="0" applyNumberFormat="1" applyFont="1" applyFill="1" applyBorder="1" applyAlignment="1">
      <alignment horizontal="center" vertical="center" wrapText="1"/>
    </xf>
    <xf numFmtId="9" fontId="31" fillId="0" borderId="30" xfId="4" applyNumberFormat="1" applyFont="1" applyFill="1" applyBorder="1" applyAlignment="1">
      <alignment horizontal="center" vertical="center" wrapText="1"/>
    </xf>
    <xf numFmtId="9" fontId="31" fillId="0" borderId="47" xfId="4" applyNumberFormat="1" applyFont="1" applyFill="1" applyBorder="1" applyAlignment="1">
      <alignment horizontal="center" vertical="center" wrapText="1"/>
    </xf>
    <xf numFmtId="9" fontId="31" fillId="0" borderId="45" xfId="4" applyNumberFormat="1" applyFont="1" applyFill="1" applyBorder="1" applyAlignment="1">
      <alignment horizontal="center" vertical="center" wrapText="1"/>
    </xf>
    <xf numFmtId="10" fontId="31" fillId="0" borderId="45" xfId="4" applyNumberFormat="1" applyFont="1" applyFill="1" applyBorder="1" applyAlignment="1">
      <alignment horizontal="center" vertical="center" wrapText="1"/>
    </xf>
    <xf numFmtId="9" fontId="31" fillId="0" borderId="64" xfId="4" applyNumberFormat="1" applyFont="1" applyFill="1" applyBorder="1" applyAlignment="1">
      <alignment horizontal="center" vertical="center" wrapText="1"/>
    </xf>
    <xf numFmtId="9" fontId="31" fillId="0" borderId="46" xfId="4" applyNumberFormat="1" applyFont="1" applyFill="1" applyBorder="1" applyAlignment="1">
      <alignment horizontal="center" vertical="center" wrapText="1"/>
    </xf>
    <xf numFmtId="10"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8" fillId="0" borderId="3" xfId="0" applyFont="1" applyBorder="1" applyAlignment="1">
      <alignment horizontal="center" wrapText="1"/>
    </xf>
    <xf numFmtId="0" fontId="19" fillId="0" borderId="1" xfId="0" applyFont="1" applyBorder="1" applyAlignment="1">
      <alignment vertical="center" wrapText="1"/>
    </xf>
    <xf numFmtId="0" fontId="50" fillId="0" borderId="20" xfId="0" applyFont="1" applyBorder="1" applyAlignment="1">
      <alignment vertical="center" wrapText="1"/>
    </xf>
    <xf numFmtId="9" fontId="31" fillId="0" borderId="30" xfId="1" applyFont="1" applyFill="1" applyBorder="1" applyAlignment="1">
      <alignment horizontal="center" vertical="center" wrapText="1"/>
    </xf>
    <xf numFmtId="10" fontId="28" fillId="2" borderId="53" xfId="0" applyNumberFormat="1" applyFont="1" applyFill="1" applyBorder="1" applyAlignment="1">
      <alignment horizontal="center" vertical="center" wrapText="1"/>
    </xf>
    <xf numFmtId="167" fontId="28" fillId="0" borderId="1" xfId="0" applyNumberFormat="1" applyFont="1" applyBorder="1" applyAlignment="1">
      <alignment horizontal="center" vertical="center" wrapText="1"/>
    </xf>
    <xf numFmtId="17" fontId="28" fillId="0" borderId="3" xfId="0" applyNumberFormat="1" applyFont="1" applyBorder="1" applyAlignment="1">
      <alignment horizontal="center" wrapText="1"/>
    </xf>
    <xf numFmtId="17" fontId="9" fillId="0" borderId="20" xfId="0" applyNumberFormat="1" applyFont="1" applyBorder="1" applyAlignment="1">
      <alignment horizontal="center" vertical="center" wrapText="1"/>
    </xf>
    <xf numFmtId="0" fontId="28" fillId="0" borderId="24" xfId="4" applyFont="1" applyFill="1" applyBorder="1" applyAlignment="1">
      <alignment horizontal="left" vertical="center" wrapText="1"/>
    </xf>
    <xf numFmtId="0" fontId="28" fillId="0" borderId="32" xfId="4" applyFont="1" applyFill="1" applyBorder="1" applyAlignment="1">
      <alignment horizontal="left" vertical="center" wrapText="1"/>
    </xf>
    <xf numFmtId="10" fontId="28" fillId="0" borderId="19" xfId="0" applyNumberFormat="1" applyFont="1" applyFill="1" applyBorder="1" applyAlignment="1">
      <alignment horizontal="center" vertical="center" wrapText="1"/>
    </xf>
    <xf numFmtId="10" fontId="28" fillId="2" borderId="19" xfId="0" applyNumberFormat="1" applyFont="1" applyFill="1" applyBorder="1" applyAlignment="1">
      <alignment horizontal="center" vertical="center" wrapText="1"/>
    </xf>
    <xf numFmtId="1" fontId="28" fillId="0" borderId="24" xfId="0" applyNumberFormat="1" applyFont="1" applyFill="1" applyBorder="1" applyAlignment="1">
      <alignment horizontal="center" vertical="center" wrapText="1"/>
    </xf>
    <xf numFmtId="9" fontId="28" fillId="0" borderId="10" xfId="4" applyNumberFormat="1" applyFont="1" applyFill="1" applyBorder="1" applyAlignment="1">
      <alignment horizontal="center" vertical="center" wrapText="1"/>
    </xf>
    <xf numFmtId="166" fontId="28" fillId="0" borderId="31" xfId="2" applyFont="1" applyFill="1" applyBorder="1" applyAlignment="1">
      <alignment horizontal="center" vertical="center" wrapText="1"/>
    </xf>
    <xf numFmtId="166" fontId="28" fillId="0" borderId="2" xfId="2" applyFont="1" applyFill="1" applyBorder="1" applyAlignment="1">
      <alignment horizontal="center" vertical="center" wrapText="1"/>
    </xf>
    <xf numFmtId="10" fontId="28" fillId="0" borderId="2" xfId="2" applyNumberFormat="1" applyFont="1" applyFill="1" applyBorder="1" applyAlignment="1">
      <alignment horizontal="center" vertical="center" wrapText="1"/>
    </xf>
    <xf numFmtId="10" fontId="28" fillId="12" borderId="2" xfId="2" applyNumberFormat="1" applyFont="1" applyFill="1" applyBorder="1" applyAlignment="1">
      <alignment horizontal="center" vertical="center" wrapText="1"/>
    </xf>
    <xf numFmtId="166" fontId="28" fillId="0" borderId="38" xfId="2" applyFont="1" applyFill="1" applyBorder="1" applyAlignment="1">
      <alignment horizontal="center" vertical="center" wrapText="1"/>
    </xf>
    <xf numFmtId="166" fontId="28" fillId="0" borderId="32" xfId="2" applyFont="1" applyFill="1" applyBorder="1" applyAlignment="1">
      <alignment horizontal="center" vertical="center" wrapText="1"/>
    </xf>
    <xf numFmtId="167" fontId="28" fillId="0" borderId="5" xfId="0" applyNumberFormat="1" applyFont="1" applyBorder="1" applyAlignment="1">
      <alignment horizontal="center" vertical="center" wrapText="1"/>
    </xf>
    <xf numFmtId="9" fontId="28" fillId="0" borderId="5" xfId="0" applyNumberFormat="1" applyFont="1" applyBorder="1" applyAlignment="1">
      <alignment horizontal="center" vertical="center" wrapText="1"/>
    </xf>
    <xf numFmtId="17" fontId="28" fillId="0" borderId="4" xfId="0" applyNumberFormat="1" applyFont="1" applyBorder="1" applyAlignment="1">
      <alignment horizontal="center" wrapText="1"/>
    </xf>
    <xf numFmtId="17" fontId="9" fillId="0" borderId="27" xfId="0" applyNumberFormat="1" applyFont="1" applyBorder="1" applyAlignment="1">
      <alignment horizontal="center" vertical="center" wrapText="1"/>
    </xf>
    <xf numFmtId="10" fontId="28" fillId="0" borderId="10" xfId="0" applyNumberFormat="1" applyFont="1" applyFill="1" applyBorder="1" applyAlignment="1">
      <alignment horizontal="center" vertical="center" wrapText="1"/>
    </xf>
    <xf numFmtId="10" fontId="28" fillId="13" borderId="7" xfId="0" applyNumberFormat="1" applyFont="1" applyFill="1" applyBorder="1" applyAlignment="1">
      <alignment horizontal="center" vertical="center" wrapText="1"/>
    </xf>
    <xf numFmtId="1" fontId="28" fillId="13" borderId="7" xfId="0" applyNumberFormat="1" applyFont="1" applyFill="1" applyBorder="1" applyAlignment="1">
      <alignment horizontal="center" vertical="center" wrapText="1"/>
    </xf>
    <xf numFmtId="9" fontId="28" fillId="13" borderId="7" xfId="4" applyNumberFormat="1" applyFont="1" applyFill="1" applyBorder="1" applyAlignment="1">
      <alignment horizontal="center" vertical="center" wrapText="1"/>
    </xf>
    <xf numFmtId="166" fontId="28" fillId="13" borderId="7" xfId="2" applyFont="1" applyFill="1" applyBorder="1" applyAlignment="1">
      <alignment horizontal="center" vertical="center" wrapText="1"/>
    </xf>
    <xf numFmtId="10" fontId="28" fillId="13" borderId="7" xfId="2" applyNumberFormat="1" applyFont="1" applyFill="1" applyBorder="1" applyAlignment="1">
      <alignment horizontal="center" vertical="center" wrapText="1"/>
    </xf>
    <xf numFmtId="10" fontId="51" fillId="13" borderId="7" xfId="0" applyNumberFormat="1" applyFont="1" applyFill="1" applyBorder="1" applyAlignment="1">
      <alignment horizontal="center" vertical="center" wrapText="1"/>
    </xf>
    <xf numFmtId="0" fontId="51" fillId="13" borderId="7" xfId="0" applyFont="1" applyFill="1" applyBorder="1" applyAlignment="1">
      <alignment vertical="center" wrapText="1"/>
    </xf>
    <xf numFmtId="17" fontId="51" fillId="13" borderId="7" xfId="0" applyNumberFormat="1" applyFont="1" applyFill="1" applyBorder="1" applyAlignment="1">
      <alignment horizontal="center" wrapText="1"/>
    </xf>
    <xf numFmtId="0" fontId="19" fillId="13" borderId="34" xfId="0" applyFont="1" applyFill="1" applyBorder="1" applyAlignment="1">
      <alignment horizontal="center" vertical="center" wrapText="1"/>
    </xf>
    <xf numFmtId="0" fontId="50" fillId="13" borderId="37" xfId="0" applyFont="1" applyFill="1" applyBorder="1" applyAlignment="1">
      <alignment vertical="center" wrapText="1"/>
    </xf>
    <xf numFmtId="10" fontId="28" fillId="13" borderId="56" xfId="0" applyNumberFormat="1" applyFont="1" applyFill="1" applyBorder="1" applyAlignment="1">
      <alignment horizontal="center" vertical="center" wrapText="1"/>
    </xf>
    <xf numFmtId="0" fontId="28" fillId="0" borderId="41" xfId="4" applyFont="1" applyFill="1" applyBorder="1" applyAlignment="1">
      <alignment vertical="center" wrapText="1"/>
    </xf>
    <xf numFmtId="0" fontId="28" fillId="0" borderId="1" xfId="4" applyFont="1" applyFill="1" applyBorder="1" applyAlignment="1">
      <alignment vertical="center" wrapText="1"/>
    </xf>
    <xf numFmtId="10" fontId="28" fillId="0" borderId="1" xfId="0" applyNumberFormat="1" applyFont="1" applyFill="1" applyBorder="1" applyAlignment="1">
      <alignment horizontal="center" vertical="center" wrapText="1"/>
    </xf>
    <xf numFmtId="10" fontId="28" fillId="2" borderId="1" xfId="0" applyNumberFormat="1" applyFont="1" applyFill="1" applyBorder="1" applyAlignment="1">
      <alignment horizontal="center" vertical="center" wrapText="1"/>
    </xf>
    <xf numFmtId="1" fontId="28" fillId="0" borderId="1" xfId="0" applyNumberFormat="1" applyFont="1" applyFill="1" applyBorder="1" applyAlignment="1">
      <alignment horizontal="center" vertical="center" wrapText="1"/>
    </xf>
    <xf numFmtId="9" fontId="28" fillId="0" borderId="1" xfId="4" applyNumberFormat="1" applyFont="1" applyFill="1" applyBorder="1" applyAlignment="1">
      <alignment horizontal="center" vertical="center" wrapText="1"/>
    </xf>
    <xf numFmtId="166" fontId="28" fillId="0" borderId="1" xfId="2" applyFont="1" applyFill="1" applyBorder="1" applyAlignment="1">
      <alignment horizontal="center" vertical="center" wrapText="1"/>
    </xf>
    <xf numFmtId="10" fontId="28" fillId="0" borderId="1" xfId="2" applyNumberFormat="1" applyFont="1" applyFill="1" applyBorder="1" applyAlignment="1">
      <alignment horizontal="center" vertical="center" wrapText="1"/>
    </xf>
    <xf numFmtId="10" fontId="28" fillId="12" borderId="1" xfId="2" applyNumberFormat="1" applyFont="1" applyFill="1" applyBorder="1" applyAlignment="1">
      <alignment horizontal="center" vertical="center" wrapText="1"/>
    </xf>
    <xf numFmtId="166" fontId="28" fillId="0" borderId="1" xfId="2" applyFont="1" applyFill="1" applyBorder="1" applyAlignment="1">
      <alignment vertical="center" wrapText="1"/>
    </xf>
    <xf numFmtId="169" fontId="28" fillId="0" borderId="1" xfId="2" applyNumberFormat="1" applyFont="1" applyFill="1" applyBorder="1" applyAlignment="1">
      <alignment horizontal="center" vertical="center" wrapText="1"/>
    </xf>
    <xf numFmtId="9" fontId="28" fillId="0" borderId="1" xfId="2" applyNumberFormat="1" applyFont="1" applyFill="1" applyBorder="1" applyAlignment="1">
      <alignment horizontal="center" vertical="center" wrapText="1"/>
    </xf>
    <xf numFmtId="166" fontId="28" fillId="0" borderId="3" xfId="2" applyFont="1" applyFill="1" applyBorder="1" applyAlignment="1">
      <alignment vertical="center" wrapText="1"/>
    </xf>
    <xf numFmtId="10" fontId="28" fillId="0" borderId="30" xfId="0" applyNumberFormat="1" applyFont="1" applyFill="1" applyBorder="1" applyAlignment="1">
      <alignment horizontal="center" vertical="center" wrapText="1"/>
    </xf>
    <xf numFmtId="0" fontId="28" fillId="0" borderId="42" xfId="4" applyFont="1" applyFill="1" applyBorder="1" applyAlignment="1">
      <alignment horizontal="left" vertical="center" wrapText="1"/>
    </xf>
    <xf numFmtId="10" fontId="28" fillId="0" borderId="43" xfId="0" applyNumberFormat="1" applyFont="1" applyFill="1" applyBorder="1" applyAlignment="1">
      <alignment horizontal="center" vertical="center" wrapText="1"/>
    </xf>
    <xf numFmtId="10" fontId="28" fillId="2" borderId="43" xfId="0" applyNumberFormat="1" applyFont="1" applyFill="1" applyBorder="1" applyAlignment="1">
      <alignment horizontal="center" vertical="center" wrapText="1"/>
    </xf>
    <xf numFmtId="1" fontId="28" fillId="0" borderId="43" xfId="0" applyNumberFormat="1" applyFont="1" applyFill="1" applyBorder="1" applyAlignment="1">
      <alignment horizontal="center" vertical="center" wrapText="1"/>
    </xf>
    <xf numFmtId="9" fontId="28" fillId="0" borderId="43" xfId="4" applyNumberFormat="1" applyFont="1" applyFill="1" applyBorder="1" applyAlignment="1">
      <alignment horizontal="center" vertical="center" wrapText="1"/>
    </xf>
    <xf numFmtId="166" fontId="28" fillId="0" borderId="43" xfId="2" applyFont="1" applyFill="1" applyBorder="1" applyAlignment="1">
      <alignment horizontal="center" vertical="center" wrapText="1"/>
    </xf>
    <xf numFmtId="10" fontId="28" fillId="0" borderId="43" xfId="2" applyNumberFormat="1" applyFont="1" applyFill="1" applyBorder="1" applyAlignment="1">
      <alignment horizontal="center" vertical="center" wrapText="1"/>
    </xf>
    <xf numFmtId="10" fontId="28" fillId="12" borderId="43" xfId="2" applyNumberFormat="1" applyFont="1" applyFill="1" applyBorder="1" applyAlignment="1">
      <alignment horizontal="center" vertical="center" wrapText="1"/>
    </xf>
    <xf numFmtId="166" fontId="28" fillId="0" borderId="43" xfId="2" applyFont="1" applyFill="1" applyBorder="1" applyAlignment="1">
      <alignment vertical="center" wrapText="1"/>
    </xf>
    <xf numFmtId="169" fontId="28" fillId="0" borderId="43" xfId="2" applyNumberFormat="1" applyFont="1" applyFill="1" applyBorder="1" applyAlignment="1">
      <alignment horizontal="center" vertical="center" wrapText="1"/>
    </xf>
    <xf numFmtId="9" fontId="28" fillId="0" borderId="43" xfId="2" applyNumberFormat="1" applyFont="1" applyFill="1" applyBorder="1" applyAlignment="1">
      <alignment horizontal="center" vertical="center" wrapText="1"/>
    </xf>
    <xf numFmtId="166" fontId="28" fillId="0" borderId="49" xfId="2" applyFont="1" applyFill="1" applyBorder="1" applyAlignment="1">
      <alignment vertical="center" wrapText="1"/>
    </xf>
    <xf numFmtId="10" fontId="28" fillId="0" borderId="13" xfId="0" applyNumberFormat="1" applyFont="1" applyFill="1" applyBorder="1" applyAlignment="1">
      <alignment horizontal="center" vertical="center" wrapText="1"/>
    </xf>
    <xf numFmtId="10" fontId="28" fillId="13" borderId="45" xfId="0" applyNumberFormat="1" applyFont="1" applyFill="1" applyBorder="1" applyAlignment="1">
      <alignment horizontal="center" vertical="center" wrapText="1"/>
    </xf>
    <xf numFmtId="1" fontId="28" fillId="13" borderId="45" xfId="0" applyNumberFormat="1" applyFont="1" applyFill="1" applyBorder="1" applyAlignment="1">
      <alignment horizontal="center" vertical="center" wrapText="1"/>
    </xf>
    <xf numFmtId="9" fontId="28" fillId="13" borderId="45" xfId="4" applyNumberFormat="1" applyFont="1" applyFill="1" applyBorder="1" applyAlignment="1">
      <alignment horizontal="center" vertical="center" wrapText="1"/>
    </xf>
    <xf numFmtId="166" fontId="28" fillId="13" borderId="45" xfId="2" applyFont="1" applyFill="1" applyBorder="1" applyAlignment="1">
      <alignment horizontal="center" vertical="center" wrapText="1"/>
    </xf>
    <xf numFmtId="10" fontId="28" fillId="13" borderId="45" xfId="2" applyNumberFormat="1" applyFont="1" applyFill="1" applyBorder="1" applyAlignment="1">
      <alignment horizontal="center" vertical="center" wrapText="1"/>
    </xf>
    <xf numFmtId="170" fontId="51" fillId="13" borderId="45" xfId="3" applyNumberFormat="1" applyFont="1" applyFill="1" applyBorder="1" applyAlignment="1">
      <alignment horizontal="center" vertical="center" wrapText="1"/>
    </xf>
    <xf numFmtId="0" fontId="51" fillId="13" borderId="30" xfId="0" applyFont="1" applyFill="1" applyBorder="1" applyAlignment="1">
      <alignment horizontal="center" vertical="center" wrapText="1"/>
    </xf>
    <xf numFmtId="17" fontId="51" fillId="13" borderId="29" xfId="0" applyNumberFormat="1" applyFont="1" applyFill="1" applyBorder="1" applyAlignment="1">
      <alignment horizontal="center" wrapText="1"/>
    </xf>
    <xf numFmtId="0" fontId="52" fillId="13" borderId="19" xfId="0" applyFont="1" applyFill="1" applyBorder="1" applyAlignment="1">
      <alignment vertical="center" wrapText="1"/>
    </xf>
    <xf numFmtId="0" fontId="50" fillId="13" borderId="29" xfId="0" applyFont="1" applyFill="1" applyBorder="1" applyAlignment="1">
      <alignment vertical="center" wrapText="1"/>
    </xf>
    <xf numFmtId="10" fontId="28" fillId="13" borderId="30" xfId="0" applyNumberFormat="1" applyFont="1" applyFill="1" applyBorder="1" applyAlignment="1">
      <alignment horizontal="center" vertical="center" wrapText="1"/>
    </xf>
    <xf numFmtId="0" fontId="28" fillId="0" borderId="1" xfId="5" applyFont="1" applyFill="1" applyBorder="1" applyAlignment="1">
      <alignment horizontal="left" vertical="center" wrapText="1"/>
    </xf>
    <xf numFmtId="10" fontId="28" fillId="0" borderId="1" xfId="1" applyNumberFormat="1" applyFont="1" applyFill="1" applyBorder="1" applyAlignment="1">
      <alignment horizontal="center" vertical="center" wrapText="1"/>
    </xf>
    <xf numFmtId="10" fontId="51" fillId="0" borderId="1" xfId="0" applyNumberFormat="1" applyFont="1" applyBorder="1" applyAlignment="1">
      <alignment horizontal="center" vertical="center" wrapText="1"/>
    </xf>
    <xf numFmtId="9" fontId="28" fillId="0" borderId="30" xfId="1" applyNumberFormat="1" applyFont="1" applyBorder="1" applyAlignment="1">
      <alignment horizontal="center" vertical="center" wrapText="1"/>
    </xf>
    <xf numFmtId="17" fontId="51" fillId="0" borderId="29" xfId="0" applyNumberFormat="1" applyFont="1" applyBorder="1" applyAlignment="1">
      <alignment horizontal="center" wrapText="1"/>
    </xf>
    <xf numFmtId="0" fontId="52" fillId="0" borderId="19" xfId="0" applyFont="1" applyBorder="1" applyAlignment="1">
      <alignment vertical="center" wrapText="1"/>
    </xf>
    <xf numFmtId="0" fontId="50" fillId="0" borderId="54" xfId="0" applyFont="1" applyBorder="1" applyAlignment="1">
      <alignment vertical="center" wrapText="1"/>
    </xf>
    <xf numFmtId="0" fontId="28" fillId="0" borderId="51" xfId="5" applyFont="1" applyFill="1" applyBorder="1" applyAlignment="1">
      <alignment horizontal="center" vertical="center" wrapText="1"/>
    </xf>
    <xf numFmtId="0" fontId="28" fillId="0" borderId="43" xfId="5" applyFont="1" applyFill="1" applyBorder="1" applyAlignment="1">
      <alignment horizontal="left" vertical="center" wrapText="1"/>
    </xf>
    <xf numFmtId="10" fontId="51" fillId="0" borderId="43" xfId="0" applyNumberFormat="1" applyFont="1" applyBorder="1" applyAlignment="1">
      <alignment horizontal="center" vertical="center" wrapText="1"/>
    </xf>
    <xf numFmtId="9" fontId="28" fillId="0" borderId="13" xfId="1" applyNumberFormat="1" applyFont="1" applyBorder="1" applyAlignment="1">
      <alignment horizontal="center" vertical="center" wrapText="1"/>
    </xf>
    <xf numFmtId="17" fontId="51" fillId="0" borderId="12" xfId="0" applyNumberFormat="1" applyFont="1" applyBorder="1" applyAlignment="1">
      <alignment horizontal="center" wrapText="1"/>
    </xf>
    <xf numFmtId="0" fontId="52" fillId="0" borderId="22" xfId="0" applyFont="1" applyBorder="1" applyAlignment="1">
      <alignment vertical="center" wrapText="1"/>
    </xf>
    <xf numFmtId="10" fontId="28" fillId="13" borderId="7" xfId="5" applyNumberFormat="1" applyFont="1" applyFill="1" applyBorder="1" applyAlignment="1">
      <alignment horizontal="center" vertical="center" wrapText="1"/>
    </xf>
    <xf numFmtId="0" fontId="41" fillId="13" borderId="7" xfId="5" applyFont="1" applyFill="1" applyBorder="1" applyAlignment="1">
      <alignment vertical="center" wrapText="1"/>
    </xf>
    <xf numFmtId="0" fontId="52" fillId="13" borderId="8" xfId="0" applyFont="1" applyFill="1" applyBorder="1" applyAlignment="1">
      <alignment horizontal="center" vertical="center" wrapText="1"/>
    </xf>
    <xf numFmtId="0" fontId="50" fillId="13" borderId="54" xfId="0" applyFont="1" applyFill="1" applyBorder="1" applyAlignment="1">
      <alignment vertical="center" wrapText="1"/>
    </xf>
    <xf numFmtId="0" fontId="28" fillId="0" borderId="1" xfId="5" applyFont="1" applyFill="1" applyBorder="1" applyAlignment="1">
      <alignment vertical="center" wrapText="1"/>
    </xf>
    <xf numFmtId="165" fontId="28" fillId="0" borderId="1" xfId="3" applyFont="1" applyBorder="1" applyAlignment="1">
      <alignment horizontal="center" vertical="center" wrapText="1"/>
    </xf>
    <xf numFmtId="9" fontId="28" fillId="0" borderId="1" xfId="1" applyFont="1" applyBorder="1" applyAlignment="1">
      <alignment horizontal="center" vertical="center" wrapText="1"/>
    </xf>
    <xf numFmtId="0" fontId="28" fillId="0" borderId="43" xfId="4" applyFont="1" applyFill="1" applyBorder="1" applyAlignment="1">
      <alignment vertical="center" wrapText="1"/>
    </xf>
    <xf numFmtId="165" fontId="28" fillId="0" borderId="43" xfId="3" applyFont="1" applyBorder="1" applyAlignment="1">
      <alignment horizontal="center" vertical="center" wrapText="1"/>
    </xf>
    <xf numFmtId="9" fontId="28" fillId="0" borderId="43" xfId="1" applyFont="1" applyBorder="1" applyAlignment="1">
      <alignment horizontal="center" vertical="center" wrapText="1"/>
    </xf>
    <xf numFmtId="17" fontId="28" fillId="0" borderId="49" xfId="0" applyNumberFormat="1" applyFont="1" applyBorder="1" applyAlignment="1">
      <alignment horizontal="center" wrapText="1"/>
    </xf>
    <xf numFmtId="165" fontId="0" fillId="0" borderId="19" xfId="0" applyNumberFormat="1" applyBorder="1"/>
    <xf numFmtId="0" fontId="21" fillId="8" borderId="15" xfId="4" applyFont="1" applyFill="1" applyBorder="1" applyAlignment="1">
      <alignment vertical="center" wrapText="1"/>
    </xf>
    <xf numFmtId="0" fontId="0" fillId="0" borderId="19" xfId="0" applyBorder="1"/>
    <xf numFmtId="0" fontId="21" fillId="0" borderId="0" xfId="4" applyFont="1" applyFill="1" applyBorder="1" applyAlignment="1">
      <alignment vertical="center" wrapText="1"/>
    </xf>
    <xf numFmtId="0" fontId="26" fillId="11" borderId="0" xfId="4" applyFont="1" applyFill="1" applyBorder="1" applyAlignment="1">
      <alignment horizontal="left" vertical="center" wrapText="1"/>
    </xf>
    <xf numFmtId="0" fontId="11" fillId="9" borderId="8" xfId="4" applyFont="1" applyFill="1" applyBorder="1" applyAlignment="1">
      <alignment horizontal="left" vertical="center" wrapText="1"/>
    </xf>
    <xf numFmtId="9" fontId="27" fillId="13" borderId="66" xfId="4" applyNumberFormat="1" applyFont="1" applyFill="1" applyBorder="1" applyAlignment="1">
      <alignment horizontal="center" vertical="center" wrapText="1"/>
    </xf>
    <xf numFmtId="165" fontId="0" fillId="5" borderId="1" xfId="3" applyFont="1" applyFill="1" applyBorder="1"/>
    <xf numFmtId="0" fontId="0" fillId="17" borderId="20" xfId="0" applyFill="1" applyBorder="1"/>
    <xf numFmtId="0" fontId="0" fillId="17" borderId="1" xfId="0" applyFill="1" applyBorder="1"/>
    <xf numFmtId="49" fontId="54" fillId="17" borderId="1" xfId="0" quotePrefix="1" applyNumberFormat="1" applyFont="1" applyFill="1" applyBorder="1" applyAlignment="1">
      <alignment horizontal="left" vertical="center" wrapText="1"/>
    </xf>
    <xf numFmtId="0" fontId="0" fillId="17" borderId="67" xfId="0" applyFill="1" applyBorder="1"/>
    <xf numFmtId="0" fontId="28" fillId="0" borderId="39" xfId="5" applyFont="1" applyFill="1" applyBorder="1" applyAlignment="1">
      <alignment horizontal="left" vertical="center" wrapText="1"/>
    </xf>
    <xf numFmtId="9" fontId="13" fillId="0" borderId="60" xfId="0" applyNumberFormat="1" applyFont="1" applyFill="1" applyBorder="1" applyAlignment="1">
      <alignment horizontal="center" vertical="center" wrapText="1"/>
    </xf>
    <xf numFmtId="1" fontId="13" fillId="0" borderId="39" xfId="0" applyNumberFormat="1" applyFont="1" applyFill="1" applyBorder="1" applyAlignment="1">
      <alignment horizontal="center" vertical="center" wrapText="1"/>
    </xf>
    <xf numFmtId="9" fontId="17" fillId="0" borderId="56" xfId="4" applyNumberFormat="1" applyFont="1" applyFill="1" applyBorder="1" applyAlignment="1">
      <alignment horizontal="center" vertical="center" wrapText="1"/>
    </xf>
    <xf numFmtId="9" fontId="17" fillId="0" borderId="66" xfId="4" applyNumberFormat="1" applyFont="1" applyFill="1" applyBorder="1" applyAlignment="1">
      <alignment horizontal="center" vertical="center" wrapText="1"/>
    </xf>
    <xf numFmtId="10" fontId="13" fillId="0" borderId="61" xfId="4" applyNumberFormat="1" applyFont="1" applyFill="1" applyBorder="1" applyAlignment="1">
      <alignment horizontal="center" vertical="center" wrapText="1"/>
    </xf>
    <xf numFmtId="10" fontId="13" fillId="0" borderId="37" xfId="4" applyNumberFormat="1" applyFont="1" applyFill="1" applyBorder="1" applyAlignment="1">
      <alignment horizontal="center" vertical="center" wrapText="1"/>
    </xf>
    <xf numFmtId="9" fontId="0" fillId="0" borderId="19" xfId="0" applyNumberFormat="1" applyBorder="1"/>
    <xf numFmtId="9" fontId="0" fillId="0" borderId="20" xfId="1" applyFont="1" applyBorder="1" applyAlignment="1">
      <alignment horizontal="center" vertical="center"/>
    </xf>
    <xf numFmtId="0" fontId="0" fillId="0" borderId="1" xfId="0" applyFill="1" applyBorder="1"/>
    <xf numFmtId="0" fontId="0" fillId="0" borderId="1" xfId="0" applyFill="1" applyBorder="1" applyAlignment="1">
      <alignment horizontal="center"/>
    </xf>
    <xf numFmtId="0" fontId="0" fillId="0" borderId="3" xfId="0" applyFill="1" applyBorder="1" applyAlignment="1">
      <alignment horizontal="center"/>
    </xf>
    <xf numFmtId="9" fontId="17" fillId="0" borderId="1" xfId="4" applyNumberFormat="1" applyFont="1" applyFill="1" applyBorder="1" applyAlignment="1">
      <alignment horizontal="center" vertical="center" wrapText="1"/>
    </xf>
    <xf numFmtId="171" fontId="0" fillId="4" borderId="0" xfId="0" applyNumberFormat="1" applyFill="1" applyAlignment="1">
      <alignment horizontal="center" vertical="center"/>
    </xf>
    <xf numFmtId="0" fontId="0" fillId="0" borderId="0" xfId="0" applyBorder="1"/>
    <xf numFmtId="0" fontId="0" fillId="0" borderId="0" xfId="0" applyFill="1" applyBorder="1" applyAlignment="1"/>
    <xf numFmtId="10" fontId="55" fillId="2" borderId="0" xfId="0" applyNumberFormat="1" applyFont="1" applyFill="1" applyAlignment="1">
      <alignment horizontal="center" vertical="center"/>
    </xf>
    <xf numFmtId="0" fontId="0" fillId="0" borderId="0" xfId="0" applyFill="1" applyBorder="1"/>
    <xf numFmtId="49" fontId="54" fillId="0" borderId="0" xfId="0" quotePrefix="1" applyNumberFormat="1" applyFont="1" applyFill="1" applyBorder="1" applyAlignment="1">
      <alignment horizontal="left" vertical="center" wrapText="1"/>
    </xf>
    <xf numFmtId="0" fontId="54" fillId="0" borderId="0" xfId="0" applyNumberFormat="1" applyFont="1" applyFill="1" applyBorder="1" applyAlignment="1">
      <alignment horizontal="center" vertical="center" wrapText="1"/>
    </xf>
    <xf numFmtId="0" fontId="8" fillId="0" borderId="0" xfId="0" applyFont="1" applyFill="1" applyBorder="1" applyAlignment="1">
      <alignment wrapText="1"/>
    </xf>
    <xf numFmtId="0" fontId="54" fillId="0" borderId="0" xfId="0" applyNumberFormat="1" applyFont="1" applyFill="1" applyBorder="1" applyAlignment="1">
      <alignment horizontal="center" vertical="center"/>
    </xf>
    <xf numFmtId="0" fontId="8" fillId="0" borderId="0" xfId="0" applyFont="1" applyFill="1" applyBorder="1"/>
    <xf numFmtId="0" fontId="56" fillId="0" borderId="0" xfId="0" applyFont="1" applyFill="1" applyBorder="1" applyAlignment="1">
      <alignment horizontal="left" vertical="center" wrapText="1"/>
    </xf>
    <xf numFmtId="49" fontId="56" fillId="0" borderId="0" xfId="3" applyNumberFormat="1" applyFont="1" applyFill="1" applyBorder="1" applyAlignment="1">
      <alignment horizontal="center"/>
    </xf>
    <xf numFmtId="1" fontId="56" fillId="0" borderId="0" xfId="3" applyNumberFormat="1" applyFont="1" applyFill="1" applyBorder="1" applyAlignment="1">
      <alignment horizontal="center"/>
    </xf>
    <xf numFmtId="0" fontId="8" fillId="0" borderId="0" xfId="0" applyFont="1"/>
    <xf numFmtId="0" fontId="0" fillId="0" borderId="0" xfId="0" applyFont="1" applyBorder="1"/>
    <xf numFmtId="0" fontId="0" fillId="0" borderId="20" xfId="0" applyFill="1" applyBorder="1" applyAlignment="1">
      <alignment horizontal="center" vertical="center"/>
    </xf>
    <xf numFmtId="0" fontId="0" fillId="0" borderId="20" xfId="0" applyBorder="1"/>
    <xf numFmtId="0" fontId="27" fillId="7" borderId="15" xfId="4" applyFont="1" applyFill="1" applyBorder="1" applyAlignment="1">
      <alignment vertical="center" wrapText="1"/>
    </xf>
    <xf numFmtId="165" fontId="6" fillId="0" borderId="6" xfId="0" applyNumberFormat="1" applyFont="1" applyFill="1" applyBorder="1" applyAlignment="1">
      <alignment horizontal="center" vertical="center"/>
    </xf>
    <xf numFmtId="0" fontId="14" fillId="8" borderId="15" xfId="4" applyFont="1" applyFill="1" applyBorder="1" applyAlignment="1">
      <alignment horizontal="center" vertical="center" wrapText="1"/>
    </xf>
    <xf numFmtId="0" fontId="0" fillId="0" borderId="3" xfId="0" applyFill="1" applyBorder="1"/>
    <xf numFmtId="0" fontId="13" fillId="11" borderId="42" xfId="4" applyFont="1" applyFill="1" applyBorder="1" applyAlignment="1">
      <alignment horizontal="center" vertical="center" wrapText="1"/>
    </xf>
    <xf numFmtId="0" fontId="14" fillId="13" borderId="0" xfId="4" applyFont="1" applyFill="1" applyBorder="1" applyAlignment="1">
      <alignment horizontal="left" vertical="center" wrapText="1"/>
    </xf>
    <xf numFmtId="10" fontId="27" fillId="13" borderId="14" xfId="4" applyNumberFormat="1" applyFont="1" applyFill="1" applyBorder="1" applyAlignment="1">
      <alignment horizontal="center" vertical="center" wrapText="1"/>
    </xf>
    <xf numFmtId="9" fontId="27" fillId="13" borderId="6" xfId="4" applyNumberFormat="1" applyFont="1" applyFill="1" applyBorder="1" applyAlignment="1">
      <alignment vertical="top" wrapText="1"/>
    </xf>
    <xf numFmtId="9" fontId="27" fillId="13" borderId="7" xfId="4" applyNumberFormat="1" applyFont="1" applyFill="1" applyBorder="1" applyAlignment="1">
      <alignment vertical="top" wrapText="1"/>
    </xf>
    <xf numFmtId="165" fontId="6" fillId="0" borderId="3" xfId="0" applyNumberFormat="1" applyFont="1" applyFill="1" applyBorder="1" applyAlignment="1">
      <alignment horizontal="center" vertical="center"/>
    </xf>
    <xf numFmtId="10" fontId="17" fillId="4" borderId="66" xfId="0" applyNumberFormat="1" applyFont="1" applyFill="1" applyBorder="1" applyAlignment="1">
      <alignment horizontal="center" vertical="center" wrapText="1"/>
    </xf>
    <xf numFmtId="1" fontId="17" fillId="4" borderId="69" xfId="0" applyNumberFormat="1" applyFont="1" applyFill="1" applyBorder="1" applyAlignment="1">
      <alignment horizontal="center" vertical="center" wrapText="1"/>
    </xf>
    <xf numFmtId="9" fontId="17" fillId="4" borderId="16" xfId="4" applyNumberFormat="1" applyFont="1" applyFill="1" applyBorder="1" applyAlignment="1">
      <alignment horizontal="center" vertical="center" wrapText="1"/>
    </xf>
    <xf numFmtId="10" fontId="17" fillId="4" borderId="70" xfId="0" applyNumberFormat="1" applyFont="1" applyFill="1" applyBorder="1" applyAlignment="1">
      <alignment horizontal="center" vertical="center" wrapText="1"/>
    </xf>
    <xf numFmtId="10" fontId="17" fillId="4" borderId="71" xfId="0" applyNumberFormat="1" applyFont="1" applyFill="1" applyBorder="1" applyAlignment="1">
      <alignment horizontal="center" vertical="center" wrapText="1"/>
    </xf>
    <xf numFmtId="10" fontId="0" fillId="4" borderId="1" xfId="0" applyNumberFormat="1" applyFill="1" applyBorder="1" applyAlignment="1">
      <alignment horizontal="center" vertical="center"/>
    </xf>
    <xf numFmtId="0" fontId="11" fillId="0" borderId="45" xfId="4" applyFont="1" applyFill="1" applyBorder="1" applyAlignment="1">
      <alignment vertical="center" wrapText="1"/>
    </xf>
    <xf numFmtId="16" fontId="57" fillId="12" borderId="1" xfId="0" applyNumberFormat="1" applyFont="1" applyFill="1" applyBorder="1" applyAlignment="1">
      <alignment vertical="center" wrapText="1"/>
    </xf>
    <xf numFmtId="10" fontId="17" fillId="0" borderId="53" xfId="0" applyNumberFormat="1" applyFont="1" applyFill="1" applyBorder="1" applyAlignment="1">
      <alignment horizontal="center" vertical="center" wrapText="1"/>
    </xf>
    <xf numFmtId="1" fontId="57" fillId="0" borderId="1" xfId="0" applyNumberFormat="1" applyFont="1" applyFill="1" applyBorder="1" applyAlignment="1">
      <alignment horizontal="center" vertical="center"/>
    </xf>
    <xf numFmtId="16" fontId="57" fillId="0" borderId="1" xfId="0" applyNumberFormat="1" applyFont="1" applyFill="1" applyBorder="1" applyAlignment="1">
      <alignment vertical="center" wrapText="1"/>
    </xf>
    <xf numFmtId="10" fontId="17" fillId="4" borderId="47" xfId="1" applyNumberFormat="1" applyFont="1" applyFill="1" applyBorder="1" applyAlignment="1">
      <alignment horizontal="center" vertical="center" wrapText="1"/>
    </xf>
    <xf numFmtId="10" fontId="17" fillId="4" borderId="29" xfId="1" applyNumberFormat="1" applyFont="1" applyFill="1" applyBorder="1" applyAlignment="1">
      <alignment horizontal="center" vertical="center" wrapText="1"/>
    </xf>
    <xf numFmtId="16" fontId="57" fillId="0" borderId="3" xfId="0" applyNumberFormat="1" applyFont="1" applyFill="1" applyBorder="1" applyAlignment="1">
      <alignment vertical="center" wrapText="1"/>
    </xf>
    <xf numFmtId="1" fontId="17" fillId="0" borderId="1" xfId="1" applyNumberFormat="1" applyFont="1" applyFill="1" applyBorder="1" applyAlignment="1">
      <alignment horizontal="center" vertical="center" wrapText="1"/>
    </xf>
    <xf numFmtId="9" fontId="17" fillId="0" borderId="1" xfId="1" applyFont="1" applyFill="1" applyBorder="1" applyAlignment="1">
      <alignment horizontal="center" vertical="center" wrapText="1"/>
    </xf>
    <xf numFmtId="49" fontId="57" fillId="12" borderId="1" xfId="0" applyNumberFormat="1" applyFont="1" applyFill="1" applyBorder="1" applyAlignment="1">
      <alignment vertical="center" wrapText="1"/>
    </xf>
    <xf numFmtId="172" fontId="57" fillId="12" borderId="1" xfId="0" applyNumberFormat="1" applyFont="1" applyFill="1" applyBorder="1" applyAlignment="1">
      <alignment vertical="center" wrapText="1"/>
    </xf>
    <xf numFmtId="10" fontId="17" fillId="0" borderId="1" xfId="1" applyNumberFormat="1" applyFont="1" applyFill="1" applyBorder="1" applyAlignment="1">
      <alignment horizontal="center" vertical="center" wrapText="1"/>
    </xf>
    <xf numFmtId="10" fontId="17" fillId="0" borderId="46" xfId="1" applyNumberFormat="1" applyFont="1" applyFill="1" applyBorder="1" applyAlignment="1">
      <alignment horizontal="center" vertical="center" wrapText="1"/>
    </xf>
    <xf numFmtId="10" fontId="17" fillId="12" borderId="1" xfId="1" applyNumberFormat="1" applyFont="1" applyFill="1" applyBorder="1" applyAlignment="1">
      <alignment horizontal="center" vertical="center" wrapText="1"/>
    </xf>
    <xf numFmtId="10" fontId="17" fillId="18" borderId="1" xfId="1" applyNumberFormat="1" applyFont="1" applyFill="1" applyBorder="1" applyAlignment="1">
      <alignment horizontal="center" vertical="center" wrapText="1"/>
    </xf>
    <xf numFmtId="10" fontId="17" fillId="4" borderId="3" xfId="1" applyNumberFormat="1" applyFont="1" applyFill="1" applyBorder="1" applyAlignment="1">
      <alignment horizontal="center" vertical="center" wrapText="1"/>
    </xf>
    <xf numFmtId="165" fontId="50" fillId="0" borderId="3" xfId="3" applyFont="1" applyFill="1" applyBorder="1" applyAlignment="1"/>
    <xf numFmtId="1" fontId="57" fillId="12" borderId="1" xfId="0" applyNumberFormat="1" applyFont="1" applyFill="1" applyBorder="1" applyAlignment="1">
      <alignment horizontal="center" vertical="center"/>
    </xf>
    <xf numFmtId="10" fontId="17" fillId="2" borderId="3" xfId="1" applyNumberFormat="1" applyFont="1" applyFill="1" applyBorder="1" applyAlignment="1">
      <alignment horizontal="center" vertical="center" wrapText="1"/>
    </xf>
    <xf numFmtId="10" fontId="17" fillId="4" borderId="52" xfId="0" applyNumberFormat="1" applyFont="1" applyFill="1" applyBorder="1" applyAlignment="1">
      <alignment horizontal="center" vertical="center" wrapText="1"/>
    </xf>
    <xf numFmtId="49" fontId="58" fillId="0" borderId="1" xfId="0" applyNumberFormat="1" applyFont="1" applyFill="1" applyBorder="1" applyAlignment="1">
      <alignment vertical="center" wrapText="1"/>
    </xf>
    <xf numFmtId="10" fontId="17" fillId="12" borderId="53" xfId="0" applyNumberFormat="1" applyFont="1" applyFill="1" applyBorder="1" applyAlignment="1">
      <alignment horizontal="center" vertical="center" wrapText="1"/>
    </xf>
    <xf numFmtId="1" fontId="17" fillId="0" borderId="63" xfId="6" applyNumberFormat="1" applyFont="1" applyFill="1" applyBorder="1" applyAlignment="1">
      <alignment horizontal="center" vertical="center" wrapText="1"/>
    </xf>
    <xf numFmtId="2" fontId="17" fillId="0" borderId="1" xfId="1" applyNumberFormat="1" applyFont="1" applyFill="1" applyBorder="1" applyAlignment="1">
      <alignment horizontal="center" vertical="center" wrapText="1"/>
    </xf>
    <xf numFmtId="0" fontId="11" fillId="0" borderId="1" xfId="4" applyFont="1" applyFill="1" applyBorder="1" applyAlignment="1">
      <alignment vertical="center" wrapText="1"/>
    </xf>
    <xf numFmtId="10" fontId="17" fillId="0" borderId="47" xfId="1" applyNumberFormat="1" applyFont="1" applyFill="1" applyBorder="1" applyAlignment="1">
      <alignment horizontal="center" vertical="center" wrapText="1"/>
    </xf>
    <xf numFmtId="10" fontId="17" fillId="0" borderId="29" xfId="1" applyNumberFormat="1" applyFont="1" applyFill="1" applyBorder="1" applyAlignment="1">
      <alignment horizontal="center" vertical="center" wrapText="1"/>
    </xf>
    <xf numFmtId="9" fontId="17" fillId="4" borderId="62" xfId="4" applyNumberFormat="1" applyFont="1" applyFill="1" applyBorder="1" applyAlignment="1">
      <alignment horizontal="center" vertical="center" wrapText="1"/>
    </xf>
    <xf numFmtId="10" fontId="17" fillId="4" borderId="62" xfId="0" applyNumberFormat="1" applyFont="1" applyFill="1" applyBorder="1" applyAlignment="1">
      <alignment horizontal="center" vertical="center" wrapText="1"/>
    </xf>
    <xf numFmtId="10" fontId="17" fillId="4" borderId="73" xfId="0" applyNumberFormat="1" applyFont="1" applyFill="1" applyBorder="1" applyAlignment="1">
      <alignment horizontal="center" vertical="center" wrapText="1"/>
    </xf>
    <xf numFmtId="0" fontId="11" fillId="0" borderId="46" xfId="4" applyFont="1" applyFill="1" applyBorder="1" applyAlignment="1">
      <alignment vertical="center" wrapText="1"/>
    </xf>
    <xf numFmtId="0" fontId="11" fillId="0" borderId="46" xfId="7" applyFont="1" applyFill="1" applyBorder="1" applyAlignment="1">
      <alignment vertical="center" wrapText="1"/>
    </xf>
    <xf numFmtId="1" fontId="17" fillId="0" borderId="29" xfId="6" applyNumberFormat="1" applyFont="1" applyFill="1" applyBorder="1" applyAlignment="1">
      <alignment horizontal="center" vertical="center" wrapText="1"/>
    </xf>
    <xf numFmtId="10" fontId="17" fillId="4" borderId="1" xfId="1" applyNumberFormat="1" applyFont="1" applyFill="1" applyBorder="1" applyAlignment="1">
      <alignment horizontal="center" vertical="center" wrapText="1"/>
    </xf>
    <xf numFmtId="10" fontId="17" fillId="0" borderId="3" xfId="1" applyNumberFormat="1" applyFont="1" applyFill="1" applyBorder="1" applyAlignment="1">
      <alignment horizontal="center" vertical="center" wrapText="1"/>
    </xf>
    <xf numFmtId="0" fontId="11" fillId="0" borderId="32" xfId="4" applyFont="1" applyFill="1" applyBorder="1" applyAlignment="1">
      <alignment vertical="center" wrapText="1"/>
    </xf>
    <xf numFmtId="0" fontId="11" fillId="0" borderId="32" xfId="7" applyFont="1" applyFill="1" applyBorder="1" applyAlignment="1">
      <alignment vertical="center" wrapText="1"/>
    </xf>
    <xf numFmtId="10" fontId="17" fillId="0" borderId="19" xfId="0" applyNumberFormat="1" applyFont="1" applyFill="1" applyBorder="1" applyAlignment="1">
      <alignment horizontal="center" vertical="center" wrapText="1"/>
    </xf>
    <xf numFmtId="1" fontId="17" fillId="0" borderId="0" xfId="6" applyNumberFormat="1" applyFont="1" applyFill="1" applyBorder="1" applyAlignment="1">
      <alignment horizontal="center" vertical="center" wrapText="1"/>
    </xf>
    <xf numFmtId="165" fontId="50" fillId="0" borderId="3" xfId="3" applyFont="1" applyFill="1" applyBorder="1"/>
    <xf numFmtId="0" fontId="0" fillId="0" borderId="1" xfId="0" applyFill="1" applyBorder="1" applyAlignment="1">
      <alignment vertical="center" wrapText="1"/>
    </xf>
    <xf numFmtId="165" fontId="0" fillId="0" borderId="3" xfId="3" applyFont="1" applyFill="1" applyBorder="1"/>
    <xf numFmtId="0" fontId="13" fillId="11" borderId="45" xfId="4" applyFont="1" applyFill="1" applyBorder="1" applyAlignment="1">
      <alignment vertical="center" wrapText="1"/>
    </xf>
    <xf numFmtId="0" fontId="13" fillId="4" borderId="45" xfId="4" applyFont="1" applyFill="1" applyBorder="1" applyAlignment="1">
      <alignment vertical="center" wrapText="1"/>
    </xf>
    <xf numFmtId="0" fontId="13" fillId="11" borderId="46" xfId="4" applyFont="1" applyFill="1" applyBorder="1" applyAlignment="1">
      <alignment vertical="center" wrapText="1"/>
    </xf>
    <xf numFmtId="0" fontId="24" fillId="11" borderId="9" xfId="4" applyFont="1" applyFill="1" applyBorder="1" applyAlignment="1">
      <alignment vertical="center" wrapText="1"/>
    </xf>
    <xf numFmtId="0" fontId="17" fillId="11" borderId="27" xfId="4" applyFont="1" applyFill="1" applyBorder="1" applyAlignment="1">
      <alignment horizontal="center" vertical="center" wrapText="1"/>
    </xf>
    <xf numFmtId="0" fontId="13" fillId="11" borderId="5"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11" borderId="4" xfId="4" applyFont="1" applyFill="1" applyBorder="1" applyAlignment="1">
      <alignment horizontal="center" vertical="center" wrapText="1"/>
    </xf>
    <xf numFmtId="9" fontId="27" fillId="13" borderId="1" xfId="4" applyNumberFormat="1" applyFont="1" applyFill="1" applyBorder="1" applyAlignment="1">
      <alignment horizontal="center" vertical="center" wrapText="1"/>
    </xf>
    <xf numFmtId="9" fontId="27" fillId="13" borderId="1" xfId="4" applyNumberFormat="1" applyFont="1" applyFill="1" applyBorder="1" applyAlignment="1">
      <alignment vertical="top" wrapText="1"/>
    </xf>
    <xf numFmtId="9" fontId="27" fillId="4" borderId="1" xfId="4" applyNumberFormat="1" applyFont="1" applyFill="1" applyBorder="1" applyAlignment="1">
      <alignment vertical="top" wrapText="1"/>
    </xf>
    <xf numFmtId="165" fontId="0" fillId="0" borderId="1" xfId="3" applyFont="1" applyFill="1" applyBorder="1"/>
    <xf numFmtId="10" fontId="11" fillId="0" borderId="1" xfId="4" applyNumberFormat="1"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10" fontId="17" fillId="0" borderId="1" xfId="4" applyNumberFormat="1" applyFont="1" applyFill="1" applyBorder="1" applyAlignment="1">
      <alignment horizontal="center" vertical="center" wrapText="1"/>
    </xf>
    <xf numFmtId="9" fontId="17" fillId="4" borderId="1" xfId="4" applyNumberFormat="1" applyFont="1" applyFill="1" applyBorder="1" applyAlignment="1">
      <alignment horizontal="center" vertical="center" wrapText="1"/>
    </xf>
    <xf numFmtId="0" fontId="60" fillId="0" borderId="1" xfId="5" applyFont="1" applyFill="1" applyBorder="1" applyAlignment="1">
      <alignment horizontal="left" vertical="center" wrapText="1"/>
    </xf>
    <xf numFmtId="10" fontId="17" fillId="0" borderId="1" xfId="0" applyNumberFormat="1" applyFont="1" applyFill="1" applyBorder="1" applyAlignment="1">
      <alignment horizontal="center" vertical="center" wrapText="1"/>
    </xf>
    <xf numFmtId="10" fontId="17" fillId="4" borderId="1" xfId="0" applyNumberFormat="1" applyFont="1" applyFill="1" applyBorder="1" applyAlignment="1">
      <alignment horizontal="center" vertical="center" wrapText="1"/>
    </xf>
    <xf numFmtId="0" fontId="11" fillId="9" borderId="0" xfId="4" applyFont="1" applyFill="1" applyBorder="1" applyAlignment="1">
      <alignment vertical="center" wrapText="1"/>
    </xf>
    <xf numFmtId="0" fontId="19" fillId="0" borderId="0" xfId="5" applyFont="1" applyFill="1" applyBorder="1" applyAlignment="1">
      <alignment horizontal="center" vertical="top" wrapText="1"/>
    </xf>
    <xf numFmtId="0" fontId="60" fillId="0" borderId="0" xfId="5" applyFont="1" applyFill="1" applyBorder="1" applyAlignment="1">
      <alignment horizontal="left" vertical="center" wrapText="1"/>
    </xf>
    <xf numFmtId="0" fontId="61" fillId="0" borderId="0" xfId="4" applyFont="1" applyFill="1" applyBorder="1" applyAlignment="1">
      <alignment horizontal="left" vertical="center" wrapText="1"/>
    </xf>
    <xf numFmtId="10" fontId="0" fillId="4" borderId="0" xfId="1" applyNumberFormat="1" applyFont="1" applyFill="1" applyBorder="1" applyAlignment="1">
      <alignment horizontal="center" vertical="center"/>
    </xf>
    <xf numFmtId="1" fontId="17" fillId="0" borderId="0" xfId="0" applyNumberFormat="1" applyFont="1" applyFill="1" applyBorder="1" applyAlignment="1">
      <alignment horizontal="center" vertical="center" wrapText="1"/>
    </xf>
    <xf numFmtId="9" fontId="17" fillId="0" borderId="0" xfId="4"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0" borderId="0" xfId="4" applyNumberFormat="1" applyFont="1" applyFill="1" applyBorder="1" applyAlignment="1">
      <alignment horizontal="center" vertical="center" wrapText="1"/>
    </xf>
    <xf numFmtId="0" fontId="0" fillId="0" borderId="45" xfId="0" applyFill="1" applyBorder="1" applyAlignment="1">
      <alignment vertical="center"/>
    </xf>
    <xf numFmtId="10" fontId="0" fillId="0" borderId="0" xfId="1" applyNumberFormat="1" applyFont="1" applyBorder="1" applyAlignment="1">
      <alignment horizontal="center" vertical="center"/>
    </xf>
    <xf numFmtId="10" fontId="55" fillId="4" borderId="0" xfId="1" applyNumberFormat="1" applyFont="1" applyFill="1" applyBorder="1" applyAlignment="1">
      <alignment horizontal="center" vertical="center"/>
    </xf>
    <xf numFmtId="2" fontId="17" fillId="0" borderId="0" xfId="1" applyNumberFormat="1"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left" vertical="center"/>
    </xf>
    <xf numFmtId="9" fontId="0" fillId="0" borderId="5" xfId="1" applyFont="1" applyBorder="1" applyAlignment="1">
      <alignment horizontal="center" vertical="center"/>
    </xf>
    <xf numFmtId="9" fontId="0" fillId="3" borderId="5" xfId="1" applyFont="1" applyFill="1" applyBorder="1" applyAlignment="1">
      <alignment horizontal="center" vertical="center"/>
    </xf>
    <xf numFmtId="0" fontId="0" fillId="0" borderId="5" xfId="0" applyBorder="1" applyAlignment="1">
      <alignment vertical="top" wrapText="1"/>
    </xf>
    <xf numFmtId="9" fontId="2" fillId="0" borderId="45" xfId="1" applyFont="1" applyBorder="1" applyAlignment="1">
      <alignment horizontal="center" vertical="center"/>
    </xf>
    <xf numFmtId="9" fontId="2" fillId="3" borderId="45" xfId="1" applyFont="1" applyFill="1" applyBorder="1" applyAlignment="1">
      <alignment horizontal="center" vertical="center"/>
    </xf>
    <xf numFmtId="0" fontId="0" fillId="0" borderId="1" xfId="0" applyFill="1" applyBorder="1" applyAlignment="1">
      <alignment horizontal="left" vertical="center"/>
    </xf>
    <xf numFmtId="0" fontId="0" fillId="0" borderId="1" xfId="0" applyBorder="1"/>
    <xf numFmtId="0" fontId="24" fillId="11" borderId="0" xfId="4" applyFont="1" applyFill="1" applyBorder="1" applyAlignment="1">
      <alignment horizontal="left" vertical="center" wrapText="1"/>
    </xf>
    <xf numFmtId="0" fontId="17" fillId="11" borderId="12" xfId="4" applyFont="1" applyFill="1" applyBorder="1" applyAlignment="1">
      <alignment horizontal="left" vertical="center" wrapText="1"/>
    </xf>
    <xf numFmtId="0" fontId="25" fillId="11" borderId="16" xfId="4" applyFont="1" applyFill="1" applyBorder="1" applyAlignment="1">
      <alignment vertical="center" wrapText="1"/>
    </xf>
    <xf numFmtId="0" fontId="24" fillId="11" borderId="7" xfId="4"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0" fontId="7" fillId="0" borderId="0" xfId="0" applyFont="1" applyBorder="1" applyAlignment="1">
      <alignment horizontal="center"/>
    </xf>
    <xf numFmtId="0" fontId="23" fillId="8" borderId="7" xfId="4" applyFont="1" applyFill="1" applyBorder="1" applyAlignment="1">
      <alignment horizontal="center" vertical="center" wrapText="1"/>
    </xf>
    <xf numFmtId="0" fontId="5" fillId="0" borderId="41" xfId="0" applyFont="1" applyBorder="1" applyAlignment="1">
      <alignment horizontal="center" vertical="center"/>
    </xf>
    <xf numFmtId="0" fontId="5" fillId="0" borderId="21" xfId="0" applyFont="1" applyBorder="1" applyAlignment="1">
      <alignment horizontal="center" vertical="center"/>
    </xf>
    <xf numFmtId="0" fontId="20" fillId="7" borderId="16" xfId="4" applyFont="1" applyFill="1" applyBorder="1" applyAlignment="1">
      <alignment vertical="center" wrapText="1"/>
    </xf>
    <xf numFmtId="0" fontId="20" fillId="7" borderId="17" xfId="4" applyFont="1" applyFill="1" applyBorder="1" applyAlignment="1">
      <alignment vertical="center" wrapText="1"/>
    </xf>
    <xf numFmtId="0" fontId="11" fillId="0" borderId="0" xfId="4" applyFont="1" applyFill="1" applyBorder="1" applyAlignment="1">
      <alignment vertical="center" wrapText="1"/>
    </xf>
    <xf numFmtId="0" fontId="21" fillId="0" borderId="0" xfId="4" applyFont="1" applyFill="1" applyBorder="1" applyAlignment="1">
      <alignment horizontal="center" vertical="center" wrapText="1"/>
    </xf>
    <xf numFmtId="0" fontId="24" fillId="12" borderId="0" xfId="4" applyFont="1" applyFill="1" applyBorder="1" applyAlignment="1">
      <alignment horizontal="center" vertical="center" wrapText="1"/>
    </xf>
    <xf numFmtId="10" fontId="27" fillId="13" borderId="66" xfId="4" applyNumberFormat="1" applyFont="1" applyFill="1" applyBorder="1" applyAlignment="1">
      <alignment horizontal="center" vertical="center" wrapText="1"/>
    </xf>
    <xf numFmtId="0" fontId="0" fillId="0" borderId="15" xfId="0" applyBorder="1"/>
    <xf numFmtId="0" fontId="0" fillId="0" borderId="16" xfId="0" applyBorder="1"/>
    <xf numFmtId="0" fontId="0" fillId="0" borderId="17" xfId="0" applyBorder="1"/>
    <xf numFmtId="0" fontId="28" fillId="12" borderId="39" xfId="5" applyFont="1" applyFill="1" applyBorder="1" applyAlignment="1">
      <alignment horizontal="left" vertical="center" wrapText="1"/>
    </xf>
    <xf numFmtId="1" fontId="17" fillId="0" borderId="39" xfId="0" applyNumberFormat="1" applyFont="1" applyFill="1" applyBorder="1" applyAlignment="1">
      <alignment horizontal="center" vertical="center" wrapText="1"/>
    </xf>
    <xf numFmtId="9" fontId="17" fillId="0" borderId="37" xfId="4" applyNumberFormat="1" applyFont="1" applyFill="1" applyBorder="1" applyAlignment="1">
      <alignment horizontal="center" vertical="center" wrapText="1"/>
    </xf>
    <xf numFmtId="9" fontId="17" fillId="0" borderId="40" xfId="4" applyNumberFormat="1" applyFont="1" applyFill="1" applyBorder="1" applyAlignment="1">
      <alignment horizontal="center" vertical="center" wrapText="1"/>
    </xf>
    <xf numFmtId="9" fontId="17" fillId="0" borderId="63" xfId="4" applyNumberFormat="1" applyFont="1" applyFill="1" applyBorder="1" applyAlignment="1">
      <alignment horizontal="center" vertical="center" wrapText="1"/>
    </xf>
    <xf numFmtId="9" fontId="17" fillId="0" borderId="45" xfId="4" applyNumberFormat="1" applyFont="1" applyFill="1" applyBorder="1" applyAlignment="1">
      <alignment horizontal="center" vertical="center" wrapText="1"/>
    </xf>
    <xf numFmtId="10" fontId="0" fillId="0" borderId="41" xfId="0" applyNumberFormat="1" applyBorder="1" applyAlignment="1">
      <alignment horizontal="center" vertical="center"/>
    </xf>
    <xf numFmtId="0" fontId="0" fillId="0" borderId="21" xfId="0" applyBorder="1" applyAlignment="1">
      <alignment wrapText="1"/>
    </xf>
    <xf numFmtId="1" fontId="17" fillId="0" borderId="24" xfId="0" applyNumberFormat="1" applyFont="1" applyFill="1" applyBorder="1" applyAlignment="1">
      <alignment horizontal="center" vertical="center" wrapText="1"/>
    </xf>
    <xf numFmtId="10" fontId="17" fillId="0" borderId="38" xfId="4" applyNumberFormat="1" applyFont="1" applyFill="1" applyBorder="1" applyAlignment="1">
      <alignment horizontal="center" vertical="center" wrapText="1"/>
    </xf>
    <xf numFmtId="10" fontId="17" fillId="0" borderId="41" xfId="4" applyNumberFormat="1" applyFont="1" applyFill="1" applyBorder="1" applyAlignment="1">
      <alignment horizontal="center" vertical="center" wrapText="1"/>
    </xf>
    <xf numFmtId="0" fontId="0" fillId="0" borderId="21" xfId="0" applyBorder="1" applyAlignment="1">
      <alignment horizontal="center" vertical="center"/>
    </xf>
    <xf numFmtId="0" fontId="21" fillId="8" borderId="66" xfId="4" applyFont="1" applyFill="1" applyBorder="1" applyAlignment="1">
      <alignment horizontal="center" vertical="center" wrapText="1"/>
    </xf>
    <xf numFmtId="165" fontId="0" fillId="0" borderId="19" xfId="3" applyFont="1" applyBorder="1"/>
    <xf numFmtId="0" fontId="19" fillId="13" borderId="14" xfId="5" applyFont="1" applyFill="1" applyBorder="1" applyAlignment="1">
      <alignment horizontal="center" vertical="top" wrapText="1"/>
    </xf>
    <xf numFmtId="165" fontId="0" fillId="5" borderId="66" xfId="3" applyFont="1" applyFill="1" applyBorder="1"/>
    <xf numFmtId="10" fontId="17" fillId="0" borderId="60" xfId="0" applyNumberFormat="1" applyFont="1" applyFill="1" applyBorder="1" applyAlignment="1">
      <alignment horizontal="center" vertical="center" wrapText="1"/>
    </xf>
    <xf numFmtId="9" fontId="17" fillId="0" borderId="61" xfId="4" applyNumberFormat="1" applyFont="1" applyFill="1" applyBorder="1" applyAlignment="1">
      <alignment horizontal="center" vertical="center" wrapText="1"/>
    </xf>
    <xf numFmtId="9" fontId="17" fillId="0" borderId="34" xfId="4" applyNumberFormat="1" applyFont="1" applyFill="1" applyBorder="1" applyAlignment="1">
      <alignment horizontal="center" vertical="center" wrapText="1"/>
    </xf>
    <xf numFmtId="10" fontId="17" fillId="0" borderId="34" xfId="4" applyNumberFormat="1" applyFont="1" applyFill="1" applyBorder="1" applyAlignment="1">
      <alignment horizontal="center" vertical="center" wrapText="1"/>
    </xf>
    <xf numFmtId="165" fontId="0" fillId="5" borderId="19" xfId="3" applyFont="1" applyFill="1" applyBorder="1"/>
    <xf numFmtId="9" fontId="17" fillId="0" borderId="41" xfId="4" applyNumberFormat="1" applyFont="1" applyFill="1" applyBorder="1" applyAlignment="1">
      <alignment horizontal="center" vertical="center" wrapText="1"/>
    </xf>
    <xf numFmtId="0" fontId="28" fillId="0" borderId="41" xfId="5" applyFont="1" applyFill="1" applyBorder="1" applyAlignment="1">
      <alignment horizontal="left" vertical="center" wrapText="1"/>
    </xf>
    <xf numFmtId="10" fontId="17" fillId="19" borderId="53" xfId="0" applyNumberFormat="1" applyFont="1" applyFill="1" applyBorder="1" applyAlignment="1">
      <alignment horizontal="center" vertical="center" wrapText="1"/>
    </xf>
    <xf numFmtId="9" fontId="17" fillId="0" borderId="10" xfId="4" applyNumberFormat="1" applyFont="1" applyFill="1" applyBorder="1" applyAlignment="1">
      <alignment horizontal="center" vertical="center" wrapText="1"/>
    </xf>
    <xf numFmtId="9" fontId="17" fillId="0" borderId="31" xfId="4" applyNumberFormat="1" applyFont="1" applyFill="1" applyBorder="1" applyAlignment="1">
      <alignment horizontal="center" vertical="center" wrapText="1"/>
    </xf>
    <xf numFmtId="9" fontId="17" fillId="0" borderId="2" xfId="4" applyNumberFormat="1" applyFont="1" applyFill="1" applyBorder="1" applyAlignment="1">
      <alignment horizontal="center" vertical="center" wrapText="1"/>
    </xf>
    <xf numFmtId="10" fontId="17" fillId="0" borderId="2" xfId="4" applyNumberFormat="1" applyFont="1" applyFill="1" applyBorder="1" applyAlignment="1">
      <alignment horizontal="center" vertical="center" wrapText="1"/>
    </xf>
    <xf numFmtId="9" fontId="17" fillId="0" borderId="38" xfId="4" applyNumberFormat="1" applyFont="1" applyFill="1" applyBorder="1" applyAlignment="1">
      <alignment horizontal="center" vertical="center" wrapText="1"/>
    </xf>
    <xf numFmtId="165" fontId="0" fillId="0" borderId="23" xfId="0" applyNumberFormat="1" applyBorder="1" applyAlignment="1">
      <alignment vertical="center"/>
    </xf>
    <xf numFmtId="0" fontId="11" fillId="9" borderId="10" xfId="4" applyFont="1" applyFill="1" applyBorder="1" applyAlignment="1">
      <alignment horizontal="left" vertical="center" wrapText="1"/>
    </xf>
    <xf numFmtId="0" fontId="19" fillId="13" borderId="22" xfId="5" applyFont="1" applyFill="1" applyBorder="1" applyAlignment="1">
      <alignment horizontal="center" vertical="top" wrapText="1"/>
    </xf>
    <xf numFmtId="0" fontId="28" fillId="0" borderId="63" xfId="5" applyFont="1" applyFill="1" applyBorder="1" applyAlignment="1">
      <alignment horizontal="left" vertical="center" wrapText="1"/>
    </xf>
    <xf numFmtId="1" fontId="17" fillId="20" borderId="42" xfId="0" applyNumberFormat="1" applyFont="1" applyFill="1" applyBorder="1" applyAlignment="1">
      <alignment horizontal="center" vertical="center" wrapText="1"/>
    </xf>
    <xf numFmtId="9" fontId="17" fillId="20" borderId="50" xfId="4" applyNumberFormat="1" applyFont="1" applyFill="1" applyBorder="1" applyAlignment="1">
      <alignment horizontal="center" vertical="center" wrapText="1"/>
    </xf>
    <xf numFmtId="9" fontId="17" fillId="20" borderId="51" xfId="4" applyNumberFormat="1" applyFont="1" applyFill="1" applyBorder="1" applyAlignment="1">
      <alignment horizontal="center" vertical="center" wrapText="1"/>
    </xf>
    <xf numFmtId="9" fontId="17" fillId="20" borderId="43" xfId="4" applyNumberFormat="1" applyFont="1" applyFill="1" applyBorder="1" applyAlignment="1">
      <alignment horizontal="center" vertical="center" wrapText="1"/>
    </xf>
    <xf numFmtId="10" fontId="17" fillId="0" borderId="43" xfId="4" applyNumberFormat="1" applyFont="1" applyFill="1" applyBorder="1" applyAlignment="1">
      <alignment horizontal="center" vertical="center" wrapText="1"/>
    </xf>
    <xf numFmtId="9" fontId="17" fillId="0" borderId="44" xfId="4" applyNumberFormat="1" applyFont="1" applyFill="1" applyBorder="1" applyAlignment="1">
      <alignment horizontal="center" vertical="center" wrapText="1"/>
    </xf>
    <xf numFmtId="165" fontId="0" fillId="0" borderId="19" xfId="0" applyNumberFormat="1" applyBorder="1" applyAlignment="1">
      <alignment vertical="center"/>
    </xf>
    <xf numFmtId="9" fontId="17" fillId="20" borderId="41" xfId="4" applyNumberFormat="1" applyFont="1" applyFill="1" applyBorder="1" applyAlignment="1">
      <alignment horizontal="center" vertical="center" wrapText="1"/>
    </xf>
    <xf numFmtId="9" fontId="17" fillId="20" borderId="1" xfId="4" applyNumberFormat="1" applyFont="1" applyFill="1" applyBorder="1" applyAlignment="1">
      <alignment horizontal="center" vertical="center" wrapText="1"/>
    </xf>
    <xf numFmtId="0" fontId="0" fillId="0" borderId="41" xfId="0" applyBorder="1" applyAlignment="1">
      <alignment horizontal="center" vertical="center"/>
    </xf>
    <xf numFmtId="167" fontId="27" fillId="13" borderId="66" xfId="4" applyNumberFormat="1" applyFont="1" applyFill="1" applyBorder="1" applyAlignment="1">
      <alignment horizontal="center" vertical="center" wrapText="1"/>
    </xf>
    <xf numFmtId="165" fontId="0" fillId="5" borderId="14" xfId="3" applyFont="1" applyFill="1" applyBorder="1"/>
    <xf numFmtId="0" fontId="0" fillId="0" borderId="9" xfId="0" applyFill="1" applyBorder="1" applyAlignment="1">
      <alignment horizontal="center" vertical="center"/>
    </xf>
    <xf numFmtId="0" fontId="0" fillId="0" borderId="10" xfId="0" applyFill="1" applyBorder="1"/>
    <xf numFmtId="167" fontId="17" fillId="0" borderId="60" xfId="0" applyNumberFormat="1" applyFont="1" applyFill="1" applyBorder="1" applyAlignment="1">
      <alignment horizontal="center" vertical="center" wrapText="1"/>
    </xf>
    <xf numFmtId="10" fontId="17" fillId="0" borderId="61" xfId="4" applyNumberFormat="1" applyFont="1" applyFill="1" applyBorder="1" applyAlignment="1">
      <alignment horizontal="center" vertical="center" wrapText="1"/>
    </xf>
    <xf numFmtId="10" fontId="17" fillId="0" borderId="40" xfId="4" applyNumberFormat="1" applyFont="1" applyFill="1" applyBorder="1" applyAlignment="1">
      <alignment horizontal="center" vertical="center" wrapText="1"/>
    </xf>
    <xf numFmtId="165" fontId="0" fillId="0" borderId="74" xfId="0" applyNumberFormat="1" applyBorder="1" applyAlignment="1">
      <alignment vertical="center"/>
    </xf>
    <xf numFmtId="10" fontId="17" fillId="0" borderId="39" xfId="4" applyNumberFormat="1" applyFont="1" applyFill="1" applyBorder="1" applyAlignment="1">
      <alignment horizontal="center" vertical="center" wrapText="1"/>
    </xf>
    <xf numFmtId="10" fontId="17" fillId="19" borderId="40" xfId="4" applyNumberFormat="1" applyFont="1" applyFill="1" applyBorder="1" applyAlignment="1">
      <alignment horizontal="center" vertical="center" wrapText="1"/>
    </xf>
    <xf numFmtId="0" fontId="0" fillId="0" borderId="1" xfId="0" applyFill="1" applyBorder="1" applyAlignment="1">
      <alignment wrapText="1"/>
    </xf>
    <xf numFmtId="0" fontId="0" fillId="19" borderId="0" xfId="0" applyFill="1"/>
    <xf numFmtId="0" fontId="0" fillId="12" borderId="0" xfId="0" applyFill="1"/>
    <xf numFmtId="165" fontId="0" fillId="19" borderId="19" xfId="3" applyFont="1" applyFill="1" applyBorder="1"/>
    <xf numFmtId="0" fontId="0" fillId="0" borderId="9" xfId="0" applyFill="1" applyBorder="1"/>
    <xf numFmtId="0" fontId="11" fillId="12" borderId="0" xfId="4" applyFont="1" applyFill="1" applyBorder="1" applyAlignment="1">
      <alignment vertical="center" wrapText="1"/>
    </xf>
    <xf numFmtId="0" fontId="0" fillId="19" borderId="0" xfId="0" applyFill="1" applyAlignment="1"/>
    <xf numFmtId="0" fontId="21" fillId="12" borderId="0" xfId="4" applyFont="1" applyFill="1" applyBorder="1" applyAlignment="1">
      <alignment horizontal="center" vertical="center" wrapText="1"/>
    </xf>
    <xf numFmtId="10" fontId="0" fillId="0" borderId="0" xfId="1" applyNumberFormat="1" applyFont="1" applyFill="1"/>
    <xf numFmtId="10" fontId="0" fillId="0" borderId="0" xfId="0" applyNumberFormat="1" applyFill="1"/>
    <xf numFmtId="0" fontId="11" fillId="12" borderId="0" xfId="4" applyFont="1" applyFill="1" applyBorder="1" applyAlignment="1">
      <alignment horizontal="left" vertical="center" wrapText="1"/>
    </xf>
    <xf numFmtId="0" fontId="11" fillId="12" borderId="8" xfId="4" applyFont="1" applyFill="1" applyBorder="1" applyAlignment="1">
      <alignment horizontal="left" vertical="center" wrapText="1"/>
    </xf>
    <xf numFmtId="9" fontId="14" fillId="13" borderId="15" xfId="4" applyNumberFormat="1" applyFont="1" applyFill="1" applyBorder="1" applyAlignment="1">
      <alignment horizontal="center" vertical="center" wrapText="1"/>
    </xf>
    <xf numFmtId="165" fontId="0" fillId="19" borderId="14" xfId="3" applyFont="1" applyFill="1" applyBorder="1"/>
    <xf numFmtId="0" fontId="28" fillId="12" borderId="41" xfId="5" applyFont="1" applyFill="1" applyBorder="1" applyAlignment="1">
      <alignment horizontal="left" vertical="center" wrapText="1"/>
    </xf>
    <xf numFmtId="167" fontId="17" fillId="12" borderId="53" xfId="0" applyNumberFormat="1" applyFont="1" applyFill="1" applyBorder="1" applyAlignment="1">
      <alignment horizontal="center" vertical="center" wrapText="1"/>
    </xf>
    <xf numFmtId="1" fontId="17" fillId="12" borderId="41" xfId="0" applyNumberFormat="1" applyFont="1" applyFill="1" applyBorder="1" applyAlignment="1">
      <alignment horizontal="center" vertical="center" wrapText="1"/>
    </xf>
    <xf numFmtId="9" fontId="17" fillId="12" borderId="48" xfId="4" applyNumberFormat="1" applyFont="1" applyFill="1" applyBorder="1" applyAlignment="1">
      <alignment horizontal="center" vertical="center" wrapText="1"/>
    </xf>
    <xf numFmtId="10" fontId="17" fillId="12" borderId="20" xfId="4" applyNumberFormat="1" applyFont="1" applyFill="1" applyBorder="1" applyAlignment="1">
      <alignment horizontal="center" vertical="center" wrapText="1"/>
    </xf>
    <xf numFmtId="10" fontId="17" fillId="12" borderId="1" xfId="4" applyNumberFormat="1" applyFont="1" applyFill="1" applyBorder="1" applyAlignment="1">
      <alignment horizontal="center" vertical="center" wrapText="1"/>
    </xf>
    <xf numFmtId="10" fontId="17" fillId="12" borderId="21" xfId="4" applyNumberFormat="1" applyFont="1" applyFill="1" applyBorder="1" applyAlignment="1">
      <alignment horizontal="center" vertical="center" wrapText="1"/>
    </xf>
    <xf numFmtId="0" fontId="0" fillId="19" borderId="74" xfId="0" applyFill="1" applyBorder="1"/>
    <xf numFmtId="10" fontId="17" fillId="12" borderId="41" xfId="4" applyNumberFormat="1" applyFont="1" applyFill="1" applyBorder="1" applyAlignment="1">
      <alignment horizontal="center" vertical="center" wrapText="1"/>
    </xf>
    <xf numFmtId="0" fontId="0" fillId="0" borderId="21" xfId="0" applyFill="1" applyBorder="1" applyAlignment="1">
      <alignment horizontal="center" wrapText="1"/>
    </xf>
    <xf numFmtId="9" fontId="17" fillId="12" borderId="53" xfId="0" applyNumberFormat="1" applyFont="1" applyFill="1" applyBorder="1" applyAlignment="1">
      <alignment horizontal="center" vertical="center" wrapText="1"/>
    </xf>
    <xf numFmtId="0" fontId="0" fillId="0" borderId="21" xfId="0" applyFill="1" applyBorder="1" applyAlignment="1">
      <alignment horizontal="center" vertical="center"/>
    </xf>
    <xf numFmtId="9" fontId="17" fillId="12" borderId="60" xfId="0" applyNumberFormat="1" applyFont="1" applyFill="1" applyBorder="1" applyAlignment="1">
      <alignment horizontal="center" vertical="center" wrapText="1"/>
    </xf>
    <xf numFmtId="1" fontId="17" fillId="12" borderId="39" xfId="0" applyNumberFormat="1" applyFont="1" applyFill="1" applyBorder="1" applyAlignment="1">
      <alignment horizontal="center" vertical="center" wrapText="1"/>
    </xf>
    <xf numFmtId="9" fontId="17" fillId="12" borderId="56" xfId="4" applyNumberFormat="1" applyFont="1" applyFill="1" applyBorder="1" applyAlignment="1">
      <alignment horizontal="center" vertical="center" wrapText="1"/>
    </xf>
    <xf numFmtId="167" fontId="17" fillId="12" borderId="61" xfId="4" applyNumberFormat="1" applyFont="1" applyFill="1" applyBorder="1" applyAlignment="1">
      <alignment horizontal="center" vertical="center" wrapText="1"/>
    </xf>
    <xf numFmtId="167" fontId="17" fillId="12" borderId="34" xfId="4" applyNumberFormat="1" applyFont="1" applyFill="1" applyBorder="1" applyAlignment="1">
      <alignment horizontal="center" vertical="center" wrapText="1"/>
    </xf>
    <xf numFmtId="167" fontId="17" fillId="12" borderId="40" xfId="4" applyNumberFormat="1" applyFont="1" applyFill="1" applyBorder="1" applyAlignment="1">
      <alignment horizontal="center" vertical="center" wrapText="1"/>
    </xf>
    <xf numFmtId="165" fontId="0" fillId="19" borderId="74" xfId="3" applyFont="1" applyFill="1" applyBorder="1"/>
    <xf numFmtId="167" fontId="17" fillId="12" borderId="39" xfId="4" applyNumberFormat="1" applyFont="1" applyFill="1" applyBorder="1" applyAlignment="1">
      <alignment horizontal="center" vertical="center" wrapText="1"/>
    </xf>
    <xf numFmtId="0" fontId="0" fillId="0" borderId="21" xfId="0" applyFill="1" applyBorder="1"/>
    <xf numFmtId="0" fontId="0" fillId="0" borderId="41" xfId="0" applyFill="1" applyBorder="1"/>
    <xf numFmtId="0" fontId="14" fillId="13" borderId="9" xfId="4" applyFont="1" applyFill="1" applyBorder="1" applyAlignment="1">
      <alignment horizontal="left" vertical="center" wrapText="1"/>
    </xf>
    <xf numFmtId="10" fontId="17" fillId="13" borderId="0" xfId="4" applyNumberFormat="1" applyFont="1" applyFill="1" applyBorder="1" applyAlignment="1">
      <alignment horizontal="center" vertical="center" wrapText="1"/>
    </xf>
    <xf numFmtId="10" fontId="13" fillId="13" borderId="0" xfId="4" applyNumberFormat="1" applyFont="1" applyFill="1" applyBorder="1" applyAlignment="1">
      <alignment horizontal="left" vertical="top" wrapText="1"/>
    </xf>
    <xf numFmtId="10" fontId="17" fillId="13" borderId="9" xfId="4" applyNumberFormat="1" applyFont="1" applyFill="1" applyBorder="1" applyAlignment="1">
      <alignment horizontal="center" vertical="center" wrapText="1"/>
    </xf>
    <xf numFmtId="10" fontId="13" fillId="13" borderId="10" xfId="4" applyNumberFormat="1" applyFont="1" applyFill="1" applyBorder="1" applyAlignment="1">
      <alignment horizontal="left" vertical="top" wrapText="1"/>
    </xf>
    <xf numFmtId="10" fontId="27" fillId="0" borderId="1" xfId="4" applyNumberFormat="1" applyFont="1" applyFill="1" applyBorder="1" applyAlignment="1">
      <alignment horizontal="center" vertical="center" wrapText="1"/>
    </xf>
    <xf numFmtId="1" fontId="17" fillId="0" borderId="47" xfId="0" applyNumberFormat="1" applyFont="1" applyFill="1" applyBorder="1" applyAlignment="1">
      <alignment horizontal="center" vertical="center" wrapText="1"/>
    </xf>
    <xf numFmtId="9" fontId="17" fillId="0" borderId="30" xfId="4" applyNumberFormat="1" applyFont="1" applyFill="1" applyBorder="1" applyAlignment="1">
      <alignment horizontal="center" vertical="center" wrapText="1"/>
    </xf>
    <xf numFmtId="10" fontId="17" fillId="0" borderId="47" xfId="4" applyNumberFormat="1" applyFont="1" applyFill="1" applyBorder="1" applyAlignment="1">
      <alignment horizontal="center" vertical="center" wrapText="1"/>
    </xf>
    <xf numFmtId="10" fontId="17" fillId="0" borderId="45" xfId="4" applyNumberFormat="1" applyFont="1" applyFill="1" applyBorder="1" applyAlignment="1">
      <alignment horizontal="center" vertical="center" wrapText="1"/>
    </xf>
    <xf numFmtId="10" fontId="17" fillId="0" borderId="63" xfId="4" applyNumberFormat="1" applyFont="1" applyFill="1" applyBorder="1" applyAlignment="1">
      <alignment horizontal="center" vertical="center" wrapText="1"/>
    </xf>
    <xf numFmtId="10" fontId="17" fillId="0" borderId="64" xfId="4" applyNumberFormat="1" applyFont="1" applyFill="1" applyBorder="1" applyAlignment="1">
      <alignment horizontal="center" vertical="center" wrapText="1"/>
    </xf>
    <xf numFmtId="0" fontId="0" fillId="0" borderId="21" xfId="0" applyBorder="1" applyAlignment="1">
      <alignment horizontal="center" wrapText="1"/>
    </xf>
    <xf numFmtId="10" fontId="27" fillId="13" borderId="0" xfId="4" applyNumberFormat="1" applyFont="1" applyFill="1" applyBorder="1" applyAlignment="1">
      <alignment horizontal="center" vertical="center" wrapText="1"/>
    </xf>
    <xf numFmtId="9" fontId="27" fillId="13" borderId="9" xfId="4" applyNumberFormat="1" applyFont="1" applyFill="1" applyBorder="1" applyAlignment="1">
      <alignment horizontal="left" vertical="top" wrapText="1"/>
    </xf>
    <xf numFmtId="9" fontId="27" fillId="13" borderId="0" xfId="4" applyNumberFormat="1" applyFont="1" applyFill="1" applyBorder="1" applyAlignment="1">
      <alignment horizontal="left" vertical="top" wrapText="1"/>
    </xf>
    <xf numFmtId="10" fontId="17" fillId="13" borderId="6" xfId="4" applyNumberFormat="1" applyFont="1" applyFill="1" applyBorder="1" applyAlignment="1">
      <alignment horizontal="center" vertical="center" wrapText="1"/>
    </xf>
    <xf numFmtId="10" fontId="17" fillId="13" borderId="7" xfId="4" applyNumberFormat="1" applyFont="1" applyFill="1" applyBorder="1" applyAlignment="1">
      <alignment horizontal="center" vertical="center" wrapText="1"/>
    </xf>
    <xf numFmtId="10" fontId="17" fillId="13" borderId="8" xfId="4" applyNumberFormat="1" applyFont="1" applyFill="1" applyBorder="1" applyAlignment="1">
      <alignment horizontal="center" vertical="center" wrapText="1"/>
    </xf>
    <xf numFmtId="0" fontId="28" fillId="0" borderId="61" xfId="5" applyFont="1" applyFill="1" applyBorder="1" applyAlignment="1">
      <alignment horizontal="left" vertical="center" wrapText="1"/>
    </xf>
    <xf numFmtId="0" fontId="0" fillId="0" borderId="41" xfId="0" applyBorder="1"/>
    <xf numFmtId="0" fontId="28" fillId="0" borderId="47" xfId="5" applyFont="1" applyFill="1" applyBorder="1" applyAlignment="1">
      <alignment horizontal="left" vertical="center" wrapText="1"/>
    </xf>
    <xf numFmtId="0" fontId="11" fillId="0" borderId="46" xfId="4" applyFont="1" applyFill="1" applyBorder="1" applyAlignment="1">
      <alignment horizontal="left" vertical="center" wrapText="1"/>
    </xf>
    <xf numFmtId="0" fontId="11" fillId="0" borderId="29" xfId="4" applyFont="1" applyFill="1" applyBorder="1" applyAlignment="1">
      <alignment horizontal="left" vertical="center" wrapText="1"/>
    </xf>
    <xf numFmtId="10" fontId="31" fillId="0" borderId="1" xfId="4" applyNumberFormat="1" applyFont="1" applyFill="1" applyBorder="1" applyAlignment="1">
      <alignment horizontal="center" vertical="center" wrapText="1"/>
    </xf>
    <xf numFmtId="10" fontId="17" fillId="0" borderId="46" xfId="4" applyNumberFormat="1" applyFont="1" applyFill="1" applyBorder="1" applyAlignment="1">
      <alignment horizontal="center" vertical="center" wrapText="1"/>
    </xf>
    <xf numFmtId="165" fontId="0" fillId="0" borderId="0" xfId="3" applyFont="1" applyBorder="1"/>
    <xf numFmtId="9" fontId="0" fillId="0" borderId="41" xfId="1" applyFont="1" applyBorder="1" applyAlignment="1">
      <alignment horizontal="center" vertical="center"/>
    </xf>
    <xf numFmtId="0" fontId="28" fillId="0" borderId="31" xfId="5" applyFont="1" applyFill="1" applyBorder="1" applyAlignment="1">
      <alignment horizontal="left" vertical="center" wrapText="1"/>
    </xf>
    <xf numFmtId="1" fontId="17" fillId="0" borderId="31" xfId="0" applyNumberFormat="1" applyFont="1" applyFill="1" applyBorder="1" applyAlignment="1">
      <alignment horizontal="center" vertical="center" wrapText="1"/>
    </xf>
    <xf numFmtId="10" fontId="17" fillId="0" borderId="31" xfId="4" applyNumberFormat="1" applyFont="1" applyFill="1" applyBorder="1" applyAlignment="1">
      <alignment horizontal="center" vertical="center" wrapText="1"/>
    </xf>
    <xf numFmtId="10" fontId="17" fillId="0" borderId="24" xfId="4" applyNumberFormat="1" applyFont="1" applyFill="1" applyBorder="1" applyAlignment="1">
      <alignment horizontal="center" vertical="center" wrapText="1"/>
    </xf>
    <xf numFmtId="10" fontId="17" fillId="0" borderId="10" xfId="4" applyNumberFormat="1" applyFont="1" applyFill="1" applyBorder="1" applyAlignment="1">
      <alignment horizontal="center" vertical="center" wrapText="1"/>
    </xf>
    <xf numFmtId="0" fontId="28" fillId="0" borderId="20" xfId="5" applyFont="1" applyFill="1" applyBorder="1" applyAlignment="1">
      <alignment horizontal="left" vertical="center" wrapText="1"/>
    </xf>
    <xf numFmtId="0" fontId="11" fillId="0" borderId="1" xfId="4" applyFont="1" applyFill="1" applyBorder="1" applyAlignment="1">
      <alignment horizontal="left" vertical="center" wrapText="1"/>
    </xf>
    <xf numFmtId="0" fontId="0" fillId="0" borderId="42" xfId="0" applyBorder="1"/>
    <xf numFmtId="0" fontId="0" fillId="0" borderId="43" xfId="0" applyBorder="1"/>
    <xf numFmtId="10" fontId="17" fillId="0" borderId="58" xfId="4" applyNumberFormat="1" applyFont="1" applyFill="1" applyBorder="1" applyAlignment="1">
      <alignment horizontal="center" vertical="center" wrapText="1"/>
    </xf>
    <xf numFmtId="0" fontId="0" fillId="0" borderId="42" xfId="0" applyBorder="1" applyAlignment="1">
      <alignment horizontal="center" vertical="center"/>
    </xf>
    <xf numFmtId="0" fontId="0" fillId="0" borderId="44" xfId="0" applyBorder="1" applyAlignment="1">
      <alignment horizontal="center" vertical="top" wrapText="1"/>
    </xf>
    <xf numFmtId="10" fontId="0" fillId="4" borderId="0" xfId="0" applyNumberFormat="1" applyFill="1"/>
    <xf numFmtId="10" fontId="55" fillId="2" borderId="0" xfId="0" applyNumberFormat="1" applyFont="1" applyFill="1"/>
    <xf numFmtId="0" fontId="7" fillId="0" borderId="0" xfId="0" applyFont="1" applyBorder="1" applyAlignment="1">
      <alignment horizontal="center"/>
    </xf>
    <xf numFmtId="1" fontId="17" fillId="0" borderId="1" xfId="0" applyNumberFormat="1" applyFont="1" applyFill="1" applyBorder="1" applyAlignment="1">
      <alignment horizontal="center" vertical="center" wrapText="1"/>
    </xf>
    <xf numFmtId="0" fontId="24" fillId="11" borderId="7" xfId="4" applyFont="1" applyFill="1" applyBorder="1" applyAlignment="1">
      <alignment horizontal="left" vertical="center" wrapText="1"/>
    </xf>
    <xf numFmtId="0" fontId="24" fillId="11" borderId="0" xfId="4" applyFont="1" applyFill="1" applyBorder="1" applyAlignment="1">
      <alignment horizontal="left" vertical="center" wrapText="1"/>
    </xf>
    <xf numFmtId="0" fontId="24" fillId="11" borderId="0" xfId="4" applyFont="1" applyFill="1" applyBorder="1" applyAlignment="1">
      <alignment horizontal="center" vertical="center" wrapText="1"/>
    </xf>
    <xf numFmtId="0" fontId="19" fillId="13" borderId="1" xfId="5" applyFont="1" applyFill="1" applyBorder="1" applyAlignment="1">
      <alignment horizontal="center" vertical="top" wrapText="1"/>
    </xf>
    <xf numFmtId="0" fontId="19" fillId="13" borderId="19" xfId="5" applyFont="1" applyFill="1" applyBorder="1" applyAlignment="1">
      <alignment horizontal="center" vertical="top" wrapText="1"/>
    </xf>
    <xf numFmtId="0" fontId="11" fillId="0" borderId="1" xfId="4" applyFont="1" applyFill="1" applyBorder="1" applyAlignment="1">
      <alignment horizontal="left" vertical="center" wrapText="1"/>
    </xf>
    <xf numFmtId="0" fontId="24" fillId="11" borderId="7" xfId="4" applyFont="1" applyFill="1" applyBorder="1" applyAlignment="1">
      <alignment horizontal="center" vertical="center" wrapText="1"/>
    </xf>
    <xf numFmtId="0" fontId="64" fillId="5" borderId="19" xfId="0" applyFont="1" applyFill="1" applyBorder="1" applyAlignment="1">
      <alignment horizontal="center" vertical="center" wrapText="1"/>
    </xf>
    <xf numFmtId="0" fontId="0" fillId="17" borderId="41" xfId="0" applyFill="1" applyBorder="1"/>
    <xf numFmtId="10" fontId="13" fillId="0" borderId="60" xfId="0" applyNumberFormat="1" applyFont="1" applyFill="1" applyBorder="1" applyAlignment="1">
      <alignment horizontal="center" vertical="center" wrapText="1"/>
    </xf>
    <xf numFmtId="9" fontId="13" fillId="0" borderId="66" xfId="4" applyNumberFormat="1" applyFont="1" applyFill="1" applyBorder="1" applyAlignment="1">
      <alignment horizontal="center" vertical="center" wrapText="1"/>
    </xf>
    <xf numFmtId="10" fontId="13" fillId="0" borderId="23" xfId="0" applyNumberFormat="1" applyFont="1" applyFill="1" applyBorder="1" applyAlignment="1">
      <alignment horizontal="center" vertical="center" wrapText="1"/>
    </xf>
    <xf numFmtId="1" fontId="13" fillId="0" borderId="74" xfId="0" applyNumberFormat="1" applyFont="1" applyFill="1" applyBorder="1" applyAlignment="1">
      <alignment horizontal="center" vertical="center" wrapText="1"/>
    </xf>
    <xf numFmtId="9" fontId="17" fillId="0" borderId="23" xfId="4" applyNumberFormat="1" applyFont="1" applyFill="1" applyBorder="1" applyAlignment="1">
      <alignment horizontal="center" vertical="center" wrapText="1"/>
    </xf>
    <xf numFmtId="172" fontId="65" fillId="12" borderId="19" xfId="0" applyNumberFormat="1" applyFont="1" applyFill="1" applyBorder="1" applyAlignment="1">
      <alignment horizontal="center" vertical="center" wrapText="1"/>
    </xf>
    <xf numFmtId="10" fontId="13" fillId="0" borderId="20" xfId="4" applyNumberFormat="1" applyFont="1" applyFill="1" applyBorder="1" applyAlignment="1">
      <alignment horizontal="center" vertical="center" wrapText="1"/>
    </xf>
    <xf numFmtId="10" fontId="13" fillId="0" borderId="54" xfId="4" applyNumberFormat="1" applyFont="1" applyFill="1" applyBorder="1" applyAlignment="1">
      <alignment horizontal="center" vertical="center" wrapText="1"/>
    </xf>
    <xf numFmtId="0" fontId="28" fillId="0" borderId="24" xfId="5" applyFont="1" applyFill="1" applyBorder="1" applyAlignment="1">
      <alignment horizontal="left" vertical="center" wrapText="1"/>
    </xf>
    <xf numFmtId="9" fontId="17" fillId="0" borderId="53" xfId="4" applyNumberFormat="1" applyFont="1" applyFill="1" applyBorder="1" applyAlignment="1">
      <alignment horizontal="center" vertical="center" wrapText="1"/>
    </xf>
    <xf numFmtId="172" fontId="65" fillId="12" borderId="23" xfId="0" applyNumberFormat="1" applyFont="1" applyFill="1" applyBorder="1" applyAlignment="1">
      <alignment horizontal="center" vertical="center" wrapText="1"/>
    </xf>
    <xf numFmtId="10" fontId="14" fillId="20" borderId="3" xfId="4" applyNumberFormat="1" applyFont="1" applyFill="1" applyBorder="1" applyAlignment="1">
      <alignment horizontal="center" vertical="center" wrapText="1"/>
    </xf>
    <xf numFmtId="16" fontId="65" fillId="12" borderId="19" xfId="0" applyNumberFormat="1" applyFont="1" applyFill="1" applyBorder="1" applyAlignment="1">
      <alignment horizontal="center" vertical="center" wrapText="1"/>
    </xf>
    <xf numFmtId="0" fontId="54" fillId="17" borderId="1" xfId="1" applyNumberFormat="1" applyFont="1" applyFill="1" applyBorder="1" applyAlignment="1">
      <alignment horizontal="center" vertical="center" wrapText="1"/>
    </xf>
    <xf numFmtId="1" fontId="54" fillId="17" borderId="1" xfId="0" applyNumberFormat="1" applyFont="1" applyFill="1" applyBorder="1" applyAlignment="1">
      <alignment horizontal="center" vertical="center" wrapText="1"/>
    </xf>
    <xf numFmtId="0" fontId="0" fillId="17" borderId="21" xfId="0" applyFill="1" applyBorder="1"/>
    <xf numFmtId="9" fontId="13" fillId="0" borderId="56" xfId="4" applyNumberFormat="1" applyFont="1" applyFill="1" applyBorder="1" applyAlignment="1">
      <alignment horizontal="center" vertical="center" wrapText="1"/>
    </xf>
    <xf numFmtId="49" fontId="54" fillId="0" borderId="1" xfId="0" quotePrefix="1" applyNumberFormat="1" applyFont="1" applyFill="1" applyBorder="1" applyAlignment="1">
      <alignment horizontal="left" vertical="center" wrapText="1"/>
    </xf>
    <xf numFmtId="0" fontId="23" fillId="8" borderId="0" xfId="4" applyFont="1" applyFill="1" applyBorder="1" applyAlignment="1">
      <alignment horizontal="center" vertical="center" wrapText="1"/>
    </xf>
    <xf numFmtId="0" fontId="24" fillId="11" borderId="22" xfId="4" applyFont="1" applyFill="1" applyBorder="1" applyAlignment="1">
      <alignment vertical="center" wrapText="1"/>
    </xf>
    <xf numFmtId="0" fontId="17" fillId="11" borderId="33" xfId="4" applyFont="1" applyFill="1" applyBorder="1" applyAlignment="1">
      <alignment horizontal="center" vertical="center" wrapText="1"/>
    </xf>
    <xf numFmtId="172" fontId="65" fillId="12" borderId="57" xfId="0" applyNumberFormat="1" applyFont="1" applyFill="1" applyBorder="1" applyAlignment="1">
      <alignment horizontal="center" vertical="center" wrapText="1"/>
    </xf>
    <xf numFmtId="9" fontId="27" fillId="13" borderId="14" xfId="4" applyNumberFormat="1" applyFont="1" applyFill="1" applyBorder="1" applyAlignment="1">
      <alignment horizontal="center" vertical="center" wrapText="1"/>
    </xf>
    <xf numFmtId="1" fontId="40" fillId="17" borderId="1" xfId="0" applyNumberFormat="1" applyFont="1" applyFill="1" applyBorder="1" applyAlignment="1">
      <alignment horizontal="center" vertical="center"/>
    </xf>
    <xf numFmtId="1" fontId="17" fillId="0" borderId="45" xfId="0" applyNumberFormat="1" applyFont="1" applyFill="1" applyBorder="1" applyAlignment="1">
      <alignment horizontal="center" vertical="center" wrapText="1"/>
    </xf>
    <xf numFmtId="9" fontId="17" fillId="0" borderId="46" xfId="4" applyNumberFormat="1" applyFont="1" applyFill="1" applyBorder="1" applyAlignment="1">
      <alignment horizontal="center" vertical="center" wrapText="1"/>
    </xf>
    <xf numFmtId="165" fontId="0" fillId="0" borderId="23" xfId="3" applyFont="1" applyBorder="1"/>
    <xf numFmtId="1" fontId="40" fillId="0" borderId="1" xfId="0" applyNumberFormat="1" applyFont="1" applyFill="1" applyBorder="1" applyAlignment="1">
      <alignment horizontal="center" vertical="center"/>
    </xf>
    <xf numFmtId="0" fontId="61" fillId="0" borderId="1" xfId="4" applyFont="1" applyFill="1" applyBorder="1" applyAlignment="1">
      <alignment vertical="center" wrapText="1"/>
    </xf>
    <xf numFmtId="9" fontId="17" fillId="0" borderId="1" xfId="0" applyNumberFormat="1" applyFont="1" applyFill="1" applyBorder="1" applyAlignment="1">
      <alignment horizontal="center" vertical="center" wrapText="1"/>
    </xf>
    <xf numFmtId="10" fontId="17" fillId="0" borderId="3" xfId="4" applyNumberFormat="1" applyFont="1" applyFill="1" applyBorder="1" applyAlignment="1">
      <alignment horizontal="center" vertical="center" wrapText="1"/>
    </xf>
    <xf numFmtId="10" fontId="6" fillId="0" borderId="0" xfId="0" applyNumberFormat="1" applyFont="1" applyAlignment="1">
      <alignment horizontal="center" vertical="center"/>
    </xf>
    <xf numFmtId="10" fontId="66" fillId="2" borderId="0" xfId="0" applyNumberFormat="1" applyFont="1" applyFill="1" applyAlignment="1">
      <alignment horizontal="center" vertical="center"/>
    </xf>
    <xf numFmtId="0" fontId="0" fillId="0" borderId="0" xfId="0" applyAlignment="1"/>
    <xf numFmtId="0" fontId="14" fillId="4" borderId="66" xfId="4" applyFont="1" applyFill="1" applyBorder="1" applyAlignment="1">
      <alignment horizontal="center" vertical="center" wrapText="1"/>
    </xf>
    <xf numFmtId="0" fontId="0" fillId="0" borderId="1" xfId="0" applyBorder="1" applyAlignment="1"/>
    <xf numFmtId="165" fontId="6" fillId="11" borderId="15" xfId="0" applyNumberFormat="1" applyFont="1" applyFill="1" applyBorder="1" applyAlignment="1">
      <alignment horizontal="center" vertical="center"/>
    </xf>
    <xf numFmtId="165" fontId="6" fillId="11" borderId="66" xfId="0" applyNumberFormat="1" applyFont="1" applyFill="1" applyBorder="1" applyAlignment="1">
      <alignment horizontal="center" vertical="center"/>
    </xf>
    <xf numFmtId="0" fontId="0" fillId="0" borderId="14" xfId="0" applyBorder="1"/>
    <xf numFmtId="10" fontId="13" fillId="0" borderId="0" xfId="4" applyNumberFormat="1" applyFont="1" applyFill="1" applyBorder="1" applyAlignment="1">
      <alignment horizontal="center" vertical="center" wrapText="1"/>
    </xf>
    <xf numFmtId="0" fontId="28" fillId="4" borderId="76" xfId="5" applyFont="1" applyFill="1" applyBorder="1" applyAlignment="1">
      <alignment horizontal="left" vertical="center" wrapText="1"/>
    </xf>
    <xf numFmtId="1" fontId="17" fillId="4" borderId="66" xfId="0" applyNumberFormat="1" applyFont="1" applyFill="1" applyBorder="1" applyAlignment="1">
      <alignment horizontal="center" vertical="center" wrapText="1"/>
    </xf>
    <xf numFmtId="9" fontId="17" fillId="4" borderId="17" xfId="4" applyNumberFormat="1" applyFont="1" applyFill="1" applyBorder="1" applyAlignment="1">
      <alignment horizontal="center" vertical="center" wrapText="1"/>
    </xf>
    <xf numFmtId="165" fontId="6" fillId="4" borderId="66" xfId="0" applyNumberFormat="1" applyFont="1" applyFill="1" applyBorder="1"/>
    <xf numFmtId="165" fontId="0" fillId="4" borderId="14" xfId="0" applyNumberFormat="1" applyFill="1" applyBorder="1"/>
    <xf numFmtId="49" fontId="11" fillId="0" borderId="46" xfId="8" quotePrefix="1" applyNumberFormat="1" applyFont="1" applyFill="1" applyBorder="1" applyAlignment="1">
      <alignment horizontal="center" vertical="center" wrapText="1"/>
    </xf>
    <xf numFmtId="10" fontId="17" fillId="0" borderId="28" xfId="0" applyNumberFormat="1" applyFont="1" applyFill="1" applyBorder="1" applyAlignment="1">
      <alignment horizontal="center" vertical="center" wrapText="1"/>
    </xf>
    <xf numFmtId="1" fontId="17" fillId="0" borderId="45" xfId="6" applyNumberFormat="1" applyFont="1" applyFill="1" applyBorder="1" applyAlignment="1">
      <alignment horizontal="center" vertical="center" wrapText="1"/>
    </xf>
    <xf numFmtId="9" fontId="17" fillId="0" borderId="45" xfId="7" applyNumberFormat="1" applyFont="1" applyFill="1" applyBorder="1" applyAlignment="1">
      <alignment horizontal="center" vertical="center" wrapText="1"/>
    </xf>
    <xf numFmtId="10" fontId="17" fillId="0" borderId="45" xfId="1" applyNumberFormat="1" applyFont="1" applyFill="1" applyBorder="1" applyAlignment="1">
      <alignment horizontal="center" vertical="center" wrapText="1"/>
    </xf>
    <xf numFmtId="10" fontId="17" fillId="12" borderId="45" xfId="1" applyNumberFormat="1" applyFont="1" applyFill="1" applyBorder="1" applyAlignment="1">
      <alignment horizontal="center" vertical="center" wrapText="1"/>
    </xf>
    <xf numFmtId="165" fontId="50" fillId="0" borderId="53" xfId="3" applyFont="1" applyFill="1" applyBorder="1" applyAlignment="1"/>
    <xf numFmtId="165" fontId="50" fillId="0" borderId="23" xfId="3" applyFont="1" applyFill="1" applyBorder="1" applyAlignment="1"/>
    <xf numFmtId="171" fontId="17" fillId="0" borderId="0" xfId="1" applyNumberFormat="1" applyFont="1" applyFill="1" applyBorder="1" applyAlignment="1">
      <alignment horizontal="center" vertical="center" wrapText="1"/>
    </xf>
    <xf numFmtId="49" fontId="11" fillId="12" borderId="3" xfId="8" applyNumberFormat="1" applyFont="1" applyFill="1" applyBorder="1" applyAlignment="1">
      <alignment vertical="center" wrapText="1"/>
    </xf>
    <xf numFmtId="1" fontId="17" fillId="0" borderId="1" xfId="6" applyNumberFormat="1" applyFont="1" applyFill="1" applyBorder="1" applyAlignment="1">
      <alignment horizontal="center" vertical="center" wrapText="1"/>
    </xf>
    <xf numFmtId="9" fontId="17" fillId="0" borderId="1" xfId="7" applyNumberFormat="1" applyFont="1" applyFill="1" applyBorder="1" applyAlignment="1">
      <alignment horizontal="center" vertical="center" wrapText="1"/>
    </xf>
    <xf numFmtId="10" fontId="17" fillId="0" borderId="20" xfId="1" applyNumberFormat="1" applyFont="1" applyFill="1" applyBorder="1" applyAlignment="1">
      <alignment horizontal="center" vertical="center" wrapText="1"/>
    </xf>
    <xf numFmtId="49" fontId="11" fillId="12" borderId="1" xfId="8" applyNumberFormat="1" applyFont="1" applyFill="1" applyBorder="1" applyAlignment="1">
      <alignment vertical="center" wrapText="1"/>
    </xf>
    <xf numFmtId="165" fontId="50" fillId="0" borderId="1" xfId="3" applyFont="1" applyFill="1" applyBorder="1" applyAlignment="1"/>
    <xf numFmtId="0" fontId="28" fillId="0" borderId="31" xfId="5" applyFont="1" applyFill="1" applyBorder="1" applyAlignment="1">
      <alignment horizontal="center" vertical="center" wrapText="1"/>
    </xf>
    <xf numFmtId="0" fontId="11" fillId="0" borderId="5" xfId="4" applyFont="1" applyFill="1" applyBorder="1" applyAlignment="1">
      <alignment vertical="center" wrapText="1"/>
    </xf>
    <xf numFmtId="49" fontId="11" fillId="12" borderId="5" xfId="8" applyNumberFormat="1" applyFont="1" applyFill="1" applyBorder="1" applyAlignment="1">
      <alignment vertical="center" wrapText="1"/>
    </xf>
    <xf numFmtId="10" fontId="17" fillId="0" borderId="9" xfId="0" applyNumberFormat="1" applyFont="1" applyFill="1" applyBorder="1" applyAlignment="1">
      <alignment horizontal="center" vertical="center" wrapText="1"/>
    </xf>
    <xf numFmtId="1" fontId="17" fillId="0" borderId="5" xfId="6" applyNumberFormat="1" applyFont="1" applyFill="1" applyBorder="1" applyAlignment="1">
      <alignment horizontal="center" vertical="center" wrapText="1"/>
    </xf>
    <xf numFmtId="9" fontId="17" fillId="0" borderId="5" xfId="7" applyNumberFormat="1" applyFont="1" applyFill="1" applyBorder="1" applyAlignment="1">
      <alignment horizontal="center" vertical="center" wrapText="1"/>
    </xf>
    <xf numFmtId="10" fontId="17" fillId="0" borderId="5" xfId="1" applyNumberFormat="1" applyFont="1" applyFill="1" applyBorder="1" applyAlignment="1">
      <alignment horizontal="center" vertical="center" wrapText="1"/>
    </xf>
    <xf numFmtId="0" fontId="0" fillId="0" borderId="5" xfId="0" applyBorder="1"/>
    <xf numFmtId="10" fontId="17" fillId="12" borderId="5" xfId="1" applyNumberFormat="1" applyFont="1" applyFill="1" applyBorder="1" applyAlignment="1">
      <alignment horizontal="center" vertical="center" wrapText="1"/>
    </xf>
    <xf numFmtId="10" fontId="17" fillId="0" borderId="2" xfId="1" applyNumberFormat="1" applyFont="1" applyFill="1" applyBorder="1" applyAlignment="1">
      <alignment horizontal="center" vertical="center" wrapText="1"/>
    </xf>
    <xf numFmtId="10" fontId="17" fillId="0" borderId="4" xfId="1" applyNumberFormat="1" applyFont="1" applyFill="1" applyBorder="1" applyAlignment="1">
      <alignment horizontal="center" vertical="center" wrapText="1"/>
    </xf>
    <xf numFmtId="165" fontId="50" fillId="0" borderId="57" xfId="3" applyFont="1" applyFill="1" applyBorder="1" applyAlignment="1"/>
    <xf numFmtId="165" fontId="50" fillId="0" borderId="5" xfId="3" applyFont="1" applyFill="1" applyBorder="1" applyAlignment="1"/>
    <xf numFmtId="0" fontId="28" fillId="4" borderId="69" xfId="5" applyFont="1" applyFill="1" applyBorder="1" applyAlignment="1">
      <alignment vertical="top" wrapText="1"/>
    </xf>
    <xf numFmtId="9" fontId="17" fillId="4" borderId="15" xfId="4" applyNumberFormat="1" applyFont="1" applyFill="1" applyBorder="1" applyAlignment="1">
      <alignment horizontal="center" vertical="center" wrapText="1"/>
    </xf>
    <xf numFmtId="10" fontId="17" fillId="4" borderId="77" xfId="0" applyNumberFormat="1" applyFont="1" applyFill="1" applyBorder="1" applyAlignment="1">
      <alignment horizontal="center" vertical="center" wrapText="1"/>
    </xf>
    <xf numFmtId="165" fontId="0" fillId="4" borderId="66" xfId="0" applyNumberFormat="1" applyFill="1" applyBorder="1"/>
    <xf numFmtId="0" fontId="19" fillId="13" borderId="9" xfId="5" applyFont="1" applyFill="1" applyBorder="1" applyAlignment="1">
      <alignment horizontal="center" vertical="top" wrapText="1"/>
    </xf>
    <xf numFmtId="0" fontId="28" fillId="0" borderId="45" xfId="5" applyFont="1" applyFill="1" applyBorder="1" applyAlignment="1">
      <alignment horizontal="center" vertical="center" wrapText="1"/>
    </xf>
    <xf numFmtId="0" fontId="11" fillId="0" borderId="2" xfId="4" applyFont="1" applyFill="1" applyBorder="1" applyAlignment="1">
      <alignment vertical="center" wrapText="1"/>
    </xf>
    <xf numFmtId="49" fontId="11" fillId="12" borderId="45" xfId="8" applyNumberFormat="1" applyFont="1" applyFill="1" applyBorder="1" applyAlignment="1">
      <alignment vertical="center" wrapText="1"/>
    </xf>
    <xf numFmtId="10" fontId="17" fillId="0" borderId="45" xfId="0" applyNumberFormat="1" applyFont="1" applyFill="1" applyBorder="1" applyAlignment="1">
      <alignment horizontal="center" vertical="center" wrapText="1"/>
    </xf>
    <xf numFmtId="171" fontId="17" fillId="0" borderId="47" xfId="1" applyNumberFormat="1" applyFont="1" applyFill="1" applyBorder="1" applyAlignment="1">
      <alignment horizontal="center" vertical="center" wrapText="1"/>
    </xf>
    <xf numFmtId="171" fontId="17" fillId="0" borderId="29" xfId="1" applyNumberFormat="1" applyFont="1" applyFill="1" applyBorder="1" applyAlignment="1">
      <alignment horizontal="center" vertical="center" wrapText="1"/>
    </xf>
    <xf numFmtId="165" fontId="50" fillId="0" borderId="45" xfId="3" applyFont="1" applyFill="1" applyBorder="1" applyAlignment="1"/>
    <xf numFmtId="171" fontId="17" fillId="0" borderId="1" xfId="1" applyNumberFormat="1" applyFont="1" applyFill="1" applyBorder="1" applyAlignment="1">
      <alignment horizontal="center" vertical="center" wrapText="1"/>
    </xf>
    <xf numFmtId="10" fontId="17" fillId="4" borderId="3" xfId="4" applyNumberFormat="1" applyFont="1" applyFill="1" applyBorder="1" applyAlignment="1">
      <alignment horizontal="center" vertical="center" wrapText="1"/>
    </xf>
    <xf numFmtId="0" fontId="28" fillId="0" borderId="1" xfId="5" applyFont="1" applyFill="1" applyBorder="1" applyAlignment="1">
      <alignment horizontal="center" vertical="center" wrapText="1"/>
    </xf>
    <xf numFmtId="0" fontId="28" fillId="0" borderId="5" xfId="5" applyFont="1" applyFill="1" applyBorder="1" applyAlignment="1">
      <alignment horizontal="center" vertical="center" wrapText="1"/>
    </xf>
    <xf numFmtId="10" fontId="17" fillId="0" borderId="5" xfId="0" applyNumberFormat="1" applyFont="1" applyFill="1" applyBorder="1" applyAlignment="1">
      <alignment horizontal="center" vertical="center" wrapText="1"/>
    </xf>
    <xf numFmtId="171" fontId="17" fillId="0" borderId="31" xfId="1" applyNumberFormat="1" applyFont="1" applyFill="1" applyBorder="1" applyAlignment="1">
      <alignment horizontal="center" vertical="center" wrapText="1"/>
    </xf>
    <xf numFmtId="171" fontId="17" fillId="0" borderId="3" xfId="1" applyNumberFormat="1" applyFont="1" applyFill="1" applyBorder="1" applyAlignment="1">
      <alignment horizontal="center" vertical="center" wrapText="1"/>
    </xf>
    <xf numFmtId="0" fontId="28" fillId="0" borderId="47" xfId="5" applyFont="1" applyFill="1" applyBorder="1" applyAlignment="1">
      <alignment vertical="top" wrapText="1"/>
    </xf>
    <xf numFmtId="49" fontId="11" fillId="12" borderId="46" xfId="8" applyNumberFormat="1" applyFont="1" applyFill="1" applyBorder="1" applyAlignment="1">
      <alignment vertical="center" wrapText="1"/>
    </xf>
    <xf numFmtId="0" fontId="0" fillId="0" borderId="23" xfId="0" applyBorder="1"/>
    <xf numFmtId="0" fontId="28" fillId="0" borderId="20" xfId="5" applyFont="1" applyFill="1" applyBorder="1" applyAlignment="1">
      <alignment vertical="top" wrapText="1"/>
    </xf>
    <xf numFmtId="49" fontId="11" fillId="0" borderId="3" xfId="8" applyNumberFormat="1" applyFont="1" applyFill="1" applyBorder="1" applyAlignment="1">
      <alignment vertical="center" wrapText="1"/>
    </xf>
    <xf numFmtId="0" fontId="11" fillId="0" borderId="3" xfId="7" applyFont="1" applyFill="1" applyBorder="1" applyAlignment="1">
      <alignment vertical="center" wrapText="1"/>
    </xf>
    <xf numFmtId="173" fontId="17" fillId="0" borderId="1" xfId="1" applyNumberFormat="1" applyFont="1" applyFill="1" applyBorder="1" applyAlignment="1">
      <alignment horizontal="center" vertical="center" wrapText="1"/>
    </xf>
    <xf numFmtId="0" fontId="67" fillId="0" borderId="3" xfId="6" applyFont="1" applyFill="1" applyBorder="1" applyAlignment="1">
      <alignment vertical="center" wrapText="1"/>
    </xf>
    <xf numFmtId="173" fontId="17" fillId="0" borderId="20" xfId="1" applyNumberFormat="1" applyFont="1" applyFill="1" applyBorder="1" applyAlignment="1">
      <alignment horizontal="center" vertical="center" wrapText="1"/>
    </xf>
    <xf numFmtId="173" fontId="17" fillId="0" borderId="54" xfId="1" applyNumberFormat="1" applyFont="1" applyFill="1" applyBorder="1" applyAlignment="1">
      <alignment horizontal="center" vertical="center" wrapText="1"/>
    </xf>
    <xf numFmtId="1" fontId="17" fillId="0" borderId="41" xfId="6" applyNumberFormat="1" applyFont="1" applyFill="1" applyBorder="1" applyAlignment="1">
      <alignment horizontal="center" vertical="center" wrapText="1"/>
    </xf>
    <xf numFmtId="173" fontId="17" fillId="12" borderId="1" xfId="1" applyNumberFormat="1" applyFont="1" applyFill="1" applyBorder="1" applyAlignment="1">
      <alignment horizontal="center" vertical="center" wrapText="1"/>
    </xf>
    <xf numFmtId="173" fontId="17" fillId="0" borderId="3" xfId="1" applyNumberFormat="1" applyFont="1" applyFill="1" applyBorder="1" applyAlignment="1">
      <alignment horizontal="center" vertical="center" wrapText="1"/>
    </xf>
    <xf numFmtId="10" fontId="17" fillId="12" borderId="3" xfId="4" applyNumberFormat="1" applyFont="1" applyFill="1" applyBorder="1" applyAlignment="1">
      <alignment horizontal="center" vertical="center" wrapText="1"/>
    </xf>
    <xf numFmtId="0" fontId="28" fillId="0" borderId="27" xfId="5" applyFont="1" applyFill="1" applyBorder="1" applyAlignment="1">
      <alignment vertical="top" wrapText="1"/>
    </xf>
    <xf numFmtId="0" fontId="67" fillId="0" borderId="4" xfId="6" applyFont="1" applyFill="1" applyBorder="1" applyAlignment="1">
      <alignment vertical="center" wrapText="1"/>
    </xf>
    <xf numFmtId="0" fontId="67" fillId="0" borderId="4" xfId="6" applyFont="1" applyBorder="1" applyAlignment="1">
      <alignment vertical="center" wrapText="1"/>
    </xf>
    <xf numFmtId="171" fontId="17" fillId="0" borderId="5" xfId="1" applyNumberFormat="1" applyFont="1" applyFill="1" applyBorder="1" applyAlignment="1">
      <alignment horizontal="center" vertical="center" wrapText="1"/>
    </xf>
    <xf numFmtId="171" fontId="17" fillId="0" borderId="4" xfId="1" applyNumberFormat="1" applyFont="1" applyFill="1" applyBorder="1" applyAlignment="1">
      <alignment horizontal="center" vertical="center" wrapText="1"/>
    </xf>
    <xf numFmtId="0" fontId="0" fillId="0" borderId="57" xfId="0" applyBorder="1"/>
    <xf numFmtId="0" fontId="28" fillId="4" borderId="66" xfId="5" applyFont="1" applyFill="1" applyBorder="1" applyAlignment="1">
      <alignment horizontal="left" vertical="center" wrapText="1"/>
    </xf>
    <xf numFmtId="9" fontId="17" fillId="4" borderId="69" xfId="4" applyNumberFormat="1" applyFont="1" applyFill="1" applyBorder="1" applyAlignment="1">
      <alignment horizontal="center" vertical="center" wrapText="1"/>
    </xf>
    <xf numFmtId="10" fontId="17" fillId="4" borderId="17" xfId="0" applyNumberFormat="1" applyFont="1" applyFill="1" applyBorder="1" applyAlignment="1">
      <alignment horizontal="center" vertical="center" wrapText="1"/>
    </xf>
    <xf numFmtId="10" fontId="17" fillId="4" borderId="76" xfId="0" applyNumberFormat="1" applyFont="1" applyFill="1" applyBorder="1" applyAlignment="1">
      <alignment horizontal="center" vertical="center" wrapText="1"/>
    </xf>
    <xf numFmtId="171" fontId="17" fillId="4" borderId="70" xfId="0" applyNumberFormat="1" applyFont="1" applyFill="1" applyBorder="1" applyAlignment="1">
      <alignment horizontal="center" vertical="center" wrapText="1"/>
    </xf>
    <xf numFmtId="171" fontId="17" fillId="4" borderId="71" xfId="0" applyNumberFormat="1" applyFont="1" applyFill="1" applyBorder="1" applyAlignment="1">
      <alignment horizontal="center" vertical="center" wrapText="1"/>
    </xf>
    <xf numFmtId="10" fontId="17" fillId="4" borderId="15" xfId="0" applyNumberFormat="1" applyFont="1" applyFill="1" applyBorder="1" applyAlignment="1">
      <alignment horizontal="center" vertical="center" wrapText="1"/>
    </xf>
    <xf numFmtId="10" fontId="17" fillId="12" borderId="0" xfId="1" applyNumberFormat="1" applyFont="1" applyFill="1" applyBorder="1" applyAlignment="1">
      <alignment horizontal="center" vertical="center" wrapText="1"/>
    </xf>
    <xf numFmtId="171" fontId="17" fillId="0" borderId="45" xfId="1" applyNumberFormat="1" applyFont="1" applyFill="1" applyBorder="1" applyAlignment="1">
      <alignment horizontal="center" vertical="center" wrapText="1"/>
    </xf>
    <xf numFmtId="171" fontId="17" fillId="0" borderId="2" xfId="1" applyNumberFormat="1" applyFont="1" applyFill="1" applyBorder="1" applyAlignment="1">
      <alignment horizontal="center" vertical="center" wrapText="1"/>
    </xf>
    <xf numFmtId="10" fontId="17" fillId="12" borderId="2" xfId="1" applyNumberFormat="1" applyFont="1" applyFill="1" applyBorder="1" applyAlignment="1">
      <alignment horizontal="center" vertical="center" wrapText="1"/>
    </xf>
    <xf numFmtId="171" fontId="17" fillId="12" borderId="2" xfId="1" applyNumberFormat="1" applyFont="1" applyFill="1" applyBorder="1" applyAlignment="1">
      <alignment horizontal="center" vertical="center" wrapText="1"/>
    </xf>
    <xf numFmtId="10" fontId="17" fillId="0" borderId="32" xfId="1" applyNumberFormat="1" applyFont="1" applyFill="1" applyBorder="1" applyAlignment="1">
      <alignment horizontal="center" vertical="center" wrapText="1"/>
    </xf>
    <xf numFmtId="0" fontId="11" fillId="12" borderId="3" xfId="7" applyFont="1" applyFill="1" applyBorder="1" applyAlignment="1">
      <alignment vertical="center" wrapText="1"/>
    </xf>
    <xf numFmtId="1" fontId="17" fillId="12" borderId="54" xfId="6" applyNumberFormat="1" applyFont="1" applyFill="1" applyBorder="1" applyAlignment="1">
      <alignment horizontal="center" vertical="center" wrapText="1"/>
    </xf>
    <xf numFmtId="10" fontId="17" fillId="12" borderId="3" xfId="1" applyNumberFormat="1" applyFont="1" applyFill="1" applyBorder="1" applyAlignment="1">
      <alignment horizontal="center" vertical="center" wrapText="1"/>
    </xf>
    <xf numFmtId="1" fontId="17" fillId="0" borderId="26" xfId="6" applyNumberFormat="1" applyFont="1" applyFill="1" applyBorder="1" applyAlignment="1">
      <alignment horizontal="center" vertical="center" wrapText="1"/>
    </xf>
    <xf numFmtId="0" fontId="17" fillId="0" borderId="3" xfId="7" applyNumberFormat="1" applyFont="1" applyFill="1" applyBorder="1" applyAlignment="1">
      <alignment horizontal="center" vertical="center" wrapText="1"/>
    </xf>
    <xf numFmtId="10" fontId="17" fillId="0" borderId="0" xfId="1" applyNumberFormat="1" applyFont="1" applyFill="1" applyBorder="1" applyAlignment="1">
      <alignment horizontal="center" vertical="center" wrapText="1"/>
    </xf>
    <xf numFmtId="1" fontId="17" fillId="0" borderId="54" xfId="6" applyNumberFormat="1" applyFont="1" applyFill="1" applyBorder="1" applyAlignment="1">
      <alignment horizontal="center" vertical="center" wrapText="1"/>
    </xf>
    <xf numFmtId="9" fontId="17" fillId="0" borderId="3" xfId="7" applyNumberFormat="1" applyFont="1" applyFill="1" applyBorder="1" applyAlignment="1">
      <alignment horizontal="center" vertical="center" wrapText="1"/>
    </xf>
    <xf numFmtId="165" fontId="50" fillId="0" borderId="48" xfId="3" applyFont="1" applyFill="1" applyBorder="1" applyAlignment="1"/>
    <xf numFmtId="171" fontId="17" fillId="12" borderId="1" xfId="1" applyNumberFormat="1" applyFont="1" applyFill="1" applyBorder="1" applyAlignment="1">
      <alignment horizontal="center" vertical="center" wrapText="1"/>
    </xf>
    <xf numFmtId="171" fontId="17" fillId="12" borderId="0" xfId="1" applyNumberFormat="1" applyFont="1" applyFill="1" applyBorder="1" applyAlignment="1">
      <alignment horizontal="center" vertical="center" wrapText="1"/>
    </xf>
    <xf numFmtId="10" fontId="17" fillId="12" borderId="0" xfId="4" applyNumberFormat="1" applyFont="1" applyFill="1" applyBorder="1" applyAlignment="1">
      <alignment horizontal="center" vertical="center" wrapText="1"/>
    </xf>
    <xf numFmtId="165" fontId="50" fillId="0" borderId="74" xfId="3" applyFont="1" applyFill="1" applyBorder="1" applyAlignment="1"/>
    <xf numFmtId="0" fontId="67" fillId="0" borderId="3" xfId="6" applyFont="1" applyBorder="1" applyAlignment="1">
      <alignment vertical="top" wrapText="1"/>
    </xf>
    <xf numFmtId="0" fontId="50" fillId="0" borderId="54" xfId="6" applyFont="1" applyBorder="1" applyAlignment="1">
      <alignment horizontal="center"/>
    </xf>
    <xf numFmtId="10" fontId="68" fillId="0" borderId="0" xfId="1" applyNumberFormat="1" applyFont="1" applyFill="1" applyBorder="1" applyAlignment="1">
      <alignment horizontal="center"/>
    </xf>
    <xf numFmtId="0" fontId="50" fillId="0" borderId="26" xfId="6" applyFont="1" applyBorder="1" applyAlignment="1">
      <alignment horizontal="center"/>
    </xf>
    <xf numFmtId="10" fontId="17" fillId="12" borderId="4" xfId="1" applyNumberFormat="1" applyFont="1" applyFill="1" applyBorder="1" applyAlignment="1">
      <alignment horizontal="center" vertical="center" wrapText="1"/>
    </xf>
    <xf numFmtId="0" fontId="28" fillId="0" borderId="27" xfId="5" applyFont="1" applyFill="1" applyBorder="1" applyAlignment="1">
      <alignment horizontal="left" vertical="center" wrapText="1"/>
    </xf>
    <xf numFmtId="0" fontId="67" fillId="0" borderId="4" xfId="6" applyFont="1" applyBorder="1" applyAlignment="1">
      <alignment vertical="top" wrapText="1"/>
    </xf>
    <xf numFmtId="0" fontId="68" fillId="0" borderId="42" xfId="6" applyFont="1" applyBorder="1" applyAlignment="1">
      <alignment horizontal="center"/>
    </xf>
    <xf numFmtId="10" fontId="68" fillId="12" borderId="1" xfId="1" applyNumberFormat="1" applyFont="1" applyFill="1" applyBorder="1" applyAlignment="1">
      <alignment horizontal="center"/>
    </xf>
    <xf numFmtId="10" fontId="68" fillId="0" borderId="1" xfId="1" applyNumberFormat="1" applyFont="1" applyBorder="1"/>
    <xf numFmtId="10" fontId="68" fillId="12" borderId="1" xfId="1" applyNumberFormat="1" applyFont="1" applyFill="1" applyBorder="1"/>
    <xf numFmtId="10" fontId="68" fillId="0" borderId="43" xfId="1" applyNumberFormat="1" applyFont="1" applyBorder="1"/>
    <xf numFmtId="10" fontId="68" fillId="0" borderId="5" xfId="1" applyNumberFormat="1" applyFont="1" applyBorder="1"/>
    <xf numFmtId="10" fontId="68" fillId="0" borderId="4" xfId="1" applyNumberFormat="1" applyFont="1" applyBorder="1"/>
    <xf numFmtId="0" fontId="21" fillId="0" borderId="0" xfId="4" applyFont="1" applyFill="1" applyBorder="1" applyAlignment="1">
      <alignment horizontal="center" vertical="center" wrapText="1"/>
    </xf>
    <xf numFmtId="0" fontId="23" fillId="0" borderId="0" xfId="4" applyFont="1" applyFill="1" applyBorder="1" applyAlignment="1">
      <alignment vertical="center" wrapText="1"/>
    </xf>
    <xf numFmtId="0" fontId="23" fillId="0" borderId="7" xfId="4" applyFont="1" applyFill="1" applyBorder="1" applyAlignment="1">
      <alignment horizontal="center" vertical="center" wrapText="1"/>
    </xf>
    <xf numFmtId="165" fontId="0" fillId="0" borderId="66" xfId="3" applyFont="1" applyBorder="1"/>
    <xf numFmtId="165" fontId="0" fillId="0" borderId="53" xfId="3" applyFont="1" applyBorder="1"/>
    <xf numFmtId="0" fontId="24" fillId="11" borderId="15" xfId="4" applyFont="1" applyFill="1" applyBorder="1" applyAlignment="1">
      <alignment vertical="center" wrapText="1"/>
    </xf>
    <xf numFmtId="165" fontId="0" fillId="0" borderId="57" xfId="3" applyFont="1" applyBorder="1"/>
    <xf numFmtId="167" fontId="27" fillId="13" borderId="14" xfId="4" applyNumberFormat="1" applyFont="1" applyFill="1" applyBorder="1" applyAlignment="1">
      <alignment horizontal="center" vertical="center" wrapText="1"/>
    </xf>
    <xf numFmtId="0" fontId="11" fillId="0" borderId="66" xfId="4" applyFont="1" applyFill="1" applyBorder="1" applyAlignment="1">
      <alignment horizontal="left" vertical="center" wrapText="1"/>
    </xf>
    <xf numFmtId="1" fontId="17" fillId="0" borderId="69" xfId="0" applyNumberFormat="1" applyFont="1" applyFill="1" applyBorder="1" applyAlignment="1">
      <alignment horizontal="center" vertical="center" wrapText="1"/>
    </xf>
    <xf numFmtId="9" fontId="17" fillId="0" borderId="17" xfId="4" applyNumberFormat="1" applyFont="1" applyFill="1" applyBorder="1" applyAlignment="1">
      <alignment horizontal="center" vertical="center" wrapText="1"/>
    </xf>
    <xf numFmtId="9" fontId="17" fillId="0" borderId="76" xfId="4" applyNumberFormat="1" applyFont="1" applyFill="1" applyBorder="1" applyAlignment="1">
      <alignment horizontal="center" vertical="center" wrapText="1"/>
    </xf>
    <xf numFmtId="9" fontId="17" fillId="0" borderId="70" xfId="4" applyNumberFormat="1" applyFont="1" applyFill="1" applyBorder="1" applyAlignment="1">
      <alignment horizontal="center" vertical="center" wrapText="1"/>
    </xf>
    <xf numFmtId="10" fontId="17" fillId="0" borderId="70" xfId="4" applyNumberFormat="1" applyFont="1" applyFill="1" applyBorder="1" applyAlignment="1">
      <alignment horizontal="center" vertical="center" wrapText="1"/>
    </xf>
    <xf numFmtId="9" fontId="17" fillId="0" borderId="71" xfId="4" applyNumberFormat="1" applyFont="1" applyFill="1" applyBorder="1" applyAlignment="1">
      <alignment horizontal="center" vertical="center" wrapText="1"/>
    </xf>
    <xf numFmtId="0" fontId="60" fillId="0" borderId="68" xfId="5" applyFont="1" applyFill="1" applyBorder="1" applyAlignment="1">
      <alignment horizontal="left" vertical="center" wrapText="1"/>
    </xf>
    <xf numFmtId="9" fontId="17" fillId="0" borderId="35" xfId="4" applyNumberFormat="1" applyFont="1" applyFill="1" applyBorder="1" applyAlignment="1">
      <alignment horizontal="center" vertical="center" wrapText="1"/>
    </xf>
    <xf numFmtId="10" fontId="17" fillId="0" borderId="39" xfId="0" applyNumberFormat="1" applyFont="1" applyFill="1" applyBorder="1" applyAlignment="1">
      <alignment horizontal="center" vertical="center" wrapText="1"/>
    </xf>
    <xf numFmtId="10" fontId="17" fillId="0" borderId="34" xfId="0" applyNumberFormat="1" applyFont="1" applyFill="1" applyBorder="1" applyAlignment="1">
      <alignment horizontal="center" vertical="center" wrapText="1"/>
    </xf>
    <xf numFmtId="10" fontId="17" fillId="0" borderId="40" xfId="0" applyNumberFormat="1" applyFont="1" applyFill="1" applyBorder="1" applyAlignment="1">
      <alignment horizontal="center" vertical="center" wrapText="1"/>
    </xf>
    <xf numFmtId="0" fontId="0" fillId="0" borderId="28" xfId="0" applyBorder="1"/>
    <xf numFmtId="0" fontId="60" fillId="0" borderId="9" xfId="5" applyFont="1" applyFill="1" applyBorder="1" applyAlignment="1">
      <alignment horizontal="left" vertical="center" wrapText="1"/>
    </xf>
    <xf numFmtId="0" fontId="11" fillId="0" borderId="21" xfId="7" applyFont="1" applyFill="1" applyBorder="1" applyAlignment="1">
      <alignment vertical="center" wrapText="1"/>
    </xf>
    <xf numFmtId="9" fontId="17" fillId="0" borderId="53" xfId="0" applyNumberFormat="1" applyFont="1" applyFill="1" applyBorder="1" applyAlignment="1">
      <alignment horizontal="center" vertical="center" wrapText="1"/>
    </xf>
    <xf numFmtId="1" fontId="17" fillId="0" borderId="41" xfId="0" applyNumberFormat="1" applyFont="1" applyFill="1" applyBorder="1" applyAlignment="1">
      <alignment horizontal="center" vertical="center" wrapText="1"/>
    </xf>
    <xf numFmtId="0" fontId="17" fillId="0" borderId="3" xfId="8" applyFont="1" applyBorder="1" applyAlignment="1">
      <alignment horizontal="center" vertical="center" wrapText="1"/>
    </xf>
    <xf numFmtId="10" fontId="17" fillId="0" borderId="41" xfId="0" applyNumberFormat="1" applyFont="1" applyFill="1" applyBorder="1" applyAlignment="1">
      <alignment horizontal="center" vertical="center" wrapText="1"/>
    </xf>
    <xf numFmtId="10" fontId="17" fillId="0" borderId="21" xfId="0" applyNumberFormat="1" applyFont="1" applyFill="1" applyBorder="1" applyAlignment="1">
      <alignment horizontal="center" vertical="center" wrapText="1"/>
    </xf>
    <xf numFmtId="0" fontId="0" fillId="0" borderId="74" xfId="0" applyBorder="1"/>
    <xf numFmtId="10" fontId="17" fillId="0" borderId="63" xfId="1" applyNumberFormat="1" applyFont="1" applyFill="1" applyBorder="1" applyAlignment="1">
      <alignment horizontal="center" vertical="center" wrapText="1"/>
    </xf>
    <xf numFmtId="10" fontId="17" fillId="0" borderId="21" xfId="1" applyNumberFormat="1" applyFont="1" applyFill="1" applyBorder="1" applyAlignment="1">
      <alignment horizontal="center" vertical="center" wrapText="1"/>
    </xf>
    <xf numFmtId="10" fontId="17" fillId="0" borderId="41" xfId="1" applyNumberFormat="1" applyFont="1" applyFill="1" applyBorder="1" applyAlignment="1">
      <alignment horizontal="center" vertical="center" wrapText="1"/>
    </xf>
    <xf numFmtId="0" fontId="11" fillId="0" borderId="67" xfId="7" applyFont="1" applyFill="1" applyBorder="1" applyAlignment="1">
      <alignment vertical="center" wrapText="1"/>
    </xf>
    <xf numFmtId="10" fontId="13" fillId="0" borderId="56" xfId="0" applyNumberFormat="1" applyFont="1" applyFill="1" applyBorder="1" applyAlignment="1">
      <alignment horizontal="center" vertical="center" wrapText="1"/>
    </xf>
    <xf numFmtId="9" fontId="17" fillId="0" borderId="3" xfId="4" applyNumberFormat="1" applyFont="1" applyFill="1" applyBorder="1" applyAlignment="1">
      <alignment horizontal="center" vertical="center" wrapText="1"/>
    </xf>
    <xf numFmtId="10" fontId="17" fillId="0" borderId="20" xfId="0" applyNumberFormat="1" applyFont="1" applyFill="1" applyBorder="1" applyAlignment="1">
      <alignment horizontal="center" vertical="center" wrapText="1"/>
    </xf>
    <xf numFmtId="10" fontId="17" fillId="0" borderId="30" xfId="0" applyNumberFormat="1" applyFont="1" applyFill="1" applyBorder="1" applyAlignment="1">
      <alignment horizontal="center" vertical="center" wrapText="1"/>
    </xf>
    <xf numFmtId="10" fontId="17" fillId="0" borderId="24" xfId="0" applyNumberFormat="1"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0" fontId="0" fillId="0" borderId="42" xfId="0" applyFill="1" applyBorder="1" applyAlignment="1">
      <alignment horizontal="center"/>
    </xf>
    <xf numFmtId="0" fontId="11" fillId="0" borderId="44" xfId="7" applyFont="1" applyFill="1" applyBorder="1" applyAlignment="1">
      <alignment vertical="center" wrapText="1"/>
    </xf>
    <xf numFmtId="10" fontId="17" fillId="0" borderId="13" xfId="0" applyNumberFormat="1" applyFont="1" applyFill="1" applyBorder="1" applyAlignment="1">
      <alignment horizontal="center" vertical="center" wrapText="1"/>
    </xf>
    <xf numFmtId="1" fontId="17" fillId="0" borderId="42" xfId="6" applyNumberFormat="1" applyFont="1" applyFill="1" applyBorder="1" applyAlignment="1">
      <alignment horizontal="center" vertical="center" wrapText="1"/>
    </xf>
    <xf numFmtId="0" fontId="17" fillId="0" borderId="49" xfId="8" applyFont="1" applyBorder="1" applyAlignment="1">
      <alignment horizontal="center" vertical="center" wrapText="1"/>
    </xf>
    <xf numFmtId="10" fontId="17" fillId="0" borderId="72" xfId="0" applyNumberFormat="1" applyFont="1" applyFill="1" applyBorder="1" applyAlignment="1">
      <alignment horizontal="center" vertical="center" wrapText="1"/>
    </xf>
    <xf numFmtId="10" fontId="17" fillId="0" borderId="52" xfId="0" applyNumberFormat="1" applyFont="1" applyFill="1" applyBorder="1" applyAlignment="1">
      <alignment horizontal="center" vertical="center" wrapText="1"/>
    </xf>
    <xf numFmtId="0" fontId="0" fillId="0" borderId="52" xfId="0" applyBorder="1"/>
    <xf numFmtId="10" fontId="17" fillId="0" borderId="52" xfId="1" applyNumberFormat="1" applyFont="1" applyFill="1" applyBorder="1" applyAlignment="1">
      <alignment horizontal="center" vertical="center" wrapText="1"/>
    </xf>
    <xf numFmtId="10" fontId="17" fillId="0" borderId="49" xfId="1" applyNumberFormat="1" applyFont="1" applyFill="1" applyBorder="1" applyAlignment="1">
      <alignment horizontal="center" vertical="center" wrapText="1"/>
    </xf>
    <xf numFmtId="0" fontId="0" fillId="0" borderId="0" xfId="0" applyFill="1" applyBorder="1" applyAlignment="1">
      <alignment horizontal="center"/>
    </xf>
    <xf numFmtId="0" fontId="11" fillId="0" borderId="0" xfId="7" applyFont="1" applyFill="1" applyBorder="1" applyAlignment="1">
      <alignment vertical="center" wrapText="1"/>
    </xf>
    <xf numFmtId="0" fontId="17" fillId="0" borderId="0" xfId="8" applyFont="1" applyBorder="1" applyAlignment="1">
      <alignment horizontal="center" vertical="center" wrapText="1"/>
    </xf>
    <xf numFmtId="10" fontId="14" fillId="2" borderId="0" xfId="0" applyNumberFormat="1" applyFont="1" applyFill="1" applyBorder="1" applyAlignment="1">
      <alignment horizontal="center" vertical="center" wrapText="1"/>
    </xf>
    <xf numFmtId="0" fontId="0" fillId="0" borderId="12" xfId="0" applyBorder="1"/>
    <xf numFmtId="0" fontId="6" fillId="0" borderId="0" xfId="0" applyFont="1" applyAlignment="1">
      <alignment horizontal="center"/>
    </xf>
    <xf numFmtId="0" fontId="7" fillId="12" borderId="0" xfId="0" applyFont="1" applyFill="1" applyBorder="1" applyAlignment="1">
      <alignment horizontal="center"/>
    </xf>
    <xf numFmtId="0" fontId="72" fillId="0" borderId="0" xfId="0" applyFont="1"/>
    <xf numFmtId="165" fontId="0" fillId="0" borderId="8" xfId="0" applyNumberFormat="1" applyBorder="1" applyAlignment="1">
      <alignment vertical="top"/>
    </xf>
    <xf numFmtId="0" fontId="72" fillId="21" borderId="0" xfId="0" applyFont="1" applyFill="1"/>
    <xf numFmtId="165" fontId="0" fillId="0" borderId="10" xfId="0" applyNumberFormat="1" applyBorder="1" applyAlignment="1">
      <alignment vertical="top"/>
    </xf>
    <xf numFmtId="167" fontId="27" fillId="13" borderId="60" xfId="4" applyNumberFormat="1" applyFont="1" applyFill="1" applyBorder="1" applyAlignment="1">
      <alignment horizontal="center" vertical="center" wrapText="1"/>
    </xf>
    <xf numFmtId="0" fontId="0" fillId="21" borderId="0" xfId="0" applyFill="1"/>
    <xf numFmtId="0" fontId="0" fillId="22" borderId="0" xfId="0" applyFill="1"/>
    <xf numFmtId="167" fontId="17" fillId="0" borderId="53" xfId="0" applyNumberFormat="1" applyFont="1" applyFill="1" applyBorder="1" applyAlignment="1">
      <alignment horizontal="center" vertical="center" wrapText="1"/>
    </xf>
    <xf numFmtId="1" fontId="17" fillId="0" borderId="63" xfId="0" applyNumberFormat="1" applyFont="1" applyFill="1" applyBorder="1" applyAlignment="1">
      <alignment horizontal="center" vertical="center" wrapText="1"/>
    </xf>
    <xf numFmtId="0" fontId="11" fillId="0" borderId="2" xfId="4" applyFont="1" applyFill="1" applyBorder="1" applyAlignment="1">
      <alignment horizontal="left" vertical="center" wrapText="1"/>
    </xf>
    <xf numFmtId="0" fontId="11" fillId="0" borderId="21" xfId="4" applyFont="1" applyFill="1" applyBorder="1" applyAlignment="1">
      <alignment horizontal="left" vertical="center" wrapText="1"/>
    </xf>
    <xf numFmtId="167" fontId="17" fillId="0" borderId="9" xfId="0" applyNumberFormat="1" applyFont="1" applyFill="1" applyBorder="1" applyAlignment="1">
      <alignment horizontal="center" vertical="center" wrapText="1"/>
    </xf>
    <xf numFmtId="9" fontId="17" fillId="0" borderId="32" xfId="4" applyNumberFormat="1" applyFont="1" applyFill="1" applyBorder="1" applyAlignment="1">
      <alignment horizontal="center" vertical="center" wrapText="1"/>
    </xf>
    <xf numFmtId="10" fontId="17" fillId="12" borderId="2" xfId="4" applyNumberFormat="1" applyFont="1" applyFill="1" applyBorder="1" applyAlignment="1">
      <alignment horizontal="center" vertical="center" wrapText="1"/>
    </xf>
    <xf numFmtId="0" fontId="28" fillId="0" borderId="42" xfId="5" applyFont="1" applyFill="1" applyBorder="1" applyAlignment="1">
      <alignment horizontal="left" vertical="center" wrapText="1"/>
    </xf>
    <xf numFmtId="9" fontId="17" fillId="0" borderId="78" xfId="0" applyNumberFormat="1" applyFont="1" applyFill="1" applyBorder="1" applyAlignment="1">
      <alignment horizontal="center" vertical="center" wrapText="1"/>
    </xf>
    <xf numFmtId="1" fontId="17" fillId="0" borderId="42" xfId="0" applyNumberFormat="1" applyFont="1" applyFill="1" applyBorder="1" applyAlignment="1">
      <alignment horizontal="center" vertical="center" wrapText="1"/>
    </xf>
    <xf numFmtId="9" fontId="17" fillId="0" borderId="49" xfId="4" applyNumberFormat="1" applyFont="1" applyFill="1" applyBorder="1" applyAlignment="1">
      <alignment horizontal="center" vertical="center" wrapText="1"/>
    </xf>
    <xf numFmtId="10" fontId="17" fillId="0" borderId="42" xfId="4" applyNumberFormat="1" applyFont="1" applyFill="1" applyBorder="1" applyAlignment="1">
      <alignment horizontal="center" vertical="center" wrapText="1"/>
    </xf>
    <xf numFmtId="9" fontId="17" fillId="0" borderId="43" xfId="4" applyNumberFormat="1" applyFont="1" applyFill="1" applyBorder="1" applyAlignment="1">
      <alignment horizontal="center" vertical="center" wrapText="1"/>
    </xf>
    <xf numFmtId="9" fontId="17" fillId="12" borderId="43" xfId="4" applyNumberFormat="1" applyFont="1" applyFill="1" applyBorder="1" applyAlignment="1">
      <alignment horizontal="center" vertical="center" wrapText="1"/>
    </xf>
    <xf numFmtId="10" fontId="27" fillId="13" borderId="19" xfId="2" applyNumberFormat="1" applyFont="1" applyFill="1" applyBorder="1" applyAlignment="1">
      <alignment horizontal="center" vertical="center" wrapText="1"/>
    </xf>
    <xf numFmtId="164" fontId="0" fillId="0" borderId="1" xfId="0" applyNumberFormat="1" applyBorder="1" applyAlignment="1">
      <alignment vertical="top"/>
    </xf>
    <xf numFmtId="9" fontId="17" fillId="0" borderId="55" xfId="0" applyNumberFormat="1" applyFont="1" applyFill="1" applyBorder="1" applyAlignment="1">
      <alignment horizontal="center" vertical="center" wrapText="1"/>
    </xf>
    <xf numFmtId="9" fontId="17" fillId="0" borderId="39" xfId="4" applyNumberFormat="1" applyFont="1" applyFill="1" applyBorder="1" applyAlignment="1">
      <alignment horizontal="center" vertical="center" wrapText="1"/>
    </xf>
    <xf numFmtId="9" fontId="17" fillId="12" borderId="34" xfId="4" applyNumberFormat="1" applyFont="1" applyFill="1" applyBorder="1" applyAlignment="1">
      <alignment horizontal="center" vertical="center" wrapText="1"/>
    </xf>
    <xf numFmtId="0" fontId="11" fillId="9" borderId="11" xfId="4" applyFont="1" applyFill="1" applyBorder="1" applyAlignment="1">
      <alignment vertical="center" wrapText="1"/>
    </xf>
    <xf numFmtId="0" fontId="11" fillId="9" borderId="12" xfId="4" applyFont="1" applyFill="1" applyBorder="1" applyAlignment="1">
      <alignment horizontal="left" vertical="center" wrapText="1"/>
    </xf>
    <xf numFmtId="0" fontId="17" fillId="0" borderId="1" xfId="4" applyFont="1" applyFill="1" applyBorder="1" applyAlignment="1">
      <alignment horizontal="left" vertical="center" wrapText="1"/>
    </xf>
    <xf numFmtId="0" fontId="73" fillId="0" borderId="3" xfId="4" applyFont="1" applyFill="1" applyBorder="1" applyAlignment="1">
      <alignment horizontal="left" vertical="center" wrapText="1" indent="1"/>
    </xf>
    <xf numFmtId="10" fontId="17" fillId="0" borderId="74" xfId="0" applyNumberFormat="1" applyFont="1" applyFill="1" applyBorder="1" applyAlignment="1">
      <alignment horizontal="center" vertical="center" wrapText="1"/>
    </xf>
    <xf numFmtId="10" fontId="53" fillId="0" borderId="1" xfId="4" applyNumberFormat="1" applyFont="1" applyFill="1" applyBorder="1" applyAlignment="1">
      <alignment horizontal="center" vertical="center" wrapText="1"/>
    </xf>
    <xf numFmtId="10" fontId="0" fillId="0" borderId="1" xfId="0" applyNumberFormat="1" applyBorder="1"/>
    <xf numFmtId="165" fontId="0" fillId="0" borderId="1" xfId="0" applyNumberFormat="1" applyBorder="1" applyAlignment="1">
      <alignment vertical="top"/>
    </xf>
    <xf numFmtId="10" fontId="17" fillId="0" borderId="23" xfId="0" applyNumberFormat="1" applyFont="1" applyFill="1" applyBorder="1" applyAlignment="1">
      <alignment horizontal="center" vertical="center" wrapText="1"/>
    </xf>
    <xf numFmtId="10" fontId="53" fillId="0" borderId="45" xfId="4" applyNumberFormat="1" applyFont="1" applyFill="1" applyBorder="1" applyAlignment="1">
      <alignment horizontal="center" vertical="center" wrapText="1"/>
    </xf>
    <xf numFmtId="10" fontId="53" fillId="0" borderId="64" xfId="4" applyNumberFormat="1" applyFont="1" applyFill="1" applyBorder="1" applyAlignment="1">
      <alignment horizontal="center" vertical="center" wrapText="1"/>
    </xf>
    <xf numFmtId="0" fontId="74" fillId="9" borderId="24" xfId="4" applyFont="1" applyFill="1" applyBorder="1" applyAlignment="1">
      <alignment vertical="center" wrapText="1"/>
    </xf>
    <xf numFmtId="0" fontId="23" fillId="8" borderId="66" xfId="4" applyFont="1" applyFill="1" applyBorder="1" applyAlignment="1">
      <alignment horizontal="center" vertical="center" wrapText="1"/>
    </xf>
    <xf numFmtId="165" fontId="0" fillId="0" borderId="13" xfId="0" applyNumberFormat="1" applyBorder="1" applyAlignment="1">
      <alignment vertical="top"/>
    </xf>
    <xf numFmtId="9" fontId="17" fillId="4" borderId="61" xfId="4" applyNumberFormat="1" applyFont="1" applyFill="1" applyBorder="1" applyAlignment="1">
      <alignment horizontal="center" vertical="center" wrapText="1"/>
    </xf>
    <xf numFmtId="9" fontId="17" fillId="4" borderId="34" xfId="4" applyNumberFormat="1" applyFont="1" applyFill="1" applyBorder="1" applyAlignment="1">
      <alignment horizontal="center" vertical="center" wrapText="1"/>
    </xf>
    <xf numFmtId="167" fontId="17" fillId="4" borderId="34" xfId="4" applyNumberFormat="1" applyFont="1" applyFill="1" applyBorder="1" applyAlignment="1">
      <alignment horizontal="center" vertical="center" wrapText="1"/>
    </xf>
    <xf numFmtId="167" fontId="17" fillId="4" borderId="35" xfId="4" applyNumberFormat="1" applyFont="1" applyFill="1" applyBorder="1" applyAlignment="1">
      <alignment horizontal="center" vertical="center" wrapText="1"/>
    </xf>
    <xf numFmtId="167" fontId="17" fillId="4" borderId="39" xfId="4" applyNumberFormat="1" applyFont="1" applyFill="1" applyBorder="1" applyAlignment="1">
      <alignment horizontal="center" vertical="center" wrapText="1"/>
    </xf>
    <xf numFmtId="167" fontId="17" fillId="4" borderId="40" xfId="4" applyNumberFormat="1" applyFont="1" applyFill="1" applyBorder="1" applyAlignment="1">
      <alignment horizontal="center" vertical="center" wrapText="1"/>
    </xf>
    <xf numFmtId="9" fontId="17" fillId="12" borderId="2" xfId="4" applyNumberFormat="1" applyFont="1" applyFill="1" applyBorder="1" applyAlignment="1">
      <alignment horizontal="center" vertical="center" wrapText="1"/>
    </xf>
    <xf numFmtId="9" fontId="17" fillId="0" borderId="24" xfId="4" applyNumberFormat="1" applyFont="1" applyFill="1" applyBorder="1" applyAlignment="1">
      <alignment horizontal="center" vertical="center" wrapText="1"/>
    </xf>
    <xf numFmtId="9" fontId="17" fillId="20" borderId="44" xfId="4" applyNumberFormat="1" applyFont="1" applyFill="1" applyBorder="1" applyAlignment="1">
      <alignment horizontal="center" vertical="center" wrapText="1"/>
    </xf>
    <xf numFmtId="9" fontId="17" fillId="20" borderId="49" xfId="4" applyNumberFormat="1" applyFont="1" applyFill="1" applyBorder="1" applyAlignment="1">
      <alignment horizontal="center" vertical="center" wrapText="1"/>
    </xf>
    <xf numFmtId="9" fontId="17" fillId="20" borderId="42" xfId="4" applyNumberFormat="1" applyFont="1" applyFill="1" applyBorder="1" applyAlignment="1">
      <alignment horizontal="center" vertical="center" wrapText="1"/>
    </xf>
    <xf numFmtId="9" fontId="17" fillId="0" borderId="23" xfId="0" applyNumberFormat="1" applyFont="1" applyFill="1" applyBorder="1" applyAlignment="1">
      <alignment horizontal="center" vertical="center" wrapText="1"/>
    </xf>
    <xf numFmtId="9" fontId="17" fillId="0" borderId="48" xfId="4" applyNumberFormat="1" applyFont="1" applyFill="1" applyBorder="1" applyAlignment="1">
      <alignment horizontal="center" vertical="center" wrapText="1"/>
    </xf>
    <xf numFmtId="9" fontId="17" fillId="0" borderId="20" xfId="4" applyNumberFormat="1" applyFont="1" applyFill="1" applyBorder="1" applyAlignment="1">
      <alignment horizontal="center" vertical="center" wrapText="1"/>
    </xf>
    <xf numFmtId="9" fontId="17" fillId="12" borderId="1" xfId="4" applyNumberFormat="1" applyFont="1" applyFill="1" applyBorder="1" applyAlignment="1">
      <alignment horizontal="center" vertical="center" wrapText="1"/>
    </xf>
    <xf numFmtId="167" fontId="17" fillId="0" borderId="1" xfId="4" applyNumberFormat="1" applyFont="1" applyFill="1" applyBorder="1" applyAlignment="1">
      <alignment horizontal="center" vertical="center" wrapText="1"/>
    </xf>
    <xf numFmtId="167" fontId="17" fillId="12" borderId="1" xfId="4" applyNumberFormat="1" applyFont="1" applyFill="1" applyBorder="1" applyAlignment="1">
      <alignment horizontal="center" vertical="center" wrapText="1"/>
    </xf>
    <xf numFmtId="165" fontId="0" fillId="0" borderId="10" xfId="3" applyFont="1" applyBorder="1"/>
    <xf numFmtId="167" fontId="17" fillId="0" borderId="24" xfId="4" applyNumberFormat="1" applyFont="1" applyFill="1" applyBorder="1" applyAlignment="1">
      <alignment horizontal="center" vertical="center" wrapText="1"/>
    </xf>
    <xf numFmtId="167" fontId="17" fillId="0" borderId="2" xfId="4" applyNumberFormat="1" applyFont="1" applyFill="1" applyBorder="1" applyAlignment="1">
      <alignment horizontal="center" vertical="center" wrapText="1"/>
    </xf>
    <xf numFmtId="167" fontId="17" fillId="12" borderId="38" xfId="4" applyNumberFormat="1" applyFont="1" applyFill="1" applyBorder="1" applyAlignment="1">
      <alignment horizontal="center" vertical="center" wrapText="1"/>
    </xf>
    <xf numFmtId="167" fontId="17" fillId="12" borderId="2" xfId="4" applyNumberFormat="1" applyFont="1" applyFill="1" applyBorder="1" applyAlignment="1">
      <alignment horizontal="center" vertical="center" wrapText="1"/>
    </xf>
    <xf numFmtId="9" fontId="27" fillId="13" borderId="22" xfId="4" applyNumberFormat="1" applyFont="1" applyFill="1" applyBorder="1" applyAlignment="1">
      <alignment horizontal="center" vertical="center" wrapText="1"/>
    </xf>
    <xf numFmtId="0" fontId="28" fillId="0" borderId="68" xfId="5" applyFont="1" applyFill="1" applyBorder="1" applyAlignment="1">
      <alignment horizontal="left" vertical="center" wrapText="1"/>
    </xf>
    <xf numFmtId="0" fontId="0" fillId="12" borderId="1" xfId="0" applyFill="1" applyBorder="1"/>
    <xf numFmtId="167" fontId="17" fillId="0" borderId="40" xfId="4" applyNumberFormat="1" applyFont="1" applyFill="1" applyBorder="1" applyAlignment="1">
      <alignment horizontal="center" vertical="center" wrapText="1"/>
    </xf>
    <xf numFmtId="167" fontId="17" fillId="0" borderId="3" xfId="4" applyNumberFormat="1" applyFont="1" applyFill="1" applyBorder="1" applyAlignment="1">
      <alignment horizontal="center" vertical="center" wrapText="1"/>
    </xf>
    <xf numFmtId="167" fontId="17" fillId="12" borderId="42" xfId="4" applyNumberFormat="1" applyFont="1" applyFill="1" applyBorder="1" applyAlignment="1">
      <alignment horizontal="center" vertical="center" wrapText="1"/>
    </xf>
    <xf numFmtId="167" fontId="17" fillId="0" borderId="43" xfId="4" applyNumberFormat="1" applyFont="1" applyFill="1" applyBorder="1" applyAlignment="1">
      <alignment horizontal="center" vertical="center" wrapText="1"/>
    </xf>
    <xf numFmtId="167" fontId="17" fillId="0" borderId="77" xfId="4" applyNumberFormat="1" applyFont="1" applyFill="1" applyBorder="1" applyAlignment="1">
      <alignment horizontal="center" vertical="center" wrapText="1"/>
    </xf>
    <xf numFmtId="0" fontId="19" fillId="13" borderId="66" xfId="5" applyFont="1" applyFill="1" applyBorder="1" applyAlignment="1">
      <alignment horizontal="center" vertical="top" wrapText="1"/>
    </xf>
    <xf numFmtId="9" fontId="17" fillId="0" borderId="15" xfId="0" applyNumberFormat="1" applyFont="1" applyFill="1" applyBorder="1" applyAlignment="1">
      <alignment horizontal="center" vertical="center" wrapText="1"/>
    </xf>
    <xf numFmtId="1" fontId="17" fillId="0" borderId="7" xfId="0" applyNumberFormat="1" applyFont="1" applyFill="1" applyBorder="1" applyAlignment="1">
      <alignment horizontal="center" vertical="center" wrapText="1"/>
    </xf>
    <xf numFmtId="9" fontId="17" fillId="0" borderId="7" xfId="4" applyNumberFormat="1" applyFont="1" applyFill="1" applyBorder="1" applyAlignment="1">
      <alignment horizontal="center" vertical="center" wrapText="1"/>
    </xf>
    <xf numFmtId="167" fontId="17" fillId="0" borderId="0" xfId="4" applyNumberFormat="1" applyFont="1" applyFill="1" applyBorder="1" applyAlignment="1">
      <alignment horizontal="center" vertical="center" wrapText="1"/>
    </xf>
    <xf numFmtId="0" fontId="0" fillId="12" borderId="0" xfId="0" applyFill="1" applyBorder="1"/>
    <xf numFmtId="167" fontId="17" fillId="12" borderId="0" xfId="4" applyNumberFormat="1" applyFont="1" applyFill="1" applyBorder="1" applyAlignment="1">
      <alignment horizontal="center" vertical="center" wrapText="1"/>
    </xf>
    <xf numFmtId="167" fontId="17" fillId="0" borderId="7" xfId="4" applyNumberFormat="1" applyFont="1" applyFill="1" applyBorder="1" applyAlignment="1">
      <alignment horizontal="center" vertical="center" wrapText="1"/>
    </xf>
    <xf numFmtId="0" fontId="19" fillId="13" borderId="55" xfId="5" applyFont="1" applyFill="1" applyBorder="1" applyAlignment="1">
      <alignment horizontal="center" vertical="top" wrapText="1"/>
    </xf>
    <xf numFmtId="0" fontId="19" fillId="0" borderId="55" xfId="5" applyFont="1" applyFill="1" applyBorder="1" applyAlignment="1">
      <alignment horizontal="left" vertical="center" wrapText="1"/>
    </xf>
    <xf numFmtId="9" fontId="17" fillId="0" borderId="60" xfId="0" applyNumberFormat="1" applyFont="1" applyFill="1" applyBorder="1" applyAlignment="1">
      <alignment horizontal="center" vertical="center" wrapText="1"/>
    </xf>
    <xf numFmtId="0" fontId="11" fillId="0" borderId="30" xfId="4" applyFont="1" applyFill="1" applyBorder="1" applyAlignment="1">
      <alignment horizontal="left" vertical="center" wrapText="1"/>
    </xf>
    <xf numFmtId="9" fontId="17" fillId="0" borderId="47" xfId="4" applyNumberFormat="1" applyFont="1" applyFill="1" applyBorder="1" applyAlignment="1">
      <alignment horizontal="center" vertical="center" wrapText="1"/>
    </xf>
    <xf numFmtId="10" fontId="17" fillId="12" borderId="45" xfId="4" applyNumberFormat="1" applyFont="1" applyFill="1" applyBorder="1" applyAlignment="1">
      <alignment horizontal="center" vertical="center" wrapText="1"/>
    </xf>
    <xf numFmtId="0" fontId="11" fillId="0" borderId="30" xfId="4" applyFont="1" applyFill="1" applyBorder="1" applyAlignment="1">
      <alignment vertical="center" wrapText="1"/>
    </xf>
    <xf numFmtId="171" fontId="6" fillId="4" borderId="0" xfId="0" applyNumberFormat="1" applyFont="1" applyFill="1"/>
    <xf numFmtId="10" fontId="0" fillId="2" borderId="0" xfId="0" applyNumberFormat="1" applyFill="1"/>
    <xf numFmtId="171" fontId="0" fillId="0" borderId="0" xfId="0" applyNumberFormat="1"/>
    <xf numFmtId="0" fontId="0" fillId="0" borderId="6" xfId="0" applyBorder="1"/>
    <xf numFmtId="0" fontId="0" fillId="0" borderId="7" xfId="0" applyBorder="1"/>
    <xf numFmtId="0" fontId="0" fillId="0" borderId="8" xfId="0" applyBorder="1"/>
    <xf numFmtId="165" fontId="0" fillId="23" borderId="15" xfId="3" applyFont="1" applyFill="1" applyBorder="1"/>
    <xf numFmtId="0" fontId="0" fillId="23" borderId="15" xfId="0" applyFill="1" applyBorder="1"/>
    <xf numFmtId="0" fontId="0" fillId="23" borderId="16" xfId="0" applyFill="1" applyBorder="1"/>
    <xf numFmtId="0" fontId="0" fillId="23" borderId="17" xfId="0" applyFill="1" applyBorder="1"/>
    <xf numFmtId="165" fontId="0" fillId="4" borderId="15" xfId="3" applyFont="1" applyFill="1" applyBorder="1" applyAlignment="1">
      <alignment horizontal="center" vertical="center"/>
    </xf>
    <xf numFmtId="9" fontId="17" fillId="4" borderId="70" xfId="4" applyNumberFormat="1" applyFont="1" applyFill="1" applyBorder="1" applyAlignment="1">
      <alignment horizontal="center" vertical="center" wrapText="1"/>
    </xf>
    <xf numFmtId="167" fontId="17" fillId="4" borderId="70" xfId="4" applyNumberFormat="1" applyFont="1" applyFill="1" applyBorder="1" applyAlignment="1">
      <alignment horizontal="center" vertical="center" wrapText="1"/>
    </xf>
    <xf numFmtId="167" fontId="17" fillId="4" borderId="77" xfId="4" applyNumberFormat="1" applyFont="1" applyFill="1" applyBorder="1" applyAlignment="1">
      <alignment horizontal="center" vertical="center" wrapText="1"/>
    </xf>
    <xf numFmtId="49" fontId="11" fillId="0" borderId="46" xfId="8" quotePrefix="1" applyNumberFormat="1" applyFont="1" applyFill="1" applyBorder="1" applyAlignment="1">
      <alignment vertical="center" wrapText="1"/>
    </xf>
    <xf numFmtId="165" fontId="0" fillId="0" borderId="28" xfId="3" applyFont="1" applyBorder="1" applyAlignment="1">
      <alignment horizontal="center" vertical="center"/>
    </xf>
    <xf numFmtId="167" fontId="17" fillId="0" borderId="38" xfId="4" applyNumberFormat="1" applyFont="1" applyFill="1" applyBorder="1" applyAlignment="1">
      <alignment horizontal="center" vertical="center" wrapText="1"/>
    </xf>
    <xf numFmtId="165" fontId="0" fillId="0" borderId="74" xfId="3" applyFont="1" applyBorder="1" applyAlignment="1">
      <alignment horizontal="center" vertical="center"/>
    </xf>
    <xf numFmtId="9" fontId="17" fillId="0" borderId="33" xfId="4" applyNumberFormat="1" applyFont="1" applyFill="1" applyBorder="1" applyAlignment="1">
      <alignment horizontal="center" vertical="center" wrapText="1"/>
    </xf>
    <xf numFmtId="9" fontId="17" fillId="0" borderId="5" xfId="4" applyNumberFormat="1" applyFont="1" applyFill="1" applyBorder="1" applyAlignment="1">
      <alignment horizontal="center" vertical="center" wrapText="1"/>
    </xf>
    <xf numFmtId="167" fontId="17" fillId="0" borderId="5" xfId="4" applyNumberFormat="1" applyFont="1" applyFill="1" applyBorder="1" applyAlignment="1">
      <alignment horizontal="center" vertical="center" wrapText="1"/>
    </xf>
    <xf numFmtId="167" fontId="17" fillId="0" borderId="67" xfId="4" applyNumberFormat="1" applyFont="1" applyFill="1" applyBorder="1" applyAlignment="1">
      <alignment horizontal="center" vertical="center" wrapText="1"/>
    </xf>
    <xf numFmtId="0" fontId="57" fillId="0" borderId="74" xfId="0" applyFont="1" applyBorder="1" applyAlignment="1">
      <alignment horizontal="left" vertical="center" wrapText="1"/>
    </xf>
    <xf numFmtId="0" fontId="22" fillId="0" borderId="41" xfId="0" applyFont="1" applyBorder="1"/>
    <xf numFmtId="0" fontId="22" fillId="0" borderId="1" xfId="0" applyFont="1" applyBorder="1"/>
    <xf numFmtId="0" fontId="22" fillId="0" borderId="21" xfId="0" applyFont="1" applyBorder="1"/>
    <xf numFmtId="165" fontId="0" fillId="0" borderId="75" xfId="3" applyFont="1" applyBorder="1" applyAlignment="1">
      <alignment horizontal="center" vertical="center"/>
    </xf>
    <xf numFmtId="0" fontId="0" fillId="0" borderId="33" xfId="0" applyBorder="1"/>
    <xf numFmtId="0" fontId="0" fillId="0" borderId="67" xfId="0" applyBorder="1"/>
    <xf numFmtId="165" fontId="0" fillId="4" borderId="15" xfId="3" applyFont="1" applyFill="1" applyBorder="1"/>
    <xf numFmtId="165" fontId="0" fillId="0" borderId="28" xfId="3" applyFont="1" applyBorder="1"/>
    <xf numFmtId="0" fontId="0" fillId="12" borderId="41" xfId="0" applyFill="1" applyBorder="1"/>
    <xf numFmtId="0" fontId="0" fillId="12" borderId="21" xfId="0" applyFill="1" applyBorder="1"/>
    <xf numFmtId="10" fontId="17" fillId="0" borderId="33" xfId="4" applyNumberFormat="1" applyFont="1" applyFill="1" applyBorder="1" applyAlignment="1">
      <alignment horizontal="center" vertical="center" wrapText="1"/>
    </xf>
    <xf numFmtId="10" fontId="17" fillId="0" borderId="5" xfId="4" applyNumberFormat="1" applyFont="1" applyFill="1" applyBorder="1" applyAlignment="1">
      <alignment horizontal="center" vertical="center" wrapText="1"/>
    </xf>
    <xf numFmtId="10" fontId="17" fillId="0" borderId="67" xfId="4" applyNumberFormat="1" applyFont="1" applyFill="1" applyBorder="1" applyAlignment="1">
      <alignment horizontal="center" vertical="center" wrapText="1"/>
    </xf>
    <xf numFmtId="0" fontId="17" fillId="12" borderId="41" xfId="4" applyFont="1" applyFill="1" applyBorder="1" applyAlignment="1">
      <alignment vertical="center" wrapText="1"/>
    </xf>
    <xf numFmtId="0" fontId="17" fillId="12" borderId="1" xfId="4" applyFont="1" applyFill="1" applyBorder="1" applyAlignment="1">
      <alignment vertical="center" wrapText="1"/>
    </xf>
    <xf numFmtId="0" fontId="17" fillId="12" borderId="21" xfId="4" applyFont="1" applyFill="1" applyBorder="1" applyAlignment="1">
      <alignment vertical="center" wrapText="1"/>
    </xf>
    <xf numFmtId="0" fontId="48" fillId="12" borderId="41" xfId="4" applyFont="1" applyFill="1" applyBorder="1" applyAlignment="1">
      <alignment vertical="center" wrapText="1"/>
    </xf>
    <xf numFmtId="0" fontId="48" fillId="12" borderId="1" xfId="4" applyFont="1" applyFill="1" applyBorder="1" applyAlignment="1">
      <alignment vertical="center" wrapText="1"/>
    </xf>
    <xf numFmtId="0" fontId="13" fillId="12" borderId="1" xfId="4" applyFont="1" applyFill="1" applyBorder="1" applyAlignment="1">
      <alignment vertical="center" wrapText="1"/>
    </xf>
    <xf numFmtId="0" fontId="53" fillId="12" borderId="21" xfId="4" applyFont="1" applyFill="1" applyBorder="1" applyAlignment="1">
      <alignment vertical="center" wrapText="1"/>
    </xf>
    <xf numFmtId="0" fontId="0" fillId="0" borderId="75" xfId="0" applyBorder="1"/>
    <xf numFmtId="0" fontId="5" fillId="0" borderId="28" xfId="0" applyFont="1" applyBorder="1" applyAlignment="1">
      <alignment wrapText="1"/>
    </xf>
    <xf numFmtId="9" fontId="17" fillId="24" borderId="34" xfId="4" applyNumberFormat="1" applyFont="1" applyFill="1" applyBorder="1" applyAlignment="1">
      <alignment horizontal="center" vertical="center" wrapText="1"/>
    </xf>
    <xf numFmtId="0" fontId="17" fillId="0" borderId="41" xfId="4" applyFont="1" applyFill="1" applyBorder="1" applyAlignment="1">
      <alignment vertical="center" wrapText="1"/>
    </xf>
    <xf numFmtId="0" fontId="17" fillId="0" borderId="1" xfId="4" applyFont="1" applyFill="1" applyBorder="1" applyAlignment="1">
      <alignment vertical="center" wrapText="1"/>
    </xf>
    <xf numFmtId="0" fontId="17" fillId="0" borderId="21" xfId="4" applyFont="1" applyFill="1" applyBorder="1" applyAlignment="1">
      <alignment vertical="center" wrapText="1"/>
    </xf>
    <xf numFmtId="0" fontId="5" fillId="0" borderId="75" xfId="0" applyFont="1" applyBorder="1" applyAlignment="1">
      <alignment wrapText="1"/>
    </xf>
    <xf numFmtId="165" fontId="0" fillId="12" borderId="3" xfId="3" applyFont="1" applyFill="1" applyBorder="1"/>
    <xf numFmtId="0" fontId="0" fillId="0" borderId="28" xfId="0" applyBorder="1" applyAlignment="1">
      <alignment horizontal="center" vertical="center"/>
    </xf>
    <xf numFmtId="9" fontId="17" fillId="0" borderId="64" xfId="4" applyNumberFormat="1" applyFont="1" applyFill="1" applyBorder="1" applyAlignment="1">
      <alignment horizontal="center" vertical="center" wrapText="1"/>
    </xf>
    <xf numFmtId="167" fontId="17" fillId="0" borderId="33" xfId="4" applyNumberFormat="1" applyFont="1" applyFill="1" applyBorder="1" applyAlignment="1">
      <alignment horizontal="center" vertical="center" wrapText="1"/>
    </xf>
    <xf numFmtId="10" fontId="17" fillId="24" borderId="5" xfId="4" applyNumberFormat="1" applyFont="1" applyFill="1" applyBorder="1" applyAlignment="1">
      <alignment horizontal="center" vertical="center" wrapText="1"/>
    </xf>
    <xf numFmtId="0" fontId="0" fillId="0" borderId="69" xfId="0" applyBorder="1"/>
    <xf numFmtId="0" fontId="0" fillId="0" borderId="70" xfId="0" applyBorder="1"/>
    <xf numFmtId="0" fontId="0" fillId="0" borderId="77" xfId="0" applyBorder="1"/>
    <xf numFmtId="0" fontId="23" fillId="0" borderId="0" xfId="4" applyFont="1" applyFill="1" applyBorder="1" applyAlignment="1">
      <alignment horizontal="center" vertical="center" wrapText="1"/>
    </xf>
    <xf numFmtId="0" fontId="0" fillId="0" borderId="63" xfId="0" applyBorder="1"/>
    <xf numFmtId="0" fontId="0" fillId="0" borderId="45" xfId="0" applyBorder="1"/>
    <xf numFmtId="0" fontId="0" fillId="0" borderId="64" xfId="0" applyBorder="1"/>
    <xf numFmtId="0" fontId="0" fillId="23" borderId="69" xfId="0" applyFill="1" applyBorder="1"/>
    <xf numFmtId="0" fontId="0" fillId="23" borderId="70" xfId="0" applyFill="1" applyBorder="1"/>
    <xf numFmtId="0" fontId="0" fillId="23" borderId="77" xfId="0" applyFill="1" applyBorder="1"/>
    <xf numFmtId="0" fontId="0" fillId="0" borderId="24" xfId="0" applyBorder="1"/>
    <xf numFmtId="0" fontId="0" fillId="0" borderId="2" xfId="0" applyBorder="1"/>
    <xf numFmtId="0" fontId="0" fillId="0" borderId="55" xfId="0" applyBorder="1"/>
    <xf numFmtId="0" fontId="0" fillId="0" borderId="39" xfId="0" applyBorder="1"/>
    <xf numFmtId="0" fontId="0" fillId="0" borderId="34" xfId="0" applyBorder="1"/>
    <xf numFmtId="0" fontId="0" fillId="0" borderId="40" xfId="0" applyBorder="1"/>
    <xf numFmtId="0" fontId="5" fillId="0" borderId="74" xfId="0" applyFont="1" applyBorder="1" applyAlignment="1">
      <alignment wrapText="1"/>
    </xf>
    <xf numFmtId="0" fontId="0" fillId="24" borderId="1" xfId="0" applyFill="1" applyBorder="1"/>
    <xf numFmtId="10" fontId="17" fillId="0" borderId="44" xfId="1" applyNumberFormat="1" applyFont="1" applyFill="1" applyBorder="1" applyAlignment="1">
      <alignment horizontal="center" vertical="center" wrapText="1"/>
    </xf>
    <xf numFmtId="0" fontId="0" fillId="0" borderId="78" xfId="0" applyBorder="1"/>
    <xf numFmtId="0" fontId="0" fillId="0" borderId="11" xfId="0" applyBorder="1"/>
    <xf numFmtId="0" fontId="19" fillId="13" borderId="0" xfId="5" applyFont="1" applyFill="1" applyBorder="1" applyAlignment="1">
      <alignment horizontal="center" vertical="top" wrapText="1"/>
    </xf>
    <xf numFmtId="10" fontId="17" fillId="4" borderId="0" xfId="0" applyNumberFormat="1" applyFont="1" applyFill="1" applyBorder="1" applyAlignment="1">
      <alignment horizontal="center" vertical="center" wrapText="1"/>
    </xf>
    <xf numFmtId="10" fontId="13" fillId="2" borderId="0" xfId="0" applyNumberFormat="1" applyFont="1" applyFill="1" applyBorder="1" applyAlignment="1">
      <alignment horizontal="center" vertical="center" wrapText="1"/>
    </xf>
    <xf numFmtId="0" fontId="14" fillId="23" borderId="45" xfId="4" applyFont="1" applyFill="1" applyBorder="1" applyAlignment="1">
      <alignment vertical="center" wrapText="1"/>
    </xf>
    <xf numFmtId="0" fontId="14" fillId="23" borderId="2" xfId="4" applyFont="1" applyFill="1" applyBorder="1" applyAlignment="1">
      <alignment vertical="center" wrapText="1"/>
    </xf>
    <xf numFmtId="165" fontId="0" fillId="0" borderId="0" xfId="3" applyFont="1" applyFill="1" applyBorder="1"/>
    <xf numFmtId="9" fontId="27" fillId="0" borderId="1" xfId="4" applyNumberFormat="1" applyFont="1" applyFill="1" applyBorder="1" applyAlignment="1">
      <alignment horizontal="left" vertical="top" wrapText="1"/>
    </xf>
    <xf numFmtId="9" fontId="27" fillId="12" borderId="1" xfId="4" applyNumberFormat="1" applyFont="1" applyFill="1" applyBorder="1" applyAlignment="1">
      <alignment horizontal="left" vertical="top" wrapText="1"/>
    </xf>
    <xf numFmtId="9" fontId="31" fillId="0" borderId="1" xfId="4" applyNumberFormat="1" applyFont="1" applyFill="1" applyBorder="1" applyAlignment="1">
      <alignment horizontal="left" vertical="top" wrapText="1"/>
    </xf>
    <xf numFmtId="0" fontId="31" fillId="0" borderId="1" xfId="4" applyNumberFormat="1" applyFont="1" applyFill="1" applyBorder="1" applyAlignment="1">
      <alignment horizontal="left" vertical="top" wrapText="1"/>
    </xf>
    <xf numFmtId="9" fontId="27" fillId="0" borderId="1" xfId="4" applyNumberFormat="1" applyFont="1" applyFill="1" applyBorder="1" applyAlignment="1">
      <alignment horizontal="center" vertical="center" wrapText="1"/>
    </xf>
    <xf numFmtId="0" fontId="11" fillId="12" borderId="27" xfId="4" applyFont="1" applyFill="1" applyBorder="1" applyAlignment="1">
      <alignment horizontal="left" vertical="center" wrapText="1"/>
    </xf>
    <xf numFmtId="0" fontId="11" fillId="0" borderId="0" xfId="4" applyFont="1" applyFill="1" applyBorder="1" applyAlignment="1">
      <alignment horizontal="left" vertical="center" wrapText="1"/>
    </xf>
    <xf numFmtId="0" fontId="78" fillId="0" borderId="0" xfId="0" applyFont="1" applyFill="1"/>
    <xf numFmtId="9" fontId="27" fillId="23" borderId="1" xfId="4" applyNumberFormat="1" applyFont="1" applyFill="1" applyBorder="1" applyAlignment="1">
      <alignment vertical="center" wrapText="1"/>
    </xf>
    <xf numFmtId="9" fontId="27" fillId="17" borderId="1" xfId="4" applyNumberFormat="1" applyFont="1" applyFill="1" applyBorder="1" applyAlignment="1">
      <alignment vertical="center" wrapText="1"/>
    </xf>
    <xf numFmtId="0" fontId="27" fillId="17" borderId="0" xfId="5" applyFont="1" applyFill="1" applyBorder="1" applyAlignment="1">
      <alignment vertical="center" wrapText="1"/>
    </xf>
    <xf numFmtId="0" fontId="27" fillId="17" borderId="26" xfId="5" applyFont="1" applyFill="1" applyBorder="1" applyAlignment="1">
      <alignment vertical="center" wrapText="1"/>
    </xf>
    <xf numFmtId="9" fontId="27" fillId="4" borderId="1" xfId="4" applyNumberFormat="1" applyFont="1" applyFill="1" applyBorder="1" applyAlignment="1">
      <alignment horizontal="left" vertical="top" wrapText="1"/>
    </xf>
    <xf numFmtId="0" fontId="11" fillId="0" borderId="27" xfId="4" applyFont="1" applyFill="1" applyBorder="1" applyAlignment="1">
      <alignment vertical="center" wrapText="1"/>
    </xf>
    <xf numFmtId="165" fontId="0" fillId="12" borderId="0" xfId="3" applyFont="1" applyFill="1" applyBorder="1"/>
    <xf numFmtId="165" fontId="0" fillId="12" borderId="1" xfId="3" applyFont="1" applyFill="1" applyBorder="1"/>
    <xf numFmtId="9" fontId="31" fillId="12" borderId="1" xfId="4" applyNumberFormat="1" applyFont="1" applyFill="1" applyBorder="1" applyAlignment="1">
      <alignment horizontal="left" vertical="top" wrapText="1"/>
    </xf>
    <xf numFmtId="0" fontId="31" fillId="12" borderId="1" xfId="4" applyNumberFormat="1" applyFont="1" applyFill="1" applyBorder="1" applyAlignment="1">
      <alignment horizontal="left" vertical="top" wrapText="1"/>
    </xf>
    <xf numFmtId="0" fontId="11" fillId="12" borderId="20" xfId="4" applyFont="1" applyFill="1" applyBorder="1" applyAlignment="1">
      <alignment horizontal="left" vertical="center" wrapText="1"/>
    </xf>
    <xf numFmtId="9" fontId="27" fillId="13" borderId="8" xfId="4" applyNumberFormat="1" applyFont="1" applyFill="1" applyBorder="1" applyAlignment="1">
      <alignment horizontal="center" vertical="center" wrapText="1"/>
    </xf>
    <xf numFmtId="10" fontId="17" fillId="4" borderId="1" xfId="4" applyNumberFormat="1" applyFont="1" applyFill="1" applyBorder="1" applyAlignment="1">
      <alignment horizontal="center" vertical="center" wrapText="1"/>
    </xf>
    <xf numFmtId="9" fontId="31" fillId="12" borderId="45" xfId="4" applyNumberFormat="1" applyFont="1" applyFill="1" applyBorder="1" applyAlignment="1">
      <alignment horizontal="left" vertical="top" wrapText="1"/>
    </xf>
    <xf numFmtId="167" fontId="27" fillId="4" borderId="1" xfId="4" applyNumberFormat="1" applyFont="1" applyFill="1" applyBorder="1" applyAlignment="1">
      <alignment horizontal="center" vertical="center" wrapText="1"/>
    </xf>
    <xf numFmtId="0" fontId="14" fillId="12" borderId="27" xfId="4" applyFont="1" applyFill="1" applyBorder="1" applyAlignment="1">
      <alignment horizontal="center" vertical="center" wrapText="1"/>
    </xf>
    <xf numFmtId="165" fontId="0" fillId="5" borderId="8" xfId="3" applyFont="1" applyFill="1" applyBorder="1"/>
    <xf numFmtId="10" fontId="17" fillId="13" borderId="1" xfId="4" applyNumberFormat="1" applyFont="1" applyFill="1" applyBorder="1" applyAlignment="1">
      <alignment horizontal="center" vertical="center" wrapText="1"/>
    </xf>
    <xf numFmtId="9" fontId="27" fillId="13" borderId="37" xfId="4" applyNumberFormat="1" applyFont="1" applyFill="1" applyBorder="1" applyAlignment="1">
      <alignment vertical="top" wrapText="1"/>
    </xf>
    <xf numFmtId="9" fontId="27" fillId="13" borderId="55" xfId="4" applyNumberFormat="1" applyFont="1" applyFill="1" applyBorder="1" applyAlignment="1">
      <alignment vertical="top" wrapText="1"/>
    </xf>
    <xf numFmtId="0" fontId="0" fillId="0" borderId="54" xfId="0" applyBorder="1"/>
    <xf numFmtId="165" fontId="0" fillId="12" borderId="54" xfId="3" applyFont="1" applyFill="1" applyBorder="1"/>
    <xf numFmtId="0" fontId="21" fillId="8" borderId="22" xfId="4" applyFont="1" applyFill="1" applyBorder="1" applyAlignment="1">
      <alignment horizontal="center" vertical="center" wrapText="1"/>
    </xf>
    <xf numFmtId="165" fontId="0" fillId="0" borderId="1" xfId="3" applyFont="1" applyBorder="1"/>
    <xf numFmtId="9" fontId="28" fillId="12" borderId="1" xfId="1" applyFont="1" applyFill="1" applyBorder="1" applyAlignment="1">
      <alignment horizontal="center" vertical="center" wrapText="1"/>
    </xf>
    <xf numFmtId="9" fontId="0" fillId="12" borderId="1" xfId="1" applyFont="1" applyFill="1" applyBorder="1"/>
    <xf numFmtId="167" fontId="28" fillId="12" borderId="1" xfId="1" applyNumberFormat="1" applyFont="1" applyFill="1" applyBorder="1" applyAlignment="1">
      <alignment horizontal="center" vertical="center" wrapText="1"/>
    </xf>
    <xf numFmtId="167" fontId="0" fillId="12" borderId="1" xfId="1" applyNumberFormat="1" applyFont="1" applyFill="1" applyBorder="1"/>
    <xf numFmtId="167" fontId="28" fillId="4" borderId="1" xfId="1" applyNumberFormat="1" applyFont="1" applyFill="1" applyBorder="1" applyAlignment="1">
      <alignment horizontal="center" vertical="center" wrapText="1"/>
    </xf>
    <xf numFmtId="0" fontId="67" fillId="0" borderId="1" xfId="4" applyFont="1" applyFill="1" applyBorder="1" applyAlignment="1">
      <alignment horizontal="left" vertical="center" wrapText="1"/>
    </xf>
    <xf numFmtId="0" fontId="67" fillId="0" borderId="20" xfId="4" applyFont="1" applyFill="1" applyBorder="1" applyAlignment="1">
      <alignment horizontal="left" vertical="center" wrapText="1"/>
    </xf>
    <xf numFmtId="0" fontId="28" fillId="0" borderId="5" xfId="5" applyFont="1" applyFill="1" applyBorder="1" applyAlignment="1">
      <alignment horizontal="left" vertical="center" wrapText="1"/>
    </xf>
    <xf numFmtId="0" fontId="19" fillId="13" borderId="32" xfId="5" applyFont="1" applyFill="1" applyBorder="1" applyAlignment="1">
      <alignment horizontal="center" vertical="top" wrapText="1"/>
    </xf>
    <xf numFmtId="167" fontId="28" fillId="0" borderId="1" xfId="1" applyNumberFormat="1" applyFont="1" applyFill="1" applyBorder="1" applyAlignment="1">
      <alignment horizontal="center" vertical="center" wrapText="1"/>
    </xf>
    <xf numFmtId="10" fontId="28" fillId="4" borderId="1" xfId="0" applyNumberFormat="1" applyFont="1" applyFill="1" applyBorder="1" applyAlignment="1">
      <alignment horizontal="center" vertical="center" wrapText="1"/>
    </xf>
    <xf numFmtId="0" fontId="19" fillId="13" borderId="2" xfId="5" applyFont="1" applyFill="1" applyBorder="1" applyAlignment="1">
      <alignment horizontal="center" vertical="top" wrapText="1"/>
    </xf>
    <xf numFmtId="165" fontId="0" fillId="0" borderId="5" xfId="3" applyFont="1" applyBorder="1"/>
    <xf numFmtId="9" fontId="28" fillId="12" borderId="5" xfId="1" applyFont="1" applyFill="1" applyBorder="1" applyAlignment="1">
      <alignment horizontal="center" vertical="center" wrapText="1"/>
    </xf>
    <xf numFmtId="9" fontId="0" fillId="12" borderId="5" xfId="1" applyFont="1" applyFill="1" applyBorder="1"/>
    <xf numFmtId="167" fontId="28" fillId="12" borderId="5" xfId="1" applyNumberFormat="1" applyFont="1" applyFill="1" applyBorder="1" applyAlignment="1">
      <alignment horizontal="center" vertical="center" wrapText="1"/>
    </xf>
    <xf numFmtId="167" fontId="28" fillId="4" borderId="5" xfId="1" applyNumberFormat="1" applyFont="1" applyFill="1" applyBorder="1" applyAlignment="1">
      <alignment horizontal="center" vertical="center" wrapText="1"/>
    </xf>
    <xf numFmtId="167" fontId="0" fillId="12" borderId="5" xfId="1" applyNumberFormat="1" applyFont="1" applyFill="1" applyBorder="1"/>
    <xf numFmtId="167" fontId="28" fillId="0" borderId="5" xfId="1" applyNumberFormat="1" applyFont="1" applyFill="1" applyBorder="1" applyAlignment="1">
      <alignment horizontal="center" vertical="center" wrapText="1"/>
    </xf>
    <xf numFmtId="9" fontId="28" fillId="0" borderId="5" xfId="4" applyNumberFormat="1" applyFont="1" applyFill="1" applyBorder="1" applyAlignment="1">
      <alignment horizontal="center" vertical="center" wrapText="1"/>
    </xf>
    <xf numFmtId="1" fontId="28" fillId="0" borderId="5" xfId="0" applyNumberFormat="1" applyFont="1" applyFill="1" applyBorder="1" applyAlignment="1">
      <alignment horizontal="center" vertical="center" wrapText="1"/>
    </xf>
    <xf numFmtId="0" fontId="67" fillId="0" borderId="5" xfId="4" applyFont="1" applyFill="1" applyBorder="1" applyAlignment="1">
      <alignment horizontal="left" vertical="center" wrapText="1"/>
    </xf>
    <xf numFmtId="0" fontId="67" fillId="0" borderId="5" xfId="4" applyFont="1" applyFill="1" applyBorder="1" applyAlignment="1">
      <alignment horizontal="center" vertical="center" wrapText="1"/>
    </xf>
    <xf numFmtId="167" fontId="0" fillId="4" borderId="1" xfId="1" applyNumberFormat="1" applyFont="1" applyFill="1" applyBorder="1"/>
    <xf numFmtId="0" fontId="67" fillId="0" borderId="1" xfId="4" applyFont="1" applyFill="1" applyBorder="1" applyAlignment="1">
      <alignment horizontal="center" vertical="center" wrapText="1"/>
    </xf>
    <xf numFmtId="0" fontId="28" fillId="0" borderId="54" xfId="5" applyFont="1" applyFill="1" applyBorder="1" applyAlignment="1">
      <alignment horizontal="left" vertical="center" wrapText="1"/>
    </xf>
    <xf numFmtId="166" fontId="28" fillId="12" borderId="1" xfId="2" applyFont="1" applyFill="1" applyBorder="1" applyAlignment="1">
      <alignment horizontal="center" vertical="center" wrapText="1"/>
    </xf>
    <xf numFmtId="0" fontId="0" fillId="4" borderId="1" xfId="0" applyFont="1" applyFill="1" applyBorder="1"/>
    <xf numFmtId="1" fontId="28" fillId="0" borderId="63" xfId="0" applyNumberFormat="1" applyFont="1" applyFill="1" applyBorder="1" applyAlignment="1">
      <alignment horizontal="center" vertical="center" wrapText="1"/>
    </xf>
    <xf numFmtId="10" fontId="28" fillId="4" borderId="53" xfId="0" applyNumberFormat="1" applyFont="1" applyFill="1" applyBorder="1" applyAlignment="1">
      <alignment horizontal="center" vertical="center" wrapText="1"/>
    </xf>
    <xf numFmtId="0" fontId="67" fillId="0" borderId="29" xfId="4" applyFont="1" applyFill="1" applyBorder="1" applyAlignment="1">
      <alignment horizontal="left" vertical="center" wrapText="1"/>
    </xf>
    <xf numFmtId="0" fontId="28" fillId="0" borderId="0" xfId="5" applyFont="1" applyFill="1" applyBorder="1" applyAlignment="1">
      <alignment horizontal="left" vertical="center" wrapText="1"/>
    </xf>
    <xf numFmtId="10" fontId="27" fillId="4" borderId="66" xfId="4" applyNumberFormat="1" applyFont="1" applyFill="1" applyBorder="1" applyAlignment="1">
      <alignment horizontal="center" vertical="center" wrapText="1"/>
    </xf>
    <xf numFmtId="10" fontId="28" fillId="0" borderId="1" xfId="4" applyNumberFormat="1" applyFont="1" applyFill="1" applyBorder="1" applyAlignment="1">
      <alignment horizontal="center" vertical="center" wrapText="1"/>
    </xf>
    <xf numFmtId="9" fontId="28" fillId="12" borderId="1" xfId="4" applyNumberFormat="1" applyFont="1" applyFill="1" applyBorder="1" applyAlignment="1">
      <alignment horizontal="center" vertical="center" wrapText="1"/>
    </xf>
    <xf numFmtId="10" fontId="28" fillId="4" borderId="1" xfId="4" applyNumberFormat="1" applyFont="1" applyFill="1" applyBorder="1" applyAlignment="1">
      <alignment horizontal="center" vertical="center" wrapText="1"/>
    </xf>
    <xf numFmtId="165" fontId="0" fillId="0" borderId="24" xfId="3" applyFont="1" applyBorder="1"/>
    <xf numFmtId="10" fontId="28" fillId="0" borderId="38" xfId="4" applyNumberFormat="1" applyFont="1" applyFill="1" applyBorder="1" applyAlignment="1">
      <alignment horizontal="center" vertical="center" wrapText="1"/>
    </xf>
    <xf numFmtId="9" fontId="28" fillId="0" borderId="2" xfId="4" applyNumberFormat="1" applyFont="1" applyFill="1" applyBorder="1" applyAlignment="1">
      <alignment horizontal="center" vertical="center" wrapText="1"/>
    </xf>
    <xf numFmtId="9" fontId="28" fillId="12" borderId="2" xfId="4" applyNumberFormat="1" applyFont="1" applyFill="1" applyBorder="1" applyAlignment="1">
      <alignment horizontal="center" vertical="center" wrapText="1"/>
    </xf>
    <xf numFmtId="10" fontId="28" fillId="4" borderId="2" xfId="4" applyNumberFormat="1" applyFont="1" applyFill="1" applyBorder="1" applyAlignment="1">
      <alignment horizontal="center" vertical="center" wrapText="1"/>
    </xf>
    <xf numFmtId="10" fontId="28" fillId="0" borderId="2" xfId="4" applyNumberFormat="1" applyFont="1" applyFill="1" applyBorder="1" applyAlignment="1">
      <alignment horizontal="center" vertical="center" wrapText="1"/>
    </xf>
    <xf numFmtId="9" fontId="28" fillId="4" borderId="2" xfId="4" applyNumberFormat="1" applyFont="1" applyFill="1" applyBorder="1" applyAlignment="1">
      <alignment horizontal="center" vertical="center" wrapText="1"/>
    </xf>
    <xf numFmtId="9" fontId="28" fillId="0" borderId="31" xfId="4" applyNumberFormat="1" applyFont="1" applyFill="1" applyBorder="1" applyAlignment="1">
      <alignment horizontal="center" vertical="center" wrapText="1"/>
    </xf>
    <xf numFmtId="10" fontId="17" fillId="4" borderId="26" xfId="0" applyNumberFormat="1" applyFont="1" applyFill="1" applyBorder="1" applyAlignment="1">
      <alignment horizontal="center" vertical="center" wrapText="1"/>
    </xf>
    <xf numFmtId="0" fontId="28" fillId="0" borderId="32" xfId="5" applyFont="1" applyFill="1" applyBorder="1" applyAlignment="1">
      <alignment horizontal="left" vertical="center" wrapText="1"/>
    </xf>
    <xf numFmtId="165" fontId="0" fillId="12" borderId="0" xfId="0" applyNumberFormat="1" applyFill="1" applyBorder="1" applyAlignment="1">
      <alignment horizontal="center" vertical="center"/>
    </xf>
    <xf numFmtId="0" fontId="71" fillId="12" borderId="0" xfId="0" applyFont="1" applyFill="1"/>
    <xf numFmtId="167" fontId="17" fillId="4" borderId="1" xfId="0" applyNumberFormat="1" applyFont="1" applyFill="1" applyBorder="1" applyAlignment="1">
      <alignment horizontal="center" vertical="center" wrapText="1"/>
    </xf>
    <xf numFmtId="0" fontId="11" fillId="0" borderId="20" xfId="4" applyFont="1" applyFill="1" applyBorder="1" applyAlignment="1">
      <alignment vertical="center" wrapText="1"/>
    </xf>
    <xf numFmtId="10" fontId="17" fillId="4" borderId="36" xfId="4" applyNumberFormat="1" applyFont="1" applyFill="1" applyBorder="1" applyAlignment="1">
      <alignment horizontal="center" vertical="center" wrapText="1"/>
    </xf>
    <xf numFmtId="10" fontId="17" fillId="4" borderId="62" xfId="4" applyNumberFormat="1" applyFont="1" applyFill="1" applyBorder="1" applyAlignment="1">
      <alignment horizontal="center" vertical="center" wrapText="1"/>
    </xf>
    <xf numFmtId="10" fontId="17" fillId="12" borderId="62" xfId="4" applyNumberFormat="1" applyFont="1" applyFill="1" applyBorder="1" applyAlignment="1">
      <alignment horizontal="center" vertical="center" wrapText="1"/>
    </xf>
    <xf numFmtId="10" fontId="17" fillId="0" borderId="62" xfId="4" applyNumberFormat="1" applyFont="1" applyFill="1" applyBorder="1" applyAlignment="1">
      <alignment horizontal="center" vertical="center" wrapText="1"/>
    </xf>
    <xf numFmtId="10" fontId="17" fillId="12" borderId="18" xfId="4" applyNumberFormat="1" applyFont="1" applyFill="1" applyBorder="1" applyAlignment="1">
      <alignment horizontal="center" vertical="center" wrapText="1"/>
    </xf>
    <xf numFmtId="9" fontId="17" fillId="0" borderId="36" xfId="4" applyNumberFormat="1" applyFont="1" applyFill="1" applyBorder="1" applyAlignment="1">
      <alignment horizontal="center" vertical="center" wrapText="1"/>
    </xf>
    <xf numFmtId="1" fontId="17" fillId="0" borderId="68" xfId="0" applyNumberFormat="1" applyFont="1" applyFill="1" applyBorder="1" applyAlignment="1">
      <alignment horizontal="center" vertical="center" wrapText="1"/>
    </xf>
    <xf numFmtId="167" fontId="17" fillId="4" borderId="26" xfId="0" applyNumberFormat="1" applyFont="1" applyFill="1" applyBorder="1" applyAlignment="1">
      <alignment horizontal="center" vertical="center" wrapText="1"/>
    </xf>
    <xf numFmtId="0" fontId="28" fillId="0" borderId="18" xfId="5" applyFont="1" applyFill="1" applyBorder="1" applyAlignment="1">
      <alignment horizontal="left" vertical="center" wrapText="1"/>
    </xf>
    <xf numFmtId="167" fontId="27" fillId="4" borderId="66" xfId="4" applyNumberFormat="1" applyFont="1" applyFill="1" applyBorder="1" applyAlignment="1">
      <alignment horizontal="center" vertical="center" wrapText="1"/>
    </xf>
    <xf numFmtId="0" fontId="64" fillId="12" borderId="0" xfId="0" applyFont="1" applyFill="1" applyBorder="1" applyAlignment="1">
      <alignment horizontal="center" vertical="center" wrapText="1"/>
    </xf>
    <xf numFmtId="0" fontId="54" fillId="0" borderId="1" xfId="0" applyNumberFormat="1" applyFont="1" applyFill="1" applyBorder="1" applyAlignment="1">
      <alignment horizontal="center" vertical="center" wrapText="1"/>
    </xf>
    <xf numFmtId="0" fontId="7" fillId="12" borderId="0" xfId="0" applyFont="1" applyFill="1" applyBorder="1" applyAlignment="1"/>
    <xf numFmtId="0" fontId="7" fillId="0" borderId="1" xfId="0" applyFont="1" applyBorder="1" applyAlignment="1">
      <alignment horizontal="center"/>
    </xf>
    <xf numFmtId="0" fontId="0" fillId="0" borderId="1" xfId="0" applyBorder="1" applyAlignment="1">
      <alignment horizontal="center" vertical="center"/>
    </xf>
    <xf numFmtId="0" fontId="7" fillId="0" borderId="0" xfId="0" applyFont="1" applyBorder="1" applyAlignment="1">
      <alignment horizontal="center"/>
    </xf>
    <xf numFmtId="1" fontId="17" fillId="0" borderId="1" xfId="0" applyNumberFormat="1" applyFont="1" applyFill="1" applyBorder="1" applyAlignment="1">
      <alignment horizontal="center" vertical="center" wrapText="1"/>
    </xf>
    <xf numFmtId="0" fontId="24" fillId="11" borderId="7" xfId="4" applyFont="1" applyFill="1" applyBorder="1" applyAlignment="1">
      <alignment horizontal="left" vertical="center" wrapText="1"/>
    </xf>
    <xf numFmtId="0" fontId="24" fillId="11" borderId="0" xfId="4" applyFont="1" applyFill="1" applyBorder="1" applyAlignment="1">
      <alignment horizontal="left" vertical="center" wrapText="1"/>
    </xf>
    <xf numFmtId="0" fontId="28" fillId="0" borderId="41" xfId="5" applyFont="1" applyFill="1" applyBorder="1" applyAlignment="1">
      <alignment horizontal="center" vertical="center" wrapText="1"/>
    </xf>
    <xf numFmtId="1" fontId="31" fillId="12" borderId="1" xfId="0" applyNumberFormat="1" applyFont="1" applyFill="1" applyBorder="1" applyAlignment="1">
      <alignment horizontal="center" vertical="center" wrapText="1"/>
    </xf>
    <xf numFmtId="1" fontId="31" fillId="12" borderId="43" xfId="0" applyNumberFormat="1" applyFont="1" applyFill="1" applyBorder="1" applyAlignment="1">
      <alignment horizontal="center" vertical="center" wrapText="1"/>
    </xf>
    <xf numFmtId="0" fontId="25" fillId="11" borderId="12" xfId="4" applyFont="1" applyFill="1" applyBorder="1" applyAlignment="1">
      <alignment vertical="center" wrapText="1"/>
    </xf>
    <xf numFmtId="0" fontId="17" fillId="11" borderId="12" xfId="4" applyFont="1" applyFill="1" applyBorder="1" applyAlignment="1">
      <alignment horizontal="left" vertical="center" wrapText="1"/>
    </xf>
    <xf numFmtId="0" fontId="21" fillId="8" borderId="11" xfId="4" applyFont="1" applyFill="1" applyBorder="1" applyAlignment="1">
      <alignment horizontal="center" vertical="center" wrapText="1"/>
    </xf>
    <xf numFmtId="0" fontId="23" fillId="8" borderId="7" xfId="4" applyFont="1" applyFill="1" applyBorder="1" applyAlignment="1">
      <alignment horizontal="center" vertical="center" wrapText="1"/>
    </xf>
    <xf numFmtId="0" fontId="19" fillId="13" borderId="19" xfId="5" applyFont="1" applyFill="1" applyBorder="1" applyAlignment="1">
      <alignment horizontal="center" vertical="top" wrapText="1"/>
    </xf>
    <xf numFmtId="0" fontId="19" fillId="13" borderId="22" xfId="5" applyFont="1" applyFill="1" applyBorder="1" applyAlignment="1">
      <alignment horizontal="center" vertical="top" wrapText="1"/>
    </xf>
    <xf numFmtId="0" fontId="11" fillId="0" borderId="3" xfId="4" applyFont="1" applyFill="1" applyBorder="1" applyAlignment="1">
      <alignment horizontal="left" vertical="center" wrapText="1"/>
    </xf>
    <xf numFmtId="0" fontId="11" fillId="0" borderId="48" xfId="4" applyFont="1" applyFill="1" applyBorder="1" applyAlignment="1">
      <alignment horizontal="left" vertical="center" wrapText="1"/>
    </xf>
    <xf numFmtId="0" fontId="11" fillId="0" borderId="71" xfId="4" applyFont="1" applyFill="1" applyBorder="1" applyAlignment="1">
      <alignment horizontal="left" vertical="center" wrapText="1"/>
    </xf>
    <xf numFmtId="0" fontId="0" fillId="0" borderId="1" xfId="0" applyBorder="1" applyAlignment="1">
      <alignment horizontal="center" vertical="center" wrapText="1"/>
    </xf>
    <xf numFmtId="0" fontId="28" fillId="0" borderId="20" xfId="5" applyFont="1" applyFill="1" applyBorder="1" applyAlignment="1">
      <alignment horizontal="center" vertical="center" wrapText="1"/>
    </xf>
    <xf numFmtId="0" fontId="11" fillId="0" borderId="16" xfId="4"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47" fillId="8" borderId="16" xfId="4" applyFont="1" applyFill="1" applyBorder="1" applyAlignment="1">
      <alignment horizontal="left" vertical="center" wrapText="1"/>
    </xf>
    <xf numFmtId="0" fontId="24" fillId="11" borderId="12" xfId="4" applyFont="1" applyFill="1" applyBorder="1" applyAlignment="1">
      <alignment horizontal="left" vertical="center" wrapText="1"/>
    </xf>
    <xf numFmtId="0" fontId="24" fillId="11" borderId="13" xfId="4" applyFont="1" applyFill="1" applyBorder="1" applyAlignment="1">
      <alignment horizontal="left" vertical="center" wrapText="1"/>
    </xf>
    <xf numFmtId="0" fontId="23" fillId="7" borderId="16" xfId="4" applyFont="1" applyFill="1" applyBorder="1" applyAlignment="1">
      <alignment horizontal="left" vertical="center" wrapText="1"/>
    </xf>
    <xf numFmtId="0" fontId="24" fillId="11" borderId="7" xfId="4" applyFont="1" applyFill="1" applyBorder="1" applyAlignment="1">
      <alignment horizontal="left" vertical="center" wrapText="1"/>
    </xf>
    <xf numFmtId="0" fontId="18"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15" fillId="6" borderId="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23" fillId="8" borderId="7" xfId="4" applyFont="1" applyFill="1" applyBorder="1" applyAlignment="1">
      <alignment horizontal="center" vertical="center" wrapText="1"/>
    </xf>
    <xf numFmtId="0" fontId="24" fillId="11" borderId="7" xfId="4" applyFont="1" applyFill="1" applyBorder="1" applyAlignment="1">
      <alignment horizontal="center" vertical="center" wrapText="1"/>
    </xf>
    <xf numFmtId="0" fontId="19" fillId="13" borderId="19" xfId="5" applyFont="1" applyFill="1" applyBorder="1" applyAlignment="1">
      <alignment horizontal="center" vertical="top" wrapText="1"/>
    </xf>
    <xf numFmtId="0" fontId="19" fillId="13" borderId="22" xfId="5" applyFont="1" applyFill="1" applyBorder="1" applyAlignment="1">
      <alignment horizontal="center" vertical="top" wrapText="1"/>
    </xf>
    <xf numFmtId="0" fontId="0" fillId="1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19" fillId="13" borderId="9" xfId="5" applyFont="1" applyFill="1" applyBorder="1" applyAlignment="1">
      <alignment horizontal="center" vertical="top" wrapText="1"/>
    </xf>
    <xf numFmtId="0" fontId="80" fillId="0" borderId="0" xfId="0" applyFont="1" applyBorder="1" applyAlignment="1"/>
    <xf numFmtId="0" fontId="54" fillId="0" borderId="0" xfId="0" applyFont="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xf numFmtId="0" fontId="0" fillId="0" borderId="9" xfId="0" applyFont="1" applyBorder="1"/>
    <xf numFmtId="0" fontId="7" fillId="0" borderId="10" xfId="0" applyFont="1" applyBorder="1" applyAlignment="1"/>
    <xf numFmtId="0" fontId="6" fillId="0" borderId="9" xfId="0" applyFont="1" applyBorder="1"/>
    <xf numFmtId="0" fontId="28" fillId="0" borderId="0" xfId="0" applyFont="1"/>
    <xf numFmtId="0" fontId="27" fillId="0" borderId="0" xfId="0" applyFont="1" applyAlignment="1">
      <alignment horizontal="left" wrapText="1"/>
    </xf>
    <xf numFmtId="0" fontId="13" fillId="5" borderId="6" xfId="4" applyFont="1" applyFill="1" applyBorder="1" applyAlignment="1">
      <alignment vertical="center" textRotation="90" wrapText="1"/>
    </xf>
    <xf numFmtId="0" fontId="13" fillId="5" borderId="8" xfId="4" applyFont="1" applyFill="1" applyBorder="1" applyAlignment="1">
      <alignment vertical="center" textRotation="90" wrapText="1"/>
    </xf>
    <xf numFmtId="0" fontId="13" fillId="5" borderId="9" xfId="4" applyFont="1" applyFill="1" applyBorder="1" applyAlignment="1">
      <alignment vertical="center" textRotation="90" wrapText="1"/>
    </xf>
    <xf numFmtId="0" fontId="13" fillId="5" borderId="10" xfId="4" applyFont="1" applyFill="1" applyBorder="1" applyAlignment="1">
      <alignment vertical="center" textRotation="90" wrapText="1"/>
    </xf>
    <xf numFmtId="0" fontId="81" fillId="21" borderId="1" xfId="4" applyFont="1" applyFill="1" applyBorder="1" applyAlignment="1">
      <alignment horizontal="center" vertical="center" wrapText="1"/>
    </xf>
    <xf numFmtId="0" fontId="82" fillId="8" borderId="1" xfId="0" applyFont="1" applyFill="1" applyBorder="1" applyAlignment="1">
      <alignment wrapText="1"/>
    </xf>
    <xf numFmtId="0" fontId="3" fillId="8" borderId="1" xfId="0" applyFont="1" applyFill="1" applyBorder="1" applyAlignment="1">
      <alignment wrapText="1"/>
    </xf>
    <xf numFmtId="0" fontId="3" fillId="0" borderId="1" xfId="0" applyFont="1" applyFill="1" applyBorder="1" applyAlignment="1">
      <alignment vertical="center"/>
    </xf>
    <xf numFmtId="171" fontId="27" fillId="13" borderId="15" xfId="4" applyNumberFormat="1" applyFont="1" applyFill="1" applyBorder="1" applyAlignment="1">
      <alignment horizontal="center" vertical="center" wrapText="1"/>
    </xf>
    <xf numFmtId="10" fontId="27" fillId="13" borderId="15" xfId="4" applyNumberFormat="1" applyFont="1" applyFill="1" applyBorder="1" applyAlignment="1">
      <alignment horizontal="center" vertical="center" wrapText="1"/>
    </xf>
    <xf numFmtId="9" fontId="27" fillId="13" borderId="16" xfId="4" applyNumberFormat="1" applyFont="1" applyFill="1" applyBorder="1" applyAlignment="1">
      <alignment horizontal="center" vertical="center" wrapText="1"/>
    </xf>
    <xf numFmtId="9" fontId="27" fillId="13" borderId="16" xfId="4" applyNumberFormat="1" applyFont="1" applyFill="1" applyBorder="1" applyAlignment="1">
      <alignment vertical="top" wrapText="1"/>
    </xf>
    <xf numFmtId="9" fontId="27" fillId="13" borderId="17" xfId="4" applyNumberFormat="1" applyFont="1" applyFill="1" applyBorder="1" applyAlignment="1">
      <alignment vertical="top" wrapText="1"/>
    </xf>
    <xf numFmtId="0" fontId="28" fillId="0" borderId="29" xfId="5" applyFont="1" applyFill="1" applyBorder="1" applyAlignment="1">
      <alignment horizontal="left" vertical="center" wrapText="1"/>
    </xf>
    <xf numFmtId="0" fontId="84" fillId="0" borderId="1" xfId="0" applyFont="1" applyFill="1" applyBorder="1" applyAlignment="1">
      <alignment wrapText="1"/>
    </xf>
    <xf numFmtId="0" fontId="82" fillId="0" borderId="1" xfId="0" applyFont="1" applyFill="1" applyBorder="1" applyAlignment="1">
      <alignment wrapText="1"/>
    </xf>
    <xf numFmtId="0" fontId="3" fillId="0" borderId="1" xfId="0" applyFont="1" applyFill="1" applyBorder="1" applyAlignment="1">
      <alignment wrapText="1"/>
    </xf>
    <xf numFmtId="10" fontId="17" fillId="19" borderId="45" xfId="4" applyNumberFormat="1" applyFont="1" applyFill="1" applyBorder="1" applyAlignment="1">
      <alignment horizontal="center" vertical="center" wrapText="1"/>
    </xf>
    <xf numFmtId="0" fontId="3" fillId="0" borderId="1" xfId="0" applyFont="1" applyBorder="1" applyAlignment="1">
      <alignment vertical="center" wrapText="1"/>
    </xf>
    <xf numFmtId="9" fontId="17" fillId="0" borderId="29" xfId="4" applyNumberFormat="1" applyFont="1" applyFill="1" applyBorder="1" applyAlignment="1">
      <alignment horizontal="center" vertical="center" wrapText="1"/>
    </xf>
    <xf numFmtId="0" fontId="3" fillId="0" borderId="1" xfId="0" applyFont="1" applyBorder="1" applyAlignment="1">
      <alignment wrapText="1"/>
    </xf>
    <xf numFmtId="49" fontId="83" fillId="0" borderId="0" xfId="0" applyNumberFormat="1" applyFont="1" applyFill="1" applyBorder="1" applyAlignment="1">
      <alignment horizontal="left" vertical="top" wrapText="1"/>
    </xf>
    <xf numFmtId="49" fontId="83" fillId="0" borderId="10" xfId="0" applyNumberFormat="1" applyFont="1" applyFill="1" applyBorder="1" applyAlignment="1">
      <alignment horizontal="left" vertical="top" wrapText="1"/>
    </xf>
    <xf numFmtId="10" fontId="17" fillId="0" borderId="9" xfId="4" applyNumberFormat="1" applyFont="1" applyFill="1" applyBorder="1" applyAlignment="1">
      <alignment horizontal="center" vertical="center" wrapText="1"/>
    </xf>
    <xf numFmtId="10" fontId="17" fillId="0" borderId="66" xfId="0" applyNumberFormat="1" applyFont="1" applyFill="1" applyBorder="1" applyAlignment="1">
      <alignment horizontal="center" vertical="center" wrapText="1"/>
    </xf>
    <xf numFmtId="0" fontId="3" fillId="17" borderId="20" xfId="0" applyFont="1" applyFill="1" applyBorder="1"/>
    <xf numFmtId="0" fontId="3" fillId="17" borderId="1" xfId="0" applyFont="1" applyFill="1" applyBorder="1"/>
    <xf numFmtId="0" fontId="3" fillId="17" borderId="67" xfId="0" applyFont="1" applyFill="1" applyBorder="1"/>
    <xf numFmtId="0" fontId="5" fillId="0" borderId="49" xfId="0" applyFont="1" applyBorder="1"/>
    <xf numFmtId="0" fontId="5" fillId="0" borderId="44" xfId="0" applyFont="1" applyBorder="1"/>
    <xf numFmtId="9" fontId="17" fillId="0" borderId="8" xfId="4" applyNumberFormat="1" applyFont="1" applyFill="1" applyBorder="1" applyAlignment="1">
      <alignment horizontal="center" vertical="center" wrapText="1"/>
    </xf>
    <xf numFmtId="9" fontId="17" fillId="0" borderId="18" xfId="4" applyNumberFormat="1" applyFont="1" applyFill="1" applyBorder="1" applyAlignment="1">
      <alignment horizontal="center" vertical="center" wrapText="1"/>
    </xf>
    <xf numFmtId="9" fontId="17" fillId="0" borderId="62" xfId="4" applyNumberFormat="1" applyFont="1" applyFill="1" applyBorder="1" applyAlignment="1">
      <alignment horizontal="center" vertical="center" wrapText="1"/>
    </xf>
    <xf numFmtId="0" fontId="3" fillId="0" borderId="20" xfId="0" applyFont="1" applyBorder="1"/>
    <xf numFmtId="0" fontId="3" fillId="0" borderId="1" xfId="0" applyFont="1" applyFill="1" applyBorder="1"/>
    <xf numFmtId="0" fontId="3" fillId="0" borderId="1" xfId="0" applyFont="1" applyFill="1" applyBorder="1" applyAlignment="1">
      <alignment horizontal="center"/>
    </xf>
    <xf numFmtId="0" fontId="3" fillId="0" borderId="3" xfId="0" applyFont="1" applyFill="1" applyBorder="1" applyAlignment="1">
      <alignment horizontal="center"/>
    </xf>
    <xf numFmtId="9" fontId="31" fillId="0" borderId="1" xfId="4" applyNumberFormat="1" applyFont="1" applyFill="1" applyBorder="1" applyAlignment="1">
      <alignment horizontal="center" vertical="center" wrapText="1"/>
    </xf>
    <xf numFmtId="0" fontId="60" fillId="0" borderId="76" xfId="5" applyFont="1" applyFill="1" applyBorder="1" applyAlignment="1">
      <alignment horizontal="left" vertical="center" wrapText="1"/>
    </xf>
    <xf numFmtId="9" fontId="17" fillId="0" borderId="77" xfId="4" applyNumberFormat="1" applyFont="1" applyFill="1" applyBorder="1" applyAlignment="1">
      <alignment horizontal="center" vertical="center" wrapText="1"/>
    </xf>
    <xf numFmtId="0" fontId="3" fillId="0" borderId="41" xfId="0" applyFont="1" applyBorder="1"/>
    <xf numFmtId="0" fontId="3" fillId="0" borderId="0" xfId="0" applyFont="1" applyFill="1" applyBorder="1"/>
    <xf numFmtId="1" fontId="40" fillId="0" borderId="0" xfId="0" applyNumberFormat="1" applyFont="1" applyFill="1" applyBorder="1" applyAlignment="1">
      <alignment horizontal="center" vertical="center"/>
    </xf>
    <xf numFmtId="0" fontId="3" fillId="0" borderId="0" xfId="0" applyFont="1" applyFill="1" applyBorder="1" applyAlignment="1">
      <alignment horizontal="center"/>
    </xf>
    <xf numFmtId="9" fontId="31" fillId="0" borderId="0" xfId="4" applyNumberFormat="1" applyFont="1" applyFill="1" applyBorder="1" applyAlignment="1">
      <alignment horizontal="center" vertical="center" wrapText="1"/>
    </xf>
    <xf numFmtId="0" fontId="3" fillId="0" borderId="0" xfId="0" applyFont="1" applyFill="1" applyBorder="1" applyAlignment="1"/>
    <xf numFmtId="0" fontId="3" fillId="0" borderId="0" xfId="0" applyFont="1" applyBorder="1"/>
    <xf numFmtId="0" fontId="54" fillId="0" borderId="0" xfId="0" applyFont="1" applyFill="1" applyBorder="1" applyAlignment="1">
      <alignment wrapText="1"/>
    </xf>
    <xf numFmtId="0" fontId="54" fillId="0" borderId="0" xfId="0" applyFont="1" applyFill="1" applyBorder="1"/>
    <xf numFmtId="0" fontId="40" fillId="0" borderId="0" xfId="0" applyFont="1" applyFill="1" applyBorder="1" applyAlignment="1">
      <alignment horizontal="left" vertical="center" wrapText="1"/>
    </xf>
    <xf numFmtId="49" fontId="40" fillId="0" borderId="0" xfId="3" applyNumberFormat="1" applyFont="1" applyFill="1" applyBorder="1" applyAlignment="1">
      <alignment horizontal="center"/>
    </xf>
    <xf numFmtId="1" fontId="40" fillId="0" borderId="0" xfId="3" applyNumberFormat="1" applyFont="1" applyFill="1" applyBorder="1" applyAlignment="1">
      <alignment horizontal="center"/>
    </xf>
    <xf numFmtId="0" fontId="54" fillId="0" borderId="0" xfId="0" applyFont="1"/>
    <xf numFmtId="9" fontId="17" fillId="19" borderId="60" xfId="0" applyNumberFormat="1" applyFont="1" applyFill="1" applyBorder="1" applyAlignment="1">
      <alignment horizontal="center" vertical="center" wrapText="1"/>
    </xf>
    <xf numFmtId="9" fontId="17" fillId="0" borderId="79" xfId="0" applyNumberFormat="1" applyFont="1" applyFill="1" applyBorder="1" applyAlignment="1">
      <alignment horizontal="center" vertical="center" wrapText="1"/>
    </xf>
    <xf numFmtId="0" fontId="28" fillId="0" borderId="72" xfId="5" applyFont="1" applyFill="1" applyBorder="1" applyAlignment="1">
      <alignment horizontal="left" vertical="center" wrapText="1"/>
    </xf>
    <xf numFmtId="10" fontId="17" fillId="0" borderId="22" xfId="0" applyNumberFormat="1" applyFont="1" applyFill="1" applyBorder="1" applyAlignment="1">
      <alignment horizontal="center" vertical="center" wrapText="1"/>
    </xf>
    <xf numFmtId="0" fontId="55" fillId="23" borderId="0" xfId="0" applyFont="1" applyFill="1" applyAlignment="1">
      <alignment horizontal="center"/>
    </xf>
    <xf numFmtId="9" fontId="27" fillId="13" borderId="15" xfId="4" applyNumberFormat="1" applyFont="1" applyFill="1" applyBorder="1" applyAlignment="1">
      <alignment vertical="top" wrapText="1"/>
    </xf>
    <xf numFmtId="0" fontId="0" fillId="0" borderId="0" xfId="0" applyFill="1" applyBorder="1" applyAlignment="1">
      <alignment wrapText="1"/>
    </xf>
    <xf numFmtId="0" fontId="28" fillId="0" borderId="6" xfId="5" applyFont="1" applyFill="1" applyBorder="1" applyAlignment="1">
      <alignment horizontal="left" vertical="center" wrapText="1"/>
    </xf>
    <xf numFmtId="0" fontId="11" fillId="0" borderId="7" xfId="4" applyFont="1" applyFill="1" applyBorder="1" applyAlignment="1">
      <alignment horizontal="left" vertical="center" wrapText="1"/>
    </xf>
    <xf numFmtId="0" fontId="11" fillId="0" borderId="8" xfId="4" applyFont="1" applyFill="1" applyBorder="1" applyAlignment="1">
      <alignment horizontal="left" vertical="center" wrapText="1"/>
    </xf>
    <xf numFmtId="9" fontId="17" fillId="0" borderId="14"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0" fontId="17" fillId="29" borderId="40" xfId="4" applyNumberFormat="1" applyFont="1" applyFill="1" applyBorder="1" applyAlignment="1">
      <alignment horizontal="center" vertical="center" wrapText="1"/>
    </xf>
    <xf numFmtId="0" fontId="5" fillId="29" borderId="66" xfId="0" applyFont="1" applyFill="1" applyBorder="1" applyAlignment="1">
      <alignment wrapText="1"/>
    </xf>
    <xf numFmtId="0" fontId="5" fillId="29" borderId="0" xfId="0" applyFont="1" applyFill="1" applyAlignment="1">
      <alignment wrapText="1"/>
    </xf>
    <xf numFmtId="0" fontId="0" fillId="29" borderId="66" xfId="0" applyFill="1" applyBorder="1" applyAlignment="1">
      <alignment wrapText="1"/>
    </xf>
    <xf numFmtId="10" fontId="17" fillId="0" borderId="14" xfId="0" applyNumberFormat="1" applyFont="1" applyFill="1" applyBorder="1" applyAlignment="1">
      <alignment horizontal="center" vertical="center" wrapText="1"/>
    </xf>
    <xf numFmtId="10" fontId="17" fillId="0" borderId="71" xfId="4" applyNumberFormat="1" applyFont="1" applyFill="1" applyBorder="1" applyAlignment="1">
      <alignment horizontal="center" vertical="center" wrapText="1"/>
    </xf>
    <xf numFmtId="10" fontId="13" fillId="0" borderId="70" xfId="4" applyNumberFormat="1" applyFont="1" applyFill="1" applyBorder="1" applyAlignment="1">
      <alignment horizontal="center" vertical="center" wrapText="1"/>
    </xf>
    <xf numFmtId="10" fontId="17" fillId="0" borderId="7" xfId="4" applyNumberFormat="1" applyFont="1" applyFill="1" applyBorder="1" applyAlignment="1">
      <alignment horizontal="center" vertical="center" wrapText="1"/>
    </xf>
    <xf numFmtId="10" fontId="17" fillId="0" borderId="77" xfId="4" applyNumberFormat="1" applyFont="1" applyFill="1" applyBorder="1" applyAlignment="1">
      <alignment horizontal="center" vertical="center" wrapText="1"/>
    </xf>
    <xf numFmtId="167" fontId="17" fillId="0" borderId="34" xfId="4" applyNumberFormat="1" applyFont="1" applyFill="1" applyBorder="1" applyAlignment="1">
      <alignment horizontal="center" vertical="center" wrapText="1"/>
    </xf>
    <xf numFmtId="0" fontId="14" fillId="0" borderId="0" xfId="4" applyFont="1" applyFill="1" applyBorder="1" applyAlignment="1">
      <alignment horizontal="left" vertical="center" wrapText="1"/>
    </xf>
    <xf numFmtId="9" fontId="27" fillId="0" borderId="14" xfId="4" applyNumberFormat="1" applyFont="1" applyFill="1" applyBorder="1" applyAlignment="1">
      <alignment horizontal="center" vertical="center" wrapText="1"/>
    </xf>
    <xf numFmtId="1" fontId="17" fillId="0" borderId="20" xfId="0" applyNumberFormat="1" applyFont="1" applyFill="1" applyBorder="1" applyAlignment="1">
      <alignment horizontal="center" vertical="center" wrapText="1"/>
    </xf>
    <xf numFmtId="0" fontId="0" fillId="0" borderId="66" xfId="0" applyFill="1" applyBorder="1" applyAlignment="1">
      <alignment wrapText="1"/>
    </xf>
    <xf numFmtId="10" fontId="17" fillId="0" borderId="79" xfId="0" applyNumberFormat="1" applyFont="1" applyFill="1" applyBorder="1" applyAlignment="1">
      <alignment horizontal="center" vertical="center" wrapText="1"/>
    </xf>
    <xf numFmtId="1" fontId="0" fillId="0" borderId="0" xfId="0" applyNumberFormat="1"/>
    <xf numFmtId="174" fontId="0" fillId="0" borderId="0" xfId="0" applyNumberFormat="1"/>
    <xf numFmtId="10" fontId="17" fillId="2" borderId="60" xfId="0" applyNumberFormat="1" applyFont="1" applyFill="1" applyBorder="1" applyAlignment="1">
      <alignment horizontal="center" vertical="center" wrapText="1"/>
    </xf>
    <xf numFmtId="9" fontId="27" fillId="19" borderId="14" xfId="4" applyNumberFormat="1" applyFont="1" applyFill="1" applyBorder="1" applyAlignment="1">
      <alignment horizontal="center" vertical="center" wrapText="1"/>
    </xf>
    <xf numFmtId="171" fontId="0" fillId="4" borderId="0" xfId="0" applyNumberFormat="1" applyFill="1"/>
    <xf numFmtId="0" fontId="86" fillId="0" borderId="80" xfId="10" applyFont="1" applyBorder="1"/>
    <xf numFmtId="0" fontId="86" fillId="0" borderId="0" xfId="10" applyFont="1"/>
    <xf numFmtId="0" fontId="85" fillId="0" borderId="0" xfId="10" applyFont="1" applyAlignment="1"/>
    <xf numFmtId="0" fontId="86" fillId="0" borderId="81" xfId="10" applyFont="1" applyBorder="1"/>
    <xf numFmtId="0" fontId="86" fillId="0" borderId="0" xfId="10" applyFont="1" applyAlignment="1">
      <alignment horizontal="center"/>
    </xf>
    <xf numFmtId="1" fontId="86" fillId="0" borderId="0" xfId="10" applyNumberFormat="1" applyFont="1" applyAlignment="1">
      <alignment horizontal="center"/>
    </xf>
    <xf numFmtId="0" fontId="85" fillId="0" borderId="0" xfId="10" applyFont="1"/>
    <xf numFmtId="0" fontId="85" fillId="0" borderId="81" xfId="10" applyFont="1" applyBorder="1"/>
    <xf numFmtId="1" fontId="85" fillId="0" borderId="0" xfId="10" applyNumberFormat="1" applyFont="1"/>
    <xf numFmtId="0" fontId="87" fillId="0" borderId="0" xfId="10" applyFont="1"/>
    <xf numFmtId="0" fontId="89" fillId="30" borderId="0" xfId="10" applyFont="1" applyFill="1" applyBorder="1" applyAlignment="1">
      <alignment horizontal="center" vertical="center" wrapText="1"/>
    </xf>
    <xf numFmtId="0" fontId="15" fillId="6" borderId="14" xfId="11" applyFont="1" applyFill="1" applyBorder="1" applyAlignment="1">
      <alignment horizontal="center" vertical="center" wrapText="1"/>
    </xf>
    <xf numFmtId="0" fontId="88" fillId="0" borderId="89" xfId="10" applyFont="1" applyBorder="1"/>
    <xf numFmtId="0" fontId="88" fillId="0" borderId="0" xfId="10" applyFont="1" applyBorder="1"/>
    <xf numFmtId="0" fontId="88" fillId="0" borderId="92" xfId="10" applyFont="1" applyBorder="1"/>
    <xf numFmtId="0" fontId="88" fillId="0" borderId="93" xfId="10" applyFont="1" applyBorder="1"/>
    <xf numFmtId="1" fontId="88" fillId="0" borderId="93" xfId="10" applyNumberFormat="1" applyFont="1" applyBorder="1"/>
    <xf numFmtId="0" fontId="39" fillId="0" borderId="81" xfId="10" applyFont="1" applyBorder="1"/>
    <xf numFmtId="0" fontId="39" fillId="0" borderId="0" xfId="10" applyFont="1" applyBorder="1"/>
    <xf numFmtId="0" fontId="85" fillId="0" borderId="1" xfId="10" applyFont="1" applyBorder="1" applyAlignment="1"/>
    <xf numFmtId="0" fontId="90" fillId="31" borderId="86" xfId="10" applyFont="1" applyFill="1" applyBorder="1" applyAlignment="1">
      <alignment vertical="center" wrapText="1"/>
    </xf>
    <xf numFmtId="0" fontId="91" fillId="31" borderId="86" xfId="10" applyFont="1" applyFill="1" applyBorder="1" applyAlignment="1">
      <alignment horizontal="left" vertical="center" wrapText="1"/>
    </xf>
    <xf numFmtId="165" fontId="85" fillId="0" borderId="0" xfId="10" applyNumberFormat="1" applyFont="1" applyBorder="1" applyAlignment="1">
      <alignment horizontal="center" vertical="center"/>
    </xf>
    <xf numFmtId="0" fontId="11" fillId="32" borderId="94" xfId="10" applyFont="1" applyFill="1" applyBorder="1" applyAlignment="1">
      <alignment vertical="center" wrapText="1"/>
    </xf>
    <xf numFmtId="0" fontId="91" fillId="33" borderId="85" xfId="10" applyFont="1" applyFill="1" applyBorder="1" applyAlignment="1">
      <alignment horizontal="center" vertical="center" wrapText="1"/>
    </xf>
    <xf numFmtId="0" fontId="11" fillId="32" borderId="0" xfId="10" applyFont="1" applyFill="1" applyBorder="1" applyAlignment="1">
      <alignment vertical="center" wrapText="1"/>
    </xf>
    <xf numFmtId="0" fontId="11" fillId="32" borderId="84" xfId="10" applyFont="1" applyFill="1" applyBorder="1" applyAlignment="1">
      <alignment horizontal="left" vertical="center" wrapText="1"/>
    </xf>
    <xf numFmtId="0" fontId="88" fillId="0" borderId="84" xfId="10" applyFont="1" applyBorder="1"/>
    <xf numFmtId="0" fontId="11" fillId="32" borderId="0" xfId="10" applyFont="1" applyFill="1" applyBorder="1" applyAlignment="1">
      <alignment horizontal="left" vertical="center" wrapText="1"/>
    </xf>
    <xf numFmtId="0" fontId="13" fillId="34" borderId="98" xfId="10" applyFont="1" applyFill="1" applyBorder="1" applyAlignment="1">
      <alignment horizontal="center" vertical="center" wrapText="1"/>
    </xf>
    <xf numFmtId="0" fontId="13" fillId="34" borderId="100" xfId="10" applyFont="1" applyFill="1" applyBorder="1" applyAlignment="1">
      <alignment horizontal="center" vertical="center" wrapText="1"/>
    </xf>
    <xf numFmtId="0" fontId="11" fillId="32" borderId="82" xfId="10" applyFont="1" applyFill="1" applyBorder="1" applyAlignment="1">
      <alignment horizontal="left" vertical="center" wrapText="1"/>
    </xf>
    <xf numFmtId="9" fontId="27" fillId="35" borderId="106" xfId="10" applyNumberFormat="1" applyFont="1" applyFill="1" applyBorder="1" applyAlignment="1">
      <alignment horizontal="center" vertical="center" wrapText="1"/>
    </xf>
    <xf numFmtId="9" fontId="27" fillId="35" borderId="85" xfId="10" applyNumberFormat="1" applyFont="1" applyFill="1" applyBorder="1" applyAlignment="1">
      <alignment vertical="top" wrapText="1"/>
    </xf>
    <xf numFmtId="0" fontId="88" fillId="0" borderId="86" xfId="10" applyFont="1" applyBorder="1" applyAlignment="1"/>
    <xf numFmtId="0" fontId="88" fillId="0" borderId="87" xfId="10" applyFont="1" applyBorder="1" applyAlignment="1"/>
    <xf numFmtId="165" fontId="85" fillId="30" borderId="106" xfId="10" applyNumberFormat="1" applyFont="1" applyFill="1" applyBorder="1"/>
    <xf numFmtId="165" fontId="85" fillId="30" borderId="0" xfId="10" applyNumberFormat="1" applyFont="1" applyFill="1" applyBorder="1"/>
    <xf numFmtId="0" fontId="1" fillId="17" borderId="1" xfId="11" applyFill="1" applyBorder="1"/>
    <xf numFmtId="0" fontId="97" fillId="0" borderId="107" xfId="10" applyFont="1" applyBorder="1" applyAlignment="1">
      <alignment horizontal="left" vertical="center" wrapText="1"/>
    </xf>
    <xf numFmtId="9" fontId="17" fillId="0" borderId="106" xfId="10" applyNumberFormat="1" applyFont="1" applyBorder="1" applyAlignment="1">
      <alignment horizontal="center" vertical="center" wrapText="1"/>
    </xf>
    <xf numFmtId="1" fontId="17" fillId="0" borderId="109" xfId="10" applyNumberFormat="1" applyFont="1" applyBorder="1" applyAlignment="1">
      <alignment horizontal="center" vertical="center" wrapText="1"/>
    </xf>
    <xf numFmtId="9" fontId="17" fillId="0" borderId="110" xfId="10" applyNumberFormat="1" applyFont="1" applyBorder="1" applyAlignment="1">
      <alignment horizontal="center" vertical="center" wrapText="1"/>
    </xf>
    <xf numFmtId="10" fontId="17" fillId="0" borderId="110" xfId="10" applyNumberFormat="1" applyFont="1" applyBorder="1" applyAlignment="1">
      <alignment horizontal="center" vertical="center" wrapText="1"/>
    </xf>
    <xf numFmtId="167" fontId="13" fillId="0" borderId="110" xfId="10" applyNumberFormat="1" applyFont="1" applyBorder="1" applyAlignment="1">
      <alignment horizontal="center" vertical="center" wrapText="1"/>
    </xf>
    <xf numFmtId="9" fontId="17" fillId="0" borderId="111" xfId="10" applyNumberFormat="1" applyFont="1" applyBorder="1" applyAlignment="1">
      <alignment horizontal="center" vertical="center" wrapText="1"/>
    </xf>
    <xf numFmtId="165" fontId="85" fillId="0" borderId="88" xfId="10" applyNumberFormat="1" applyFont="1" applyBorder="1"/>
    <xf numFmtId="165" fontId="85" fillId="0" borderId="0" xfId="10" applyNumberFormat="1" applyFont="1" applyBorder="1"/>
    <xf numFmtId="0" fontId="1" fillId="12" borderId="1" xfId="11" applyFill="1" applyBorder="1"/>
    <xf numFmtId="1" fontId="40" fillId="12" borderId="3" xfId="11" applyNumberFormat="1" applyFont="1" applyFill="1" applyBorder="1" applyAlignment="1">
      <alignment horizontal="center" vertical="center"/>
    </xf>
    <xf numFmtId="1" fontId="40" fillId="12" borderId="1" xfId="11" applyNumberFormat="1" applyFont="1" applyFill="1" applyBorder="1" applyAlignment="1">
      <alignment horizontal="center" vertical="center"/>
    </xf>
    <xf numFmtId="0" fontId="1" fillId="12" borderId="20" xfId="11" applyFill="1" applyBorder="1"/>
    <xf numFmtId="0" fontId="1" fillId="0" borderId="1" xfId="11" applyBorder="1"/>
    <xf numFmtId="0" fontId="97" fillId="0" borderId="112" xfId="10" applyFont="1" applyBorder="1" applyAlignment="1">
      <alignment horizontal="left" vertical="center" wrapText="1"/>
    </xf>
    <xf numFmtId="0" fontId="11" fillId="0" borderId="113" xfId="10" applyFont="1" applyBorder="1" applyAlignment="1">
      <alignment horizontal="left" vertical="center" wrapText="1"/>
    </xf>
    <xf numFmtId="0" fontId="98" fillId="0" borderId="114" xfId="10" applyFont="1" applyBorder="1" applyAlignment="1">
      <alignment horizontal="left" vertical="center" wrapText="1"/>
    </xf>
    <xf numFmtId="0" fontId="99" fillId="0" borderId="114" xfId="10" applyFont="1" applyBorder="1" applyAlignment="1">
      <alignment horizontal="center" vertical="center" wrapText="1"/>
    </xf>
    <xf numFmtId="9" fontId="17" fillId="0" borderId="116" xfId="10" applyNumberFormat="1" applyFont="1" applyBorder="1" applyAlignment="1">
      <alignment horizontal="center" vertical="center" wrapText="1"/>
    </xf>
    <xf numFmtId="167" fontId="99" fillId="0" borderId="116" xfId="10" applyNumberFormat="1" applyFont="1" applyBorder="1" applyAlignment="1">
      <alignment horizontal="center" vertical="center" wrapText="1"/>
    </xf>
    <xf numFmtId="10" fontId="17" fillId="0" borderId="116" xfId="10" applyNumberFormat="1" applyFont="1" applyBorder="1" applyAlignment="1">
      <alignment horizontal="center" vertical="center" wrapText="1"/>
    </xf>
    <xf numFmtId="167" fontId="17" fillId="0" borderId="116" xfId="10" applyNumberFormat="1" applyFont="1" applyBorder="1" applyAlignment="1">
      <alignment horizontal="center" vertical="center" wrapText="1"/>
    </xf>
    <xf numFmtId="9" fontId="17" fillId="0" borderId="117" xfId="10" applyNumberFormat="1" applyFont="1" applyBorder="1" applyAlignment="1">
      <alignment horizontal="center" vertical="center" wrapText="1"/>
    </xf>
    <xf numFmtId="0" fontId="3" fillId="12" borderId="45" xfId="11" applyFont="1" applyFill="1" applyBorder="1" applyAlignment="1">
      <alignment horizontal="center" vertical="center"/>
    </xf>
    <xf numFmtId="1" fontId="39" fillId="12" borderId="3" xfId="11" applyNumberFormat="1" applyFont="1" applyFill="1" applyBorder="1" applyAlignment="1">
      <alignment horizontal="center" vertical="center" wrapText="1"/>
    </xf>
    <xf numFmtId="0" fontId="3" fillId="12" borderId="20" xfId="11" applyFont="1" applyFill="1" applyBorder="1" applyAlignment="1">
      <alignment horizontal="center" vertical="center" wrapText="1"/>
    </xf>
    <xf numFmtId="1" fontId="39" fillId="12" borderId="1" xfId="11" applyNumberFormat="1" applyFont="1" applyFill="1" applyBorder="1" applyAlignment="1">
      <alignment horizontal="center" vertical="center" wrapText="1"/>
    </xf>
    <xf numFmtId="0" fontId="97" fillId="0" borderId="118" xfId="10" applyFont="1" applyBorder="1" applyAlignment="1">
      <alignment horizontal="left" vertical="center" wrapText="1"/>
    </xf>
    <xf numFmtId="0" fontId="11" fillId="0" borderId="114" xfId="10" applyFont="1" applyBorder="1" applyAlignment="1">
      <alignment horizontal="left" vertical="center" wrapText="1"/>
    </xf>
    <xf numFmtId="0" fontId="98" fillId="0" borderId="114" xfId="10" applyFont="1" applyFill="1" applyBorder="1" applyAlignment="1">
      <alignment horizontal="left" vertical="center" wrapText="1"/>
    </xf>
    <xf numFmtId="165" fontId="100" fillId="0" borderId="0" xfId="10" applyNumberFormat="1" applyFont="1" applyBorder="1" applyAlignment="1">
      <alignment wrapText="1"/>
    </xf>
    <xf numFmtId="0" fontId="3" fillId="12" borderId="1" xfId="11" applyFont="1" applyFill="1" applyBorder="1" applyAlignment="1">
      <alignment horizontal="center" vertical="center" wrapText="1"/>
    </xf>
    <xf numFmtId="0" fontId="98" fillId="12" borderId="114" xfId="10" applyFont="1" applyFill="1" applyBorder="1" applyAlignment="1">
      <alignment horizontal="left" vertical="center" wrapText="1"/>
    </xf>
    <xf numFmtId="0" fontId="99" fillId="0" borderId="113" xfId="10" applyFont="1" applyBorder="1" applyAlignment="1">
      <alignment horizontal="center" vertical="center" wrapText="1"/>
    </xf>
    <xf numFmtId="9" fontId="17" fillId="0" borderId="98" xfId="10" applyNumberFormat="1" applyFont="1" applyBorder="1" applyAlignment="1">
      <alignment horizontal="center" vertical="center" wrapText="1"/>
    </xf>
    <xf numFmtId="10" fontId="17" fillId="0" borderId="98" xfId="10" applyNumberFormat="1" applyFont="1" applyBorder="1" applyAlignment="1">
      <alignment horizontal="center" vertical="center" wrapText="1"/>
    </xf>
    <xf numFmtId="167" fontId="99" fillId="0" borderId="98" xfId="10" applyNumberFormat="1" applyFont="1" applyBorder="1" applyAlignment="1">
      <alignment horizontal="center" vertical="center" wrapText="1"/>
    </xf>
    <xf numFmtId="9" fontId="17" fillId="0" borderId="99" xfId="10" applyNumberFormat="1" applyFont="1" applyBorder="1" applyAlignment="1">
      <alignment horizontal="center" vertical="center" wrapText="1"/>
    </xf>
    <xf numFmtId="0" fontId="3" fillId="12" borderId="1" xfId="11" applyFont="1" applyFill="1" applyBorder="1" applyAlignment="1">
      <alignment horizontal="center" vertical="center"/>
    </xf>
    <xf numFmtId="0" fontId="3" fillId="12" borderId="3" xfId="11" applyFont="1" applyFill="1" applyBorder="1" applyAlignment="1">
      <alignment horizontal="center" vertical="center"/>
    </xf>
    <xf numFmtId="0" fontId="3" fillId="12" borderId="20" xfId="11" applyFont="1" applyFill="1" applyBorder="1" applyAlignment="1">
      <alignment horizontal="center" vertical="center"/>
    </xf>
    <xf numFmtId="1" fontId="17" fillId="0" borderId="110" xfId="10" applyNumberFormat="1" applyFont="1" applyBorder="1" applyAlignment="1">
      <alignment horizontal="center" vertical="center" wrapText="1"/>
    </xf>
    <xf numFmtId="9" fontId="17" fillId="0" borderId="107" xfId="10" applyNumberFormat="1" applyFont="1" applyBorder="1" applyAlignment="1">
      <alignment horizontal="center" vertical="center" wrapText="1"/>
    </xf>
    <xf numFmtId="9" fontId="13" fillId="0" borderId="110" xfId="10" applyNumberFormat="1" applyFont="1" applyBorder="1" applyAlignment="1">
      <alignment horizontal="center" vertical="center" wrapText="1"/>
    </xf>
    <xf numFmtId="0" fontId="101" fillId="35" borderId="81" xfId="10" applyFont="1" applyFill="1" applyBorder="1" applyAlignment="1">
      <alignment horizontal="center" vertical="top" wrapText="1"/>
    </xf>
    <xf numFmtId="9" fontId="99" fillId="0" borderId="116" xfId="10" applyNumberFormat="1" applyFont="1" applyBorder="1" applyAlignment="1">
      <alignment horizontal="center" vertical="center" wrapText="1"/>
    </xf>
    <xf numFmtId="0" fontId="97" fillId="0" borderId="94" xfId="10" applyFont="1" applyBorder="1" applyAlignment="1">
      <alignment horizontal="left" vertical="center" wrapText="1"/>
    </xf>
    <xf numFmtId="0" fontId="98" fillId="0" borderId="113" xfId="10" applyFont="1" applyBorder="1" applyAlignment="1">
      <alignment horizontal="left" vertical="center" wrapText="1"/>
    </xf>
    <xf numFmtId="9" fontId="99" fillId="0" borderId="98" xfId="10" applyNumberFormat="1" applyFont="1" applyBorder="1" applyAlignment="1">
      <alignment horizontal="center" vertical="center" wrapText="1"/>
    </xf>
    <xf numFmtId="0" fontId="102" fillId="0" borderId="45" xfId="10" applyFont="1" applyBorder="1" applyAlignment="1">
      <alignment wrapText="1"/>
    </xf>
    <xf numFmtId="0" fontId="101" fillId="35" borderId="89" xfId="10" applyFont="1" applyFill="1" applyBorder="1" applyAlignment="1">
      <alignment horizontal="center" vertical="top" wrapText="1"/>
    </xf>
    <xf numFmtId="9" fontId="17" fillId="0" borderId="85" xfId="10" applyNumberFormat="1" applyFont="1" applyBorder="1" applyAlignment="1">
      <alignment horizontal="center" vertical="center" wrapText="1"/>
    </xf>
    <xf numFmtId="1" fontId="17" fillId="0" borderId="107" xfId="10" applyNumberFormat="1" applyFont="1" applyBorder="1" applyAlignment="1">
      <alignment horizontal="center" vertical="center" wrapText="1"/>
    </xf>
    <xf numFmtId="10" fontId="13" fillId="0" borderId="119" xfId="10" applyNumberFormat="1" applyFont="1" applyBorder="1" applyAlignment="1">
      <alignment horizontal="center" vertical="center" wrapText="1"/>
    </xf>
    <xf numFmtId="167" fontId="99" fillId="0" borderId="114" xfId="10" applyNumberFormat="1" applyFont="1" applyBorder="1" applyAlignment="1">
      <alignment horizontal="center" vertical="center" wrapText="1"/>
    </xf>
    <xf numFmtId="167" fontId="99" fillId="0" borderId="1" xfId="10" applyNumberFormat="1" applyFont="1" applyBorder="1" applyAlignment="1">
      <alignment horizontal="center" vertical="center" wrapText="1"/>
    </xf>
    <xf numFmtId="10" fontId="17" fillId="0" borderId="120" xfId="10" applyNumberFormat="1" applyFont="1" applyBorder="1" applyAlignment="1">
      <alignment horizontal="center" vertical="center" wrapText="1"/>
    </xf>
    <xf numFmtId="0" fontId="100" fillId="0" borderId="0" xfId="10" applyNumberFormat="1" applyFont="1" applyBorder="1" applyAlignment="1">
      <alignment vertical="top" wrapText="1"/>
    </xf>
    <xf numFmtId="0" fontId="102" fillId="0" borderId="1" xfId="10" applyFont="1" applyBorder="1" applyAlignment="1">
      <alignment wrapText="1"/>
    </xf>
    <xf numFmtId="0" fontId="85" fillId="0" borderId="0" xfId="10" applyFont="1" applyBorder="1"/>
    <xf numFmtId="165" fontId="85" fillId="0" borderId="81" xfId="10" applyNumberFormat="1" applyFont="1" applyBorder="1"/>
    <xf numFmtId="0" fontId="17" fillId="34" borderId="100" xfId="10" applyFont="1" applyFill="1" applyBorder="1" applyAlignment="1">
      <alignment horizontal="center" vertical="center" wrapText="1"/>
    </xf>
    <xf numFmtId="9" fontId="27" fillId="35" borderId="80" xfId="10" applyNumberFormat="1" applyFont="1" applyFill="1" applyBorder="1" applyAlignment="1">
      <alignment horizontal="center" vertical="center" wrapText="1"/>
    </xf>
    <xf numFmtId="9" fontId="27" fillId="35" borderId="83" xfId="10" applyNumberFormat="1" applyFont="1" applyFill="1" applyBorder="1" applyAlignment="1">
      <alignment horizontal="left" vertical="top" wrapText="1"/>
    </xf>
    <xf numFmtId="0" fontId="3" fillId="17" borderId="1" xfId="11" applyFont="1" applyFill="1" applyBorder="1" applyAlignment="1">
      <alignment horizontal="center" vertical="center"/>
    </xf>
    <xf numFmtId="9" fontId="13" fillId="0" borderId="111" xfId="10" applyNumberFormat="1" applyFont="1" applyBorder="1" applyAlignment="1">
      <alignment horizontal="center" vertical="center" wrapText="1"/>
    </xf>
    <xf numFmtId="0" fontId="104" fillId="0" borderId="81" xfId="10" applyFont="1" applyBorder="1"/>
    <xf numFmtId="0" fontId="98" fillId="32" borderId="0" xfId="10" applyFont="1" applyFill="1" applyBorder="1" applyAlignment="1">
      <alignment vertical="center" wrapText="1"/>
    </xf>
    <xf numFmtId="0" fontId="98" fillId="32" borderId="0" xfId="10" applyFont="1" applyFill="1" applyBorder="1" applyAlignment="1">
      <alignment horizontal="left" vertical="center" wrapText="1"/>
    </xf>
    <xf numFmtId="0" fontId="105" fillId="0" borderId="120" xfId="10" applyFont="1" applyBorder="1" applyAlignment="1">
      <alignment horizontal="left" vertical="center" wrapText="1"/>
    </xf>
    <xf numFmtId="0" fontId="98" fillId="0" borderId="116" xfId="10" applyFont="1" applyBorder="1" applyAlignment="1">
      <alignment horizontal="left" vertical="center" wrapText="1"/>
    </xf>
    <xf numFmtId="9" fontId="99" fillId="0" borderId="95" xfId="10" applyNumberFormat="1" applyFont="1" applyBorder="1" applyAlignment="1">
      <alignment horizontal="center" vertical="center" wrapText="1"/>
    </xf>
    <xf numFmtId="1" fontId="99" fillId="0" borderId="118" xfId="10" applyNumberFormat="1" applyFont="1" applyBorder="1" applyAlignment="1">
      <alignment horizontal="center" vertical="center" wrapText="1"/>
    </xf>
    <xf numFmtId="1" fontId="99" fillId="0" borderId="116" xfId="10" applyNumberFormat="1" applyFont="1" applyBorder="1" applyAlignment="1">
      <alignment horizontal="center" vertical="center" wrapText="1"/>
    </xf>
    <xf numFmtId="165" fontId="104" fillId="0" borderId="88" xfId="10" applyNumberFormat="1" applyFont="1" applyBorder="1"/>
    <xf numFmtId="165" fontId="104" fillId="0" borderId="0" xfId="10" applyNumberFormat="1" applyFont="1" applyBorder="1"/>
    <xf numFmtId="0" fontId="101" fillId="35" borderId="91" xfId="10" applyFont="1" applyFill="1" applyBorder="1" applyAlignment="1">
      <alignment horizontal="center" vertical="top" wrapText="1"/>
    </xf>
    <xf numFmtId="0" fontId="105" fillId="0" borderId="121" xfId="10" applyFont="1" applyBorder="1" applyAlignment="1">
      <alignment horizontal="left" vertical="center" wrapText="1"/>
    </xf>
    <xf numFmtId="0" fontId="98" fillId="0" borderId="122" xfId="10" applyFont="1" applyBorder="1" applyAlignment="1">
      <alignment horizontal="left" vertical="center" wrapText="1"/>
    </xf>
    <xf numFmtId="1" fontId="99" fillId="0" borderId="123" xfId="10" applyNumberFormat="1" applyFont="1" applyBorder="1" applyAlignment="1">
      <alignment horizontal="center" vertical="center" wrapText="1"/>
    </xf>
    <xf numFmtId="9" fontId="99" fillId="0" borderId="122" xfId="10" applyNumberFormat="1" applyFont="1" applyBorder="1" applyAlignment="1">
      <alignment horizontal="center" vertical="center" wrapText="1"/>
    </xf>
    <xf numFmtId="1" fontId="99" fillId="0" borderId="122" xfId="10" applyNumberFormat="1" applyFont="1" applyBorder="1" applyAlignment="1">
      <alignment horizontal="center" vertical="center" wrapText="1"/>
    </xf>
    <xf numFmtId="167" fontId="99" fillId="0" borderId="122" xfId="10" applyNumberFormat="1" applyFont="1" applyBorder="1" applyAlignment="1">
      <alignment horizontal="center" vertical="center" wrapText="1"/>
    </xf>
    <xf numFmtId="167" fontId="99" fillId="0" borderId="124" xfId="10" applyNumberFormat="1" applyFont="1" applyBorder="1" applyAlignment="1">
      <alignment horizontal="center" vertical="center" wrapText="1"/>
    </xf>
    <xf numFmtId="0" fontId="11" fillId="32" borderId="88" xfId="10" applyFont="1" applyFill="1" applyBorder="1" applyAlignment="1">
      <alignment horizontal="left" vertical="center" wrapText="1"/>
    </xf>
    <xf numFmtId="0" fontId="11" fillId="0" borderId="114" xfId="10" applyFont="1" applyBorder="1" applyAlignment="1">
      <alignment horizontal="left" vertical="center" wrapText="1"/>
    </xf>
    <xf numFmtId="167" fontId="17" fillId="0" borderId="125" xfId="10" applyNumberFormat="1" applyFont="1" applyBorder="1" applyAlignment="1">
      <alignment horizontal="center" vertical="center" wrapText="1"/>
    </xf>
    <xf numFmtId="1" fontId="17" fillId="0" borderId="94" xfId="10" applyNumberFormat="1" applyFont="1" applyBorder="1" applyAlignment="1">
      <alignment horizontal="center" vertical="center" wrapText="1"/>
    </xf>
    <xf numFmtId="1" fontId="17" fillId="0" borderId="98" xfId="10" applyNumberFormat="1" applyFont="1" applyBorder="1" applyAlignment="1">
      <alignment horizontal="center" vertical="center" wrapText="1"/>
    </xf>
    <xf numFmtId="9" fontId="17" fillId="0" borderId="126" xfId="10" applyNumberFormat="1" applyFont="1" applyBorder="1" applyAlignment="1">
      <alignment horizontal="center" vertical="center" wrapText="1"/>
    </xf>
    <xf numFmtId="10" fontId="13" fillId="0" borderId="94" xfId="10" applyNumberFormat="1" applyFont="1" applyBorder="1" applyAlignment="1">
      <alignment horizontal="center" vertical="center" wrapText="1"/>
    </xf>
    <xf numFmtId="10" fontId="13" fillId="0" borderId="98" xfId="10" applyNumberFormat="1" applyFont="1" applyBorder="1" applyAlignment="1">
      <alignment horizontal="center" vertical="center" wrapText="1"/>
    </xf>
    <xf numFmtId="0" fontId="88" fillId="0" borderId="81" xfId="10" applyFont="1" applyBorder="1"/>
    <xf numFmtId="167" fontId="99" fillId="0" borderId="127" xfId="10" applyNumberFormat="1" applyFont="1" applyBorder="1" applyAlignment="1">
      <alignment horizontal="center" vertical="center" wrapText="1"/>
    </xf>
    <xf numFmtId="1" fontId="99" fillId="0" borderId="128" xfId="10" applyNumberFormat="1" applyFont="1" applyBorder="1" applyAlignment="1">
      <alignment horizontal="center" vertical="center" wrapText="1"/>
    </xf>
    <xf numFmtId="1" fontId="17" fillId="0" borderId="126" xfId="10" applyNumberFormat="1" applyFont="1" applyBorder="1" applyAlignment="1">
      <alignment horizontal="center" vertical="center" wrapText="1"/>
    </xf>
    <xf numFmtId="167" fontId="99" fillId="0" borderId="126" xfId="10" applyNumberFormat="1" applyFont="1" applyBorder="1" applyAlignment="1">
      <alignment horizontal="center" vertical="center" wrapText="1"/>
    </xf>
    <xf numFmtId="167" fontId="99" fillId="0" borderId="120" xfId="10" applyNumberFormat="1" applyFont="1" applyBorder="1" applyAlignment="1">
      <alignment horizontal="center" vertical="center" wrapText="1"/>
    </xf>
    <xf numFmtId="10" fontId="17" fillId="0" borderId="126" xfId="10" applyNumberFormat="1" applyFont="1" applyBorder="1" applyAlignment="1">
      <alignment horizontal="center" vertical="center" wrapText="1"/>
    </xf>
    <xf numFmtId="167" fontId="99" fillId="0" borderId="129" xfId="10" applyNumberFormat="1" applyFont="1" applyBorder="1" applyAlignment="1">
      <alignment horizontal="center" vertical="center" wrapText="1"/>
    </xf>
    <xf numFmtId="0" fontId="102" fillId="0" borderId="130" xfId="10" applyFont="1" applyBorder="1" applyAlignment="1">
      <alignment wrapText="1"/>
    </xf>
    <xf numFmtId="9" fontId="99" fillId="0" borderId="126" xfId="10" applyNumberFormat="1" applyFont="1" applyBorder="1" applyAlignment="1">
      <alignment horizontal="center" vertical="center" wrapText="1"/>
    </xf>
    <xf numFmtId="1" fontId="99" fillId="0" borderId="94" xfId="10" applyNumberFormat="1" applyFont="1" applyBorder="1" applyAlignment="1">
      <alignment horizontal="center" vertical="center" wrapText="1"/>
    </xf>
    <xf numFmtId="165" fontId="100" fillId="0" borderId="0" xfId="10" applyNumberFormat="1" applyFont="1" applyBorder="1"/>
    <xf numFmtId="0" fontId="97" fillId="0" borderId="131" xfId="10" applyFont="1" applyBorder="1" applyAlignment="1">
      <alignment horizontal="left" vertical="center" wrapText="1"/>
    </xf>
    <xf numFmtId="9" fontId="17" fillId="0" borderId="125" xfId="10" applyNumberFormat="1" applyFont="1" applyBorder="1" applyAlignment="1">
      <alignment horizontal="center" vertical="center" wrapText="1"/>
    </xf>
    <xf numFmtId="1" fontId="17" fillId="0" borderId="121" xfId="10" applyNumberFormat="1" applyFont="1" applyBorder="1" applyAlignment="1">
      <alignment horizontal="center" vertical="center" wrapText="1"/>
    </xf>
    <xf numFmtId="9" fontId="17" fillId="0" borderId="134" xfId="10" applyNumberFormat="1" applyFont="1" applyBorder="1" applyAlignment="1">
      <alignment horizontal="center" vertical="center" wrapText="1"/>
    </xf>
    <xf numFmtId="1" fontId="17" fillId="0" borderId="131" xfId="10" applyNumberFormat="1" applyFont="1" applyBorder="1" applyAlignment="1">
      <alignment horizontal="center" vertical="center" wrapText="1"/>
    </xf>
    <xf numFmtId="9" fontId="17" fillId="0" borderId="135" xfId="10" applyNumberFormat="1" applyFont="1" applyBorder="1" applyAlignment="1">
      <alignment horizontal="center" vertical="center" wrapText="1"/>
    </xf>
    <xf numFmtId="167" fontId="17" fillId="0" borderId="135" xfId="10" applyNumberFormat="1" applyFont="1" applyBorder="1" applyAlignment="1">
      <alignment horizontal="center" vertical="center" wrapText="1"/>
    </xf>
    <xf numFmtId="167" fontId="13" fillId="0" borderId="135" xfId="10" applyNumberFormat="1" applyFont="1" applyBorder="1" applyAlignment="1">
      <alignment horizontal="center" vertical="center" wrapText="1"/>
    </xf>
    <xf numFmtId="167" fontId="13" fillId="0" borderId="134" xfId="10" applyNumberFormat="1" applyFont="1" applyBorder="1" applyAlignment="1">
      <alignment horizontal="center" vertical="center" wrapText="1"/>
    </xf>
    <xf numFmtId="167" fontId="17" fillId="0" borderId="98" xfId="10" applyNumberFormat="1" applyFont="1" applyBorder="1" applyAlignment="1">
      <alignment horizontal="center" vertical="center" wrapText="1"/>
    </xf>
    <xf numFmtId="167" fontId="17" fillId="0" borderId="113" xfId="10" applyNumberFormat="1" applyFont="1" applyBorder="1" applyAlignment="1">
      <alignment horizontal="center" vertical="center" wrapText="1"/>
    </xf>
    <xf numFmtId="0" fontId="102" fillId="0" borderId="1" xfId="10" applyFont="1" applyBorder="1" applyAlignment="1"/>
    <xf numFmtId="0" fontId="97" fillId="0" borderId="128" xfId="10" applyFont="1" applyBorder="1" applyAlignment="1">
      <alignment horizontal="left" vertical="center" wrapText="1"/>
    </xf>
    <xf numFmtId="9" fontId="17" fillId="0" borderId="138" xfId="10" applyNumberFormat="1" applyFont="1" applyBorder="1" applyAlignment="1">
      <alignment horizontal="center" vertical="center" wrapText="1"/>
    </xf>
    <xf numFmtId="9" fontId="17" fillId="0" borderId="124" xfId="10" applyNumberFormat="1" applyFont="1" applyBorder="1" applyAlignment="1">
      <alignment horizontal="center" vertical="center" wrapText="1"/>
    </xf>
    <xf numFmtId="9" fontId="17" fillId="0" borderId="122" xfId="10" applyNumberFormat="1" applyFont="1" applyBorder="1" applyAlignment="1">
      <alignment horizontal="center" vertical="center" wrapText="1"/>
    </xf>
    <xf numFmtId="167" fontId="17" fillId="0" borderId="122" xfId="10" applyNumberFormat="1" applyFont="1" applyBorder="1" applyAlignment="1">
      <alignment horizontal="center" vertical="center" wrapText="1"/>
    </xf>
    <xf numFmtId="167" fontId="13" fillId="0" borderId="122" xfId="10" applyNumberFormat="1" applyFont="1" applyBorder="1" applyAlignment="1">
      <alignment horizontal="center" vertical="center" wrapText="1"/>
    </xf>
    <xf numFmtId="167" fontId="13" fillId="0" borderId="124" xfId="10" applyNumberFormat="1" applyFont="1" applyBorder="1" applyAlignment="1">
      <alignment horizontal="center" vertical="center" wrapText="1"/>
    </xf>
    <xf numFmtId="0" fontId="105" fillId="0" borderId="118" xfId="10" applyFont="1" applyBorder="1" applyAlignment="1">
      <alignment horizontal="left" vertical="center" wrapText="1"/>
    </xf>
    <xf numFmtId="9" fontId="99" fillId="0" borderId="139" xfId="10" applyNumberFormat="1" applyFont="1" applyBorder="1" applyAlignment="1">
      <alignment horizontal="center" vertical="center" wrapText="1"/>
    </xf>
    <xf numFmtId="1" fontId="99" fillId="0" borderId="140" xfId="10" applyNumberFormat="1" applyFont="1" applyBorder="1" applyAlignment="1">
      <alignment horizontal="center" vertical="center" wrapText="1"/>
    </xf>
    <xf numFmtId="167" fontId="99" fillId="0" borderId="139" xfId="10" applyNumberFormat="1" applyFont="1" applyBorder="1" applyAlignment="1">
      <alignment horizontal="center" vertical="center" wrapText="1"/>
    </xf>
    <xf numFmtId="0" fontId="98" fillId="0" borderId="0" xfId="10" applyFont="1" applyAlignment="1">
      <alignment vertical="center" wrapText="1"/>
    </xf>
    <xf numFmtId="0" fontId="48" fillId="34" borderId="98" xfId="10" applyFont="1" applyFill="1" applyBorder="1" applyAlignment="1">
      <alignment horizontal="center" vertical="center" wrapText="1"/>
    </xf>
    <xf numFmtId="0" fontId="97" fillId="0" borderId="141" xfId="10" applyFont="1" applyBorder="1" applyAlignment="1">
      <alignment horizontal="left" vertical="center" wrapText="1"/>
    </xf>
    <xf numFmtId="1" fontId="17" fillId="0" borderId="142" xfId="10" applyNumberFormat="1" applyFont="1" applyBorder="1" applyAlignment="1">
      <alignment horizontal="center" vertical="center" wrapText="1"/>
    </xf>
    <xf numFmtId="9" fontId="17" fillId="0" borderId="133" xfId="10" applyNumberFormat="1" applyFont="1" applyBorder="1" applyAlignment="1">
      <alignment horizontal="center" vertical="center" wrapText="1"/>
    </xf>
    <xf numFmtId="0" fontId="97" fillId="0" borderId="95" xfId="10" applyFont="1" applyBorder="1" applyAlignment="1">
      <alignment horizontal="left" vertical="center" wrapText="1"/>
    </xf>
    <xf numFmtId="9" fontId="99" fillId="0" borderId="129" xfId="10" applyNumberFormat="1" applyFont="1" applyBorder="1" applyAlignment="1">
      <alignment horizontal="center" vertical="center" wrapText="1"/>
    </xf>
    <xf numFmtId="1" fontId="17" fillId="0" borderId="120" xfId="10" applyNumberFormat="1" applyFont="1" applyBorder="1" applyAlignment="1">
      <alignment horizontal="center" vertical="center" wrapText="1"/>
    </xf>
    <xf numFmtId="167" fontId="17" fillId="0" borderId="117" xfId="10" applyNumberFormat="1" applyFont="1" applyBorder="1" applyAlignment="1">
      <alignment horizontal="center" vertical="center" wrapText="1"/>
    </xf>
    <xf numFmtId="0" fontId="96" fillId="35" borderId="80" xfId="10" applyFont="1" applyFill="1" applyBorder="1" applyAlignment="1">
      <alignment horizontal="center" vertical="top" wrapText="1"/>
    </xf>
    <xf numFmtId="0" fontId="97" fillId="0" borderId="100" xfId="10" applyFont="1" applyBorder="1" applyAlignment="1">
      <alignment horizontal="left" vertical="center" wrapText="1"/>
    </xf>
    <xf numFmtId="9" fontId="17" fillId="0" borderId="91" xfId="10" applyNumberFormat="1" applyFont="1" applyBorder="1" applyAlignment="1">
      <alignment horizontal="center" vertical="center" wrapText="1"/>
    </xf>
    <xf numFmtId="1" fontId="17" fillId="0" borderId="144" xfId="10" applyNumberFormat="1" applyFont="1" applyBorder="1" applyAlignment="1">
      <alignment horizontal="center" vertical="center" wrapText="1"/>
    </xf>
    <xf numFmtId="9" fontId="17" fillId="0" borderId="90" xfId="10" applyNumberFormat="1" applyFont="1" applyBorder="1" applyAlignment="1">
      <alignment horizontal="center" vertical="center" wrapText="1"/>
    </xf>
    <xf numFmtId="1" fontId="17" fillId="0" borderId="103" xfId="10" applyNumberFormat="1" applyFont="1" applyBorder="1" applyAlignment="1">
      <alignment horizontal="center" vertical="center" wrapText="1"/>
    </xf>
    <xf numFmtId="167" fontId="17" fillId="0" borderId="104" xfId="10" applyNumberFormat="1" applyFont="1" applyBorder="1" applyAlignment="1">
      <alignment horizontal="center" vertical="center" wrapText="1"/>
    </xf>
    <xf numFmtId="167" fontId="13" fillId="0" borderId="104" xfId="10" applyNumberFormat="1" applyFont="1" applyBorder="1" applyAlignment="1">
      <alignment horizontal="center" vertical="center" wrapText="1"/>
    </xf>
    <xf numFmtId="0" fontId="98" fillId="0" borderId="126" xfId="10" applyFont="1" applyBorder="1" applyAlignment="1">
      <alignment horizontal="left" vertical="center" wrapText="1"/>
    </xf>
    <xf numFmtId="9" fontId="99" fillId="0" borderId="97" xfId="10" applyNumberFormat="1" applyFont="1" applyBorder="1" applyAlignment="1">
      <alignment horizontal="center" vertical="center" wrapText="1"/>
    </xf>
    <xf numFmtId="0" fontId="98" fillId="0" borderId="136" xfId="10" applyFont="1" applyBorder="1" applyAlignment="1">
      <alignment horizontal="left" vertical="center" wrapText="1"/>
    </xf>
    <xf numFmtId="0" fontId="92" fillId="33" borderId="86" xfId="10" applyFont="1" applyFill="1" applyBorder="1" applyAlignment="1">
      <alignment horizontal="left" vertical="center" wrapText="1"/>
    </xf>
    <xf numFmtId="0" fontId="53" fillId="34" borderId="100" xfId="10" applyFont="1" applyFill="1" applyBorder="1" applyAlignment="1">
      <alignment horizontal="center" vertical="center" wrapText="1"/>
    </xf>
    <xf numFmtId="0" fontId="85" fillId="0" borderId="106" xfId="10" applyFont="1" applyBorder="1"/>
    <xf numFmtId="165" fontId="85" fillId="30" borderId="80" xfId="10" applyNumberFormat="1" applyFont="1" applyFill="1" applyBorder="1"/>
    <xf numFmtId="0" fontId="97" fillId="0" borderId="142" xfId="10" applyFont="1" applyBorder="1" applyAlignment="1">
      <alignment horizontal="left" vertical="center" wrapText="1"/>
    </xf>
    <xf numFmtId="9" fontId="17" fillId="0" borderId="80" xfId="10" applyNumberFormat="1" applyFont="1" applyBorder="1" applyAlignment="1">
      <alignment horizontal="center" vertical="center" wrapText="1"/>
    </xf>
    <xf numFmtId="9" fontId="17" fillId="0" borderId="132" xfId="10" applyNumberFormat="1" applyFont="1" applyBorder="1" applyAlignment="1">
      <alignment horizontal="center" vertical="center" wrapText="1"/>
    </xf>
    <xf numFmtId="10" fontId="17" fillId="0" borderId="135" xfId="10" applyNumberFormat="1" applyFont="1" applyBorder="1" applyAlignment="1">
      <alignment horizontal="center" vertical="center" wrapText="1"/>
    </xf>
    <xf numFmtId="10" fontId="17" fillId="0" borderId="119" xfId="10" applyNumberFormat="1" applyFont="1" applyBorder="1" applyAlignment="1">
      <alignment horizontal="center" vertical="center" wrapText="1"/>
    </xf>
    <xf numFmtId="10" fontId="17" fillId="0" borderId="146" xfId="10" applyNumberFormat="1" applyFont="1" applyBorder="1" applyAlignment="1">
      <alignment horizontal="center" vertical="center" wrapText="1"/>
    </xf>
    <xf numFmtId="0" fontId="85" fillId="0" borderId="80" xfId="10" applyFont="1" applyBorder="1"/>
    <xf numFmtId="0" fontId="97" fillId="0" borderId="121" xfId="10" applyFont="1" applyBorder="1" applyAlignment="1">
      <alignment horizontal="left" vertical="center" wrapText="1"/>
    </xf>
    <xf numFmtId="9" fontId="17" fillId="0" borderId="81" xfId="10" applyNumberFormat="1" applyFont="1" applyBorder="1" applyAlignment="1">
      <alignment horizontal="center" vertical="center" wrapText="1"/>
    </xf>
    <xf numFmtId="9" fontId="17" fillId="0" borderId="147" xfId="10" applyNumberFormat="1" applyFont="1" applyBorder="1" applyAlignment="1">
      <alignment horizontal="center" vertical="center" wrapText="1"/>
    </xf>
    <xf numFmtId="1" fontId="17" fillId="0" borderId="123" xfId="10" applyNumberFormat="1" applyFont="1" applyBorder="1" applyAlignment="1">
      <alignment horizontal="center" vertical="center" wrapText="1"/>
    </xf>
    <xf numFmtId="10" fontId="17" fillId="0" borderId="147" xfId="10" applyNumberFormat="1" applyFont="1" applyBorder="1" applyAlignment="1">
      <alignment horizontal="center" vertical="center" wrapText="1"/>
    </xf>
    <xf numFmtId="10" fontId="17" fillId="0" borderId="122" xfId="10" applyNumberFormat="1" applyFont="1" applyBorder="1" applyAlignment="1">
      <alignment horizontal="center" vertical="center" wrapText="1"/>
    </xf>
    <xf numFmtId="10" fontId="13" fillId="0" borderId="122" xfId="10" applyNumberFormat="1" applyFont="1" applyBorder="1" applyAlignment="1">
      <alignment horizontal="center" vertical="center" wrapText="1"/>
    </xf>
    <xf numFmtId="0" fontId="96" fillId="35" borderId="89" xfId="10" applyFont="1" applyFill="1" applyBorder="1" applyAlignment="1">
      <alignment horizontal="center" vertical="top" wrapText="1"/>
    </xf>
    <xf numFmtId="10" fontId="99" fillId="0" borderId="140" xfId="10" applyNumberFormat="1" applyFont="1" applyBorder="1" applyAlignment="1">
      <alignment horizontal="center" vertical="center" wrapText="1"/>
    </xf>
    <xf numFmtId="10" fontId="99" fillId="0" borderId="126" xfId="10" applyNumberFormat="1" applyFont="1" applyBorder="1" applyAlignment="1">
      <alignment horizontal="center" vertical="center" wrapText="1"/>
    </xf>
    <xf numFmtId="10" fontId="99" fillId="0" borderId="139" xfId="10" applyNumberFormat="1" applyFont="1" applyBorder="1" applyAlignment="1">
      <alignment horizontal="center" vertical="center" wrapText="1"/>
    </xf>
    <xf numFmtId="9" fontId="27" fillId="36" borderId="81" xfId="10" applyNumberFormat="1" applyFont="1" applyFill="1" applyBorder="1" applyAlignment="1">
      <alignment horizontal="center" vertical="center" wrapText="1"/>
    </xf>
    <xf numFmtId="165" fontId="85" fillId="30" borderId="81" xfId="10" applyNumberFormat="1" applyFont="1" applyFill="1" applyBorder="1"/>
    <xf numFmtId="0" fontId="85" fillId="0" borderId="91" xfId="10" applyFont="1" applyBorder="1"/>
    <xf numFmtId="10" fontId="13" fillId="0" borderId="85" xfId="10" applyNumberFormat="1" applyFont="1" applyBorder="1" applyAlignment="1">
      <alignment horizontal="center" vertical="center" wrapText="1"/>
    </xf>
    <xf numFmtId="1" fontId="13" fillId="0" borderId="109" xfId="10" applyNumberFormat="1" applyFont="1" applyBorder="1" applyAlignment="1">
      <alignment horizontal="center" vertical="center" wrapText="1"/>
    </xf>
    <xf numFmtId="10" fontId="13" fillId="0" borderId="110" xfId="10" applyNumberFormat="1" applyFont="1" applyBorder="1" applyAlignment="1">
      <alignment horizontal="center" vertical="center" wrapText="1"/>
    </xf>
    <xf numFmtId="10" fontId="13" fillId="0" borderId="108" xfId="10" applyNumberFormat="1" applyFont="1" applyBorder="1" applyAlignment="1">
      <alignment horizontal="center" vertical="center" wrapText="1"/>
    </xf>
    <xf numFmtId="10" fontId="99" fillId="0" borderId="115" xfId="10" applyNumberFormat="1" applyFont="1" applyBorder="1" applyAlignment="1">
      <alignment horizontal="center" vertical="center" wrapText="1"/>
    </xf>
    <xf numFmtId="9" fontId="99" fillId="0" borderId="117" xfId="10" applyNumberFormat="1" applyFont="1" applyBorder="1" applyAlignment="1">
      <alignment horizontal="center" vertical="center" wrapText="1"/>
    </xf>
    <xf numFmtId="0" fontId="104" fillId="0" borderId="0" xfId="10" applyFont="1"/>
    <xf numFmtId="10" fontId="99" fillId="0" borderId="121" xfId="10" applyNumberFormat="1" applyFont="1" applyBorder="1" applyAlignment="1">
      <alignment horizontal="center" vertical="center" wrapText="1"/>
    </xf>
    <xf numFmtId="0" fontId="104" fillId="0" borderId="0" xfId="10" applyFont="1" applyBorder="1"/>
    <xf numFmtId="0" fontId="3" fillId="12" borderId="5" xfId="11" applyFont="1" applyFill="1" applyBorder="1" applyAlignment="1">
      <alignment horizontal="center" vertical="center"/>
    </xf>
    <xf numFmtId="0" fontId="105" fillId="0" borderId="112" xfId="10" applyFont="1" applyBorder="1" applyAlignment="1">
      <alignment horizontal="left" vertical="center" wrapText="1"/>
    </xf>
    <xf numFmtId="1" fontId="99" fillId="0" borderId="112" xfId="10" applyNumberFormat="1" applyFont="1" applyBorder="1" applyAlignment="1">
      <alignment horizontal="center" vertical="center" wrapText="1"/>
    </xf>
    <xf numFmtId="10" fontId="99" fillId="0" borderId="94" xfId="10" applyNumberFormat="1" applyFont="1" applyBorder="1" applyAlignment="1">
      <alignment horizontal="center" vertical="center" wrapText="1"/>
    </xf>
    <xf numFmtId="10" fontId="99" fillId="0" borderId="0" xfId="10" applyNumberFormat="1" applyFont="1" applyBorder="1" applyAlignment="1">
      <alignment horizontal="center" vertical="center" wrapText="1"/>
    </xf>
    <xf numFmtId="10" fontId="99" fillId="0" borderId="1" xfId="10" applyNumberFormat="1" applyFont="1" applyBorder="1" applyAlignment="1">
      <alignment horizontal="center" vertical="center" wrapText="1"/>
    </xf>
    <xf numFmtId="0" fontId="104" fillId="0" borderId="1" xfId="10" applyFont="1" applyBorder="1"/>
    <xf numFmtId="0" fontId="97" fillId="0" borderId="148" xfId="10" applyFont="1" applyBorder="1" applyAlignment="1">
      <alignment horizontal="left" vertical="center" wrapText="1"/>
    </xf>
    <xf numFmtId="10" fontId="13" fillId="0" borderId="149" xfId="10" applyNumberFormat="1" applyFont="1" applyBorder="1" applyAlignment="1">
      <alignment horizontal="center" vertical="center" wrapText="1"/>
    </xf>
    <xf numFmtId="0" fontId="105" fillId="0" borderId="148" xfId="10" applyFont="1" applyBorder="1" applyAlignment="1">
      <alignment horizontal="left" vertical="center" wrapText="1"/>
    </xf>
    <xf numFmtId="167" fontId="99" fillId="0" borderId="115" xfId="10" applyNumberFormat="1" applyFont="1" applyBorder="1" applyAlignment="1">
      <alignment horizontal="center" vertical="center" wrapText="1"/>
    </xf>
    <xf numFmtId="0" fontId="104" fillId="0" borderId="88" xfId="10" applyFont="1" applyBorder="1"/>
    <xf numFmtId="0" fontId="105" fillId="0" borderId="128" xfId="10" applyFont="1" applyBorder="1" applyAlignment="1">
      <alignment horizontal="left" vertical="center" wrapText="1"/>
    </xf>
    <xf numFmtId="0" fontId="11" fillId="0" borderId="116" xfId="10" applyFont="1" applyBorder="1" applyAlignment="1">
      <alignment horizontal="left" vertical="center" wrapText="1"/>
    </xf>
    <xf numFmtId="167" fontId="99" fillId="19" borderId="115" xfId="10" applyNumberFormat="1" applyFont="1" applyFill="1" applyBorder="1" applyAlignment="1">
      <alignment horizontal="center" vertical="center" wrapText="1"/>
    </xf>
    <xf numFmtId="10" fontId="99" fillId="0" borderId="136" xfId="10" applyNumberFormat="1" applyFont="1" applyBorder="1" applyAlignment="1">
      <alignment horizontal="center" vertical="center" wrapText="1"/>
    </xf>
    <xf numFmtId="0" fontId="104" fillId="0" borderId="126" xfId="10" applyFont="1" applyBorder="1"/>
    <xf numFmtId="10" fontId="85" fillId="0" borderId="0" xfId="10" applyNumberFormat="1" applyFont="1"/>
    <xf numFmtId="167" fontId="85" fillId="0" borderId="0" xfId="10" applyNumberFormat="1" applyFont="1"/>
    <xf numFmtId="10" fontId="85" fillId="0" borderId="0" xfId="10" applyNumberFormat="1" applyFont="1" applyAlignment="1"/>
    <xf numFmtId="0" fontId="98" fillId="2" borderId="114" xfId="10" applyFont="1" applyFill="1" applyBorder="1" applyAlignment="1">
      <alignment horizontal="left" vertical="center" wrapText="1"/>
    </xf>
    <xf numFmtId="167" fontId="99" fillId="0" borderId="81" xfId="10" applyNumberFormat="1" applyFont="1" applyBorder="1" applyAlignment="1">
      <alignment horizontal="center" vertical="center" wrapText="1"/>
    </xf>
    <xf numFmtId="167" fontId="17" fillId="0" borderId="106" xfId="10" applyNumberFormat="1" applyFont="1" applyBorder="1" applyAlignment="1">
      <alignment horizontal="center" vertical="center" wrapText="1"/>
    </xf>
    <xf numFmtId="167" fontId="17" fillId="0" borderId="85" xfId="10" applyNumberFormat="1"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alignment horizontal="center" vertical="center" wrapText="1"/>
    </xf>
    <xf numFmtId="0" fontId="0" fillId="5" borderId="0" xfId="0" applyFill="1" applyBorder="1" applyAlignment="1">
      <alignment horizontal="center" vertical="center" wrapText="1"/>
    </xf>
    <xf numFmtId="0" fontId="0" fillId="0" borderId="1" xfId="0" applyBorder="1" applyAlignment="1">
      <alignment wrapText="1"/>
    </xf>
    <xf numFmtId="165" fontId="0" fillId="0" borderId="0" xfId="0" applyNumberFormat="1" applyBorder="1"/>
    <xf numFmtId="165" fontId="0" fillId="10" borderId="0" xfId="3" applyFont="1" applyFill="1" applyBorder="1"/>
    <xf numFmtId="165" fontId="0" fillId="5" borderId="0" xfId="3" applyFont="1" applyFill="1" applyBorder="1"/>
    <xf numFmtId="167" fontId="17" fillId="18" borderId="56" xfId="0" applyNumberFormat="1" applyFont="1" applyFill="1" applyBorder="1" applyAlignment="1">
      <alignment horizontal="center" vertical="center" wrapText="1"/>
    </xf>
    <xf numFmtId="165" fontId="0" fillId="0" borderId="9" xfId="3" applyFont="1" applyBorder="1"/>
    <xf numFmtId="165" fontId="0" fillId="0" borderId="3" xfId="3" applyFont="1" applyBorder="1"/>
    <xf numFmtId="17" fontId="0" fillId="0" borderId="1" xfId="0" applyNumberFormat="1" applyBorder="1"/>
    <xf numFmtId="0" fontId="107" fillId="0" borderId="46" xfId="4" applyFont="1" applyFill="1" applyBorder="1" applyAlignment="1">
      <alignment horizontal="left" vertical="center" wrapText="1"/>
    </xf>
    <xf numFmtId="0" fontId="107" fillId="0" borderId="30" xfId="4" applyFont="1" applyFill="1" applyBorder="1" applyAlignment="1">
      <alignment horizontal="left" vertical="center" wrapText="1"/>
    </xf>
    <xf numFmtId="10" fontId="108" fillId="0" borderId="30" xfId="0" applyNumberFormat="1" applyFont="1" applyFill="1" applyBorder="1" applyAlignment="1">
      <alignment horizontal="center" vertical="center" wrapText="1"/>
    </xf>
    <xf numFmtId="1" fontId="108" fillId="0" borderId="63" xfId="0" applyNumberFormat="1" applyFont="1" applyFill="1" applyBorder="1" applyAlignment="1">
      <alignment horizontal="center" vertical="center" wrapText="1"/>
    </xf>
    <xf numFmtId="9" fontId="108" fillId="0" borderId="1" xfId="4" applyNumberFormat="1" applyFont="1" applyFill="1" applyBorder="1" applyAlignment="1">
      <alignment horizontal="center" vertical="center" wrapText="1"/>
    </xf>
    <xf numFmtId="10" fontId="108" fillId="12" borderId="45" xfId="4" applyNumberFormat="1" applyFont="1" applyFill="1" applyBorder="1" applyAlignment="1">
      <alignment horizontal="center" vertical="center" wrapText="1"/>
    </xf>
    <xf numFmtId="10" fontId="108" fillId="0" borderId="45" xfId="4" applyNumberFormat="1" applyFont="1" applyFill="1" applyBorder="1" applyAlignment="1">
      <alignment horizontal="center" vertical="center" wrapText="1"/>
    </xf>
    <xf numFmtId="9" fontId="108" fillId="0" borderId="46" xfId="4" applyNumberFormat="1" applyFont="1" applyFill="1" applyBorder="1" applyAlignment="1">
      <alignment horizontal="center" vertical="center" wrapText="1"/>
    </xf>
    <xf numFmtId="10" fontId="108" fillId="12" borderId="47" xfId="4" applyNumberFormat="1" applyFont="1" applyFill="1" applyBorder="1" applyAlignment="1">
      <alignment horizontal="center" vertical="center" wrapText="1"/>
    </xf>
    <xf numFmtId="10" fontId="108" fillId="0" borderId="47" xfId="4" applyNumberFormat="1" applyFont="1" applyFill="1" applyBorder="1" applyAlignment="1">
      <alignment horizontal="center" vertical="center" wrapText="1"/>
    </xf>
    <xf numFmtId="10" fontId="18" fillId="12" borderId="47" xfId="4" applyNumberFormat="1" applyFont="1" applyFill="1" applyBorder="1" applyAlignment="1">
      <alignment horizontal="center" vertical="center" wrapText="1"/>
    </xf>
    <xf numFmtId="10" fontId="108" fillId="3" borderId="29" xfId="4" applyNumberFormat="1" applyFont="1" applyFill="1" applyBorder="1" applyAlignment="1">
      <alignment horizontal="center" vertical="center" wrapText="1"/>
    </xf>
    <xf numFmtId="49" fontId="0" fillId="0" borderId="3" xfId="3" applyNumberFormat="1" applyFont="1" applyBorder="1" applyAlignment="1">
      <alignment wrapText="1"/>
    </xf>
    <xf numFmtId="10" fontId="18" fillId="0" borderId="47" xfId="4" applyNumberFormat="1" applyFont="1" applyFill="1" applyBorder="1" applyAlignment="1">
      <alignment horizontal="center" vertical="center" wrapText="1"/>
    </xf>
    <xf numFmtId="0" fontId="0" fillId="0" borderId="3" xfId="3" applyNumberFormat="1" applyFont="1" applyBorder="1" applyAlignment="1">
      <alignment wrapText="1"/>
    </xf>
    <xf numFmtId="10" fontId="108" fillId="19" borderId="29" xfId="4" applyNumberFormat="1" applyFont="1" applyFill="1" applyBorder="1" applyAlignment="1">
      <alignment horizontal="center" vertical="center" wrapText="1"/>
    </xf>
    <xf numFmtId="165" fontId="0" fillId="0" borderId="3" xfId="3" applyFont="1" applyBorder="1" applyAlignment="1">
      <alignment wrapText="1"/>
    </xf>
    <xf numFmtId="167" fontId="17" fillId="18" borderId="30" xfId="0" applyNumberFormat="1" applyFont="1" applyFill="1" applyBorder="1" applyAlignment="1">
      <alignment horizontal="center" vertical="center" wrapText="1"/>
    </xf>
    <xf numFmtId="10" fontId="17" fillId="0" borderId="3" xfId="0" applyNumberFormat="1" applyFont="1" applyFill="1" applyBorder="1" applyAlignment="1">
      <alignment horizontal="center" vertical="center" wrapText="1"/>
    </xf>
    <xf numFmtId="165" fontId="109" fillId="0" borderId="3" xfId="3" applyFont="1" applyBorder="1" applyAlignment="1">
      <alignment horizontal="right"/>
    </xf>
    <xf numFmtId="0" fontId="110" fillId="0" borderId="21" xfId="0" applyFont="1" applyBorder="1" applyAlignment="1">
      <alignment horizontal="left" vertical="center" indent="2"/>
    </xf>
    <xf numFmtId="10" fontId="17" fillId="0" borderId="48" xfId="0" applyNumberFormat="1" applyFont="1" applyFill="1" applyBorder="1" applyAlignment="1">
      <alignment horizontal="center" vertical="center" wrapText="1"/>
    </xf>
    <xf numFmtId="10" fontId="111" fillId="12" borderId="20" xfId="4" applyNumberFormat="1" applyFont="1" applyFill="1" applyBorder="1" applyAlignment="1">
      <alignment horizontal="center" vertical="center" wrapText="1"/>
    </xf>
    <xf numFmtId="10" fontId="111" fillId="0" borderId="1" xfId="4" applyNumberFormat="1" applyFont="1" applyFill="1" applyBorder="1" applyAlignment="1">
      <alignment horizontal="center" vertical="center" wrapText="1"/>
    </xf>
    <xf numFmtId="10" fontId="111" fillId="12" borderId="1" xfId="4" applyNumberFormat="1" applyFont="1" applyFill="1" applyBorder="1" applyAlignment="1">
      <alignment horizontal="center" vertical="center" wrapText="1"/>
    </xf>
    <xf numFmtId="9" fontId="111" fillId="0" borderId="3" xfId="4" applyNumberFormat="1" applyFont="1" applyFill="1" applyBorder="1" applyAlignment="1">
      <alignment horizontal="center" vertical="center" wrapText="1"/>
    </xf>
    <xf numFmtId="49" fontId="0" fillId="0" borderId="3" xfId="9" applyNumberFormat="1" applyFont="1" applyFill="1" applyBorder="1" applyAlignment="1">
      <alignment vertical="center" wrapText="1"/>
    </xf>
    <xf numFmtId="165" fontId="112" fillId="0" borderId="3" xfId="3" applyFont="1" applyBorder="1" applyAlignment="1">
      <alignment horizontal="right"/>
    </xf>
    <xf numFmtId="0" fontId="110" fillId="0" borderId="21" xfId="0" applyFont="1" applyBorder="1" applyAlignment="1">
      <alignment horizontal="left" vertical="center" wrapText="1" indent="2"/>
    </xf>
    <xf numFmtId="1" fontId="17" fillId="0" borderId="54" xfId="0" applyNumberFormat="1" applyFont="1" applyFill="1" applyBorder="1" applyAlignment="1">
      <alignment horizontal="center" vertical="center" wrapText="1"/>
    </xf>
    <xf numFmtId="167" fontId="17" fillId="18" borderId="48" xfId="0" applyNumberFormat="1" applyFont="1" applyFill="1" applyBorder="1" applyAlignment="1">
      <alignment horizontal="center" vertical="center" wrapText="1"/>
    </xf>
    <xf numFmtId="0" fontId="17" fillId="4" borderId="48" xfId="1" applyNumberFormat="1" applyFont="1" applyFill="1" applyBorder="1" applyAlignment="1">
      <alignment horizontal="center" vertical="center" wrapText="1"/>
    </xf>
    <xf numFmtId="9" fontId="17" fillId="0" borderId="54" xfId="4" applyNumberFormat="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9" fontId="17" fillId="12" borderId="1" xfId="1" applyFont="1" applyFill="1" applyBorder="1" applyAlignment="1">
      <alignment horizontal="center" vertical="center" wrapText="1"/>
    </xf>
    <xf numFmtId="0" fontId="17" fillId="0" borderId="3" xfId="1" applyNumberFormat="1" applyFont="1" applyFill="1" applyBorder="1" applyAlignment="1">
      <alignment horizontal="center" vertical="center" wrapText="1"/>
    </xf>
    <xf numFmtId="10" fontId="17" fillId="0" borderId="20" xfId="4" applyNumberFormat="1" applyFont="1" applyFill="1" applyBorder="1" applyAlignment="1">
      <alignment horizontal="center" vertical="center" wrapText="1"/>
    </xf>
    <xf numFmtId="165" fontId="112" fillId="0" borderId="3" xfId="3" applyFont="1" applyBorder="1"/>
    <xf numFmtId="10" fontId="17" fillId="3" borderId="3" xfId="4" applyNumberFormat="1" applyFont="1" applyFill="1" applyBorder="1" applyAlignment="1">
      <alignment horizontal="center" vertical="center" wrapText="1"/>
    </xf>
    <xf numFmtId="9" fontId="17" fillId="19" borderId="3" xfId="4" applyNumberFormat="1" applyFont="1" applyFill="1" applyBorder="1" applyAlignment="1">
      <alignment horizontal="center" vertical="center" wrapText="1"/>
    </xf>
    <xf numFmtId="9" fontId="17" fillId="12" borderId="3" xfId="4" applyNumberFormat="1" applyFont="1" applyFill="1" applyBorder="1" applyAlignment="1">
      <alignment horizontal="center" vertical="center" wrapText="1"/>
    </xf>
    <xf numFmtId="164" fontId="113" fillId="0" borderId="1" xfId="0" applyNumberFormat="1" applyFont="1" applyBorder="1" applyAlignment="1">
      <alignment horizontal="right" vertical="center" readingOrder="1"/>
    </xf>
    <xf numFmtId="0" fontId="113" fillId="0" borderId="1" xfId="0" applyFont="1" applyBorder="1" applyAlignment="1">
      <alignment horizontal="right" vertical="center" readingOrder="1"/>
    </xf>
    <xf numFmtId="10" fontId="17" fillId="18" borderId="48" xfId="0" applyNumberFormat="1" applyFont="1" applyFill="1" applyBorder="1" applyAlignment="1">
      <alignment horizontal="center" vertical="center" wrapText="1"/>
    </xf>
    <xf numFmtId="10" fontId="17" fillId="0" borderId="21" xfId="4" applyNumberFormat="1" applyFont="1" applyFill="1" applyBorder="1" applyAlignment="1">
      <alignment horizontal="center" vertical="center" wrapText="1"/>
    </xf>
    <xf numFmtId="0" fontId="28" fillId="19" borderId="41" xfId="5" applyFont="1" applyFill="1" applyBorder="1" applyAlignment="1">
      <alignment horizontal="left" vertical="center" wrapText="1"/>
    </xf>
    <xf numFmtId="167" fontId="18" fillId="18" borderId="48" xfId="0" applyNumberFormat="1" applyFont="1" applyFill="1" applyBorder="1" applyAlignment="1">
      <alignment horizontal="center" vertical="center" wrapText="1"/>
    </xf>
    <xf numFmtId="1" fontId="18" fillId="12" borderId="41" xfId="0" applyNumberFormat="1" applyFont="1" applyFill="1" applyBorder="1" applyAlignment="1">
      <alignment horizontal="center" vertical="center" wrapText="1"/>
    </xf>
    <xf numFmtId="9" fontId="18" fillId="12" borderId="48" xfId="4" applyNumberFormat="1" applyFont="1" applyFill="1" applyBorder="1" applyAlignment="1">
      <alignment horizontal="center" vertical="center" wrapText="1"/>
    </xf>
    <xf numFmtId="10" fontId="18" fillId="12" borderId="1" xfId="4" applyNumberFormat="1" applyFont="1" applyFill="1" applyBorder="1" applyAlignment="1">
      <alignment horizontal="center" vertical="center" wrapText="1"/>
    </xf>
    <xf numFmtId="10" fontId="33" fillId="12" borderId="1" xfId="4" applyNumberFormat="1" applyFont="1" applyFill="1" applyBorder="1" applyAlignment="1">
      <alignment horizontal="center" vertical="center" wrapText="1"/>
    </xf>
    <xf numFmtId="0" fontId="11" fillId="19" borderId="3" xfId="4" applyFont="1" applyFill="1" applyBorder="1" applyAlignment="1">
      <alignment horizontal="left" vertical="center" wrapText="1"/>
    </xf>
    <xf numFmtId="0" fontId="11" fillId="19" borderId="48" xfId="4" applyFont="1" applyFill="1" applyBorder="1" applyAlignment="1">
      <alignment horizontal="left" vertical="center" wrapText="1"/>
    </xf>
    <xf numFmtId="10" fontId="17" fillId="19" borderId="48" xfId="0" applyNumberFormat="1" applyFont="1" applyFill="1" applyBorder="1" applyAlignment="1">
      <alignment horizontal="center" vertical="center" wrapText="1"/>
    </xf>
    <xf numFmtId="167" fontId="17" fillId="0" borderId="1" xfId="0" applyNumberFormat="1" applyFont="1" applyFill="1" applyBorder="1" applyAlignment="1">
      <alignment horizontal="center" vertical="center" wrapText="1"/>
    </xf>
    <xf numFmtId="165" fontId="0" fillId="0" borderId="3" xfId="3" applyFont="1" applyBorder="1" applyAlignment="1">
      <alignment horizontal="center" vertical="center" wrapText="1"/>
    </xf>
    <xf numFmtId="167" fontId="17" fillId="12" borderId="1" xfId="0" applyNumberFormat="1" applyFont="1" applyFill="1" applyBorder="1" applyAlignment="1">
      <alignment horizontal="center" vertical="center" wrapText="1"/>
    </xf>
    <xf numFmtId="167" fontId="17" fillId="19" borderId="48" xfId="0" applyNumberFormat="1" applyFont="1" applyFill="1" applyBorder="1" applyAlignment="1">
      <alignment horizontal="center" vertical="center" wrapText="1"/>
    </xf>
    <xf numFmtId="164" fontId="112" fillId="0" borderId="3" xfId="3" applyNumberFormat="1" applyFont="1" applyBorder="1" applyAlignment="1">
      <alignment wrapText="1"/>
    </xf>
    <xf numFmtId="167" fontId="17" fillId="18" borderId="10" xfId="0" applyNumberFormat="1" applyFont="1" applyFill="1" applyBorder="1" applyAlignment="1">
      <alignment horizontal="center" vertical="center" wrapText="1"/>
    </xf>
    <xf numFmtId="0" fontId="0" fillId="0" borderId="0" xfId="0" applyAlignment="1">
      <alignment horizontal="center" vertical="center"/>
    </xf>
    <xf numFmtId="165" fontId="0" fillId="10" borderId="3" xfId="3" applyFont="1" applyFill="1" applyBorder="1"/>
    <xf numFmtId="165" fontId="0" fillId="5" borderId="15" xfId="3" applyFont="1" applyFill="1" applyBorder="1"/>
    <xf numFmtId="165" fontId="0" fillId="5" borderId="3" xfId="3" applyFont="1" applyFill="1" applyBorder="1"/>
    <xf numFmtId="167" fontId="17" fillId="4" borderId="60" xfId="0" applyNumberFormat="1" applyFont="1" applyFill="1" applyBorder="1" applyAlignment="1">
      <alignment horizontal="center" vertical="center" wrapText="1"/>
    </xf>
    <xf numFmtId="9" fontId="17" fillId="12" borderId="61" xfId="4" applyNumberFormat="1" applyFont="1" applyFill="1" applyBorder="1" applyAlignment="1">
      <alignment horizontal="center" vertical="center" wrapText="1"/>
    </xf>
    <xf numFmtId="0" fontId="28" fillId="4" borderId="41" xfId="5" applyFont="1" applyFill="1" applyBorder="1" applyAlignment="1">
      <alignment horizontal="left" vertical="center" wrapText="1"/>
    </xf>
    <xf numFmtId="167" fontId="17" fillId="4" borderId="23" xfId="0" applyNumberFormat="1" applyFont="1" applyFill="1" applyBorder="1" applyAlignment="1">
      <alignment horizontal="center" vertical="center" wrapText="1"/>
    </xf>
    <xf numFmtId="1" fontId="17" fillId="4" borderId="41" xfId="0" applyNumberFormat="1" applyFont="1" applyFill="1" applyBorder="1" applyAlignment="1">
      <alignment horizontal="center" vertical="center" wrapText="1"/>
    </xf>
    <xf numFmtId="9" fontId="17" fillId="4" borderId="48" xfId="4" applyNumberFormat="1" applyFont="1" applyFill="1" applyBorder="1" applyAlignment="1">
      <alignment horizontal="center" vertical="center" wrapText="1"/>
    </xf>
    <xf numFmtId="10" fontId="108" fillId="3" borderId="47" xfId="4" applyNumberFormat="1" applyFont="1" applyFill="1" applyBorder="1" applyAlignment="1">
      <alignment horizontal="center" vertical="center" wrapText="1"/>
    </xf>
    <xf numFmtId="165" fontId="0" fillId="0" borderId="9" xfId="3" applyFont="1" applyBorder="1" applyAlignment="1">
      <alignment vertical="center" wrapText="1"/>
    </xf>
    <xf numFmtId="165" fontId="0" fillId="0" borderId="3" xfId="3" applyFont="1" applyBorder="1" applyAlignment="1">
      <alignment vertical="center" wrapText="1"/>
    </xf>
    <xf numFmtId="0" fontId="28" fillId="4" borderId="63" xfId="5" applyFont="1" applyFill="1" applyBorder="1" applyAlignment="1">
      <alignment horizontal="left" vertical="center" wrapText="1"/>
    </xf>
    <xf numFmtId="167" fontId="18" fillId="12" borderId="23" xfId="0" applyNumberFormat="1" applyFont="1" applyFill="1" applyBorder="1" applyAlignment="1">
      <alignment horizontal="center" vertical="center" wrapText="1"/>
    </xf>
    <xf numFmtId="1" fontId="18" fillId="12" borderId="72" xfId="0" applyNumberFormat="1" applyFont="1" applyFill="1" applyBorder="1" applyAlignment="1">
      <alignment horizontal="center" vertical="center" wrapText="1"/>
    </xf>
    <xf numFmtId="9" fontId="18" fillId="12" borderId="13" xfId="4" applyNumberFormat="1" applyFont="1" applyFill="1" applyBorder="1" applyAlignment="1">
      <alignment horizontal="center" vertical="center" wrapText="1"/>
    </xf>
    <xf numFmtId="9" fontId="17" fillId="12" borderId="58" xfId="4" applyNumberFormat="1" applyFont="1" applyFill="1" applyBorder="1" applyAlignment="1">
      <alignment horizontal="center" vertical="center" wrapText="1"/>
    </xf>
    <xf numFmtId="10" fontId="18" fillId="12" borderId="43" xfId="4" applyNumberFormat="1" applyFont="1" applyFill="1" applyBorder="1" applyAlignment="1">
      <alignment horizontal="center" vertical="center" wrapText="1"/>
    </xf>
    <xf numFmtId="167" fontId="17" fillId="12" borderId="43" xfId="4" applyNumberFormat="1" applyFont="1" applyFill="1" applyBorder="1" applyAlignment="1">
      <alignment horizontal="center" vertical="center" wrapText="1"/>
    </xf>
    <xf numFmtId="167" fontId="17" fillId="12" borderId="49" xfId="4" applyNumberFormat="1" applyFont="1" applyFill="1" applyBorder="1" applyAlignment="1">
      <alignment horizontal="center" vertical="center" wrapText="1"/>
    </xf>
    <xf numFmtId="0" fontId="0" fillId="0" borderId="9" xfId="3" applyNumberFormat="1" applyFont="1" applyBorder="1" applyAlignment="1">
      <alignment wrapText="1"/>
    </xf>
    <xf numFmtId="164" fontId="114" fillId="0" borderId="0" xfId="0" applyNumberFormat="1" applyFont="1" applyAlignment="1">
      <alignment horizontal="right" vertical="center" readingOrder="1"/>
    </xf>
    <xf numFmtId="0" fontId="61" fillId="0" borderId="3" xfId="4" applyFont="1" applyFill="1" applyBorder="1" applyAlignment="1">
      <alignment vertical="center" wrapText="1"/>
    </xf>
    <xf numFmtId="0" fontId="61" fillId="0" borderId="3" xfId="4" applyFont="1" applyFill="1" applyBorder="1" applyAlignment="1">
      <alignment horizontal="left" vertical="center" wrapText="1" indent="2"/>
    </xf>
    <xf numFmtId="0" fontId="61" fillId="12" borderId="3" xfId="4" applyFont="1" applyFill="1" applyBorder="1" applyAlignment="1">
      <alignment horizontal="left" vertical="center" wrapText="1" indent="2"/>
    </xf>
    <xf numFmtId="10" fontId="17" fillId="4" borderId="53" xfId="0" applyNumberFormat="1" applyFont="1" applyFill="1" applyBorder="1" applyAlignment="1">
      <alignment horizontal="center" vertical="center" wrapText="1"/>
    </xf>
    <xf numFmtId="165" fontId="0" fillId="0" borderId="9" xfId="3" applyFont="1" applyBorder="1" applyAlignment="1">
      <alignment wrapText="1"/>
    </xf>
    <xf numFmtId="9" fontId="17" fillId="12" borderId="45" xfId="4" applyNumberFormat="1" applyFont="1" applyFill="1" applyBorder="1" applyAlignment="1">
      <alignment horizontal="center" vertical="center" wrapText="1"/>
    </xf>
    <xf numFmtId="165" fontId="0" fillId="0" borderId="11" xfId="3" applyFont="1" applyBorder="1" applyAlignment="1">
      <alignment vertical="center" wrapText="1"/>
    </xf>
    <xf numFmtId="165" fontId="0" fillId="0" borderId="9" xfId="0" applyNumberFormat="1" applyBorder="1" applyAlignment="1">
      <alignment vertical="top"/>
    </xf>
    <xf numFmtId="165" fontId="0" fillId="0" borderId="3" xfId="0" applyNumberFormat="1" applyBorder="1" applyAlignment="1">
      <alignment vertical="top"/>
    </xf>
    <xf numFmtId="9" fontId="17" fillId="4" borderId="53" xfId="0" applyNumberFormat="1" applyFont="1" applyFill="1" applyBorder="1" applyAlignment="1">
      <alignment horizontal="center" vertical="center" wrapText="1"/>
    </xf>
    <xf numFmtId="9" fontId="17" fillId="37" borderId="45" xfId="4" applyNumberFormat="1" applyFont="1" applyFill="1" applyBorder="1" applyAlignment="1">
      <alignment horizontal="center" vertical="center" wrapText="1"/>
    </xf>
    <xf numFmtId="165" fontId="0" fillId="0" borderId="19" xfId="0" applyNumberFormat="1" applyBorder="1" applyAlignment="1">
      <alignment vertical="top"/>
    </xf>
    <xf numFmtId="165" fontId="0" fillId="0" borderId="0" xfId="0" applyNumberFormat="1" applyBorder="1" applyAlignment="1">
      <alignment vertical="top"/>
    </xf>
    <xf numFmtId="167" fontId="17" fillId="4" borderId="22" xfId="0" applyNumberFormat="1" applyFont="1" applyFill="1" applyBorder="1" applyAlignment="1">
      <alignment horizontal="center" vertical="center" wrapText="1"/>
    </xf>
    <xf numFmtId="167" fontId="17" fillId="0" borderId="47" xfId="4" applyNumberFormat="1" applyFont="1" applyFill="1" applyBorder="1" applyAlignment="1">
      <alignment horizontal="center" vertical="center" wrapText="1"/>
    </xf>
    <xf numFmtId="167" fontId="17" fillId="12" borderId="45" xfId="4" applyNumberFormat="1" applyFont="1" applyFill="1" applyBorder="1" applyAlignment="1">
      <alignment horizontal="center" vertical="center" wrapText="1"/>
    </xf>
    <xf numFmtId="165" fontId="0" fillId="0" borderId="19" xfId="0" applyNumberFormat="1" applyBorder="1" applyAlignment="1">
      <alignment vertical="top" wrapText="1"/>
    </xf>
    <xf numFmtId="165" fontId="0" fillId="0" borderId="0" xfId="0" applyNumberFormat="1" applyBorder="1" applyAlignment="1">
      <alignment vertical="top" wrapText="1"/>
    </xf>
    <xf numFmtId="167" fontId="17" fillId="0" borderId="45" xfId="4" applyNumberFormat="1" applyFont="1" applyFill="1" applyBorder="1" applyAlignment="1">
      <alignment horizontal="center" vertical="center" wrapText="1"/>
    </xf>
    <xf numFmtId="49" fontId="0" fillId="0" borderId="19" xfId="0" applyNumberFormat="1" applyBorder="1" applyAlignment="1">
      <alignment vertical="top" wrapText="1"/>
    </xf>
    <xf numFmtId="49" fontId="0" fillId="0" borderId="0" xfId="0" applyNumberFormat="1" applyBorder="1" applyAlignment="1">
      <alignment vertical="top" wrapText="1"/>
    </xf>
    <xf numFmtId="10" fontId="0" fillId="0" borderId="0" xfId="0" applyNumberFormat="1" applyAlignment="1">
      <alignment horizontal="left"/>
    </xf>
    <xf numFmtId="0" fontId="7" fillId="0" borderId="0" xfId="0" applyFont="1"/>
    <xf numFmtId="0" fontId="7" fillId="0" borderId="0" xfId="0" applyFont="1" applyAlignment="1">
      <alignment horizontal="center"/>
    </xf>
    <xf numFmtId="0" fontId="7" fillId="4" borderId="0" xfId="0" applyFont="1" applyFill="1" applyAlignment="1">
      <alignment horizontal="center"/>
    </xf>
    <xf numFmtId="0" fontId="0" fillId="4" borderId="0" xfId="0" applyFill="1"/>
    <xf numFmtId="0" fontId="11" fillId="9" borderId="24" xfId="4" applyFill="1" applyBorder="1" applyAlignment="1">
      <alignment vertical="center" wrapText="1"/>
    </xf>
    <xf numFmtId="0" fontId="11" fillId="0" borderId="0" xfId="4" applyAlignment="1">
      <alignment vertical="center" wrapText="1"/>
    </xf>
    <xf numFmtId="0" fontId="21" fillId="0" borderId="0" xfId="4" applyFont="1" applyAlignment="1">
      <alignment horizontal="center" vertical="center" wrapText="1"/>
    </xf>
    <xf numFmtId="0" fontId="24" fillId="11" borderId="0" xfId="4" applyFont="1" applyFill="1" applyAlignment="1">
      <alignment horizontal="left" vertical="center" wrapText="1"/>
    </xf>
    <xf numFmtId="0" fontId="22" fillId="8" borderId="20" xfId="0" applyFont="1" applyFill="1" applyBorder="1" applyAlignment="1">
      <alignment horizontal="center" vertical="center" wrapText="1"/>
    </xf>
    <xf numFmtId="0" fontId="11" fillId="9" borderId="0" xfId="4" applyFill="1" applyAlignment="1">
      <alignment vertical="center" wrapText="1"/>
    </xf>
    <xf numFmtId="0" fontId="11" fillId="9" borderId="0" xfId="4" applyFill="1" applyAlignment="1">
      <alignment horizontal="left" vertical="center" wrapText="1"/>
    </xf>
    <xf numFmtId="10" fontId="27" fillId="17" borderId="14" xfId="1" applyNumberFormat="1" applyFont="1" applyFill="1" applyBorder="1" applyAlignment="1">
      <alignment horizontal="center" vertical="center" wrapText="1"/>
    </xf>
    <xf numFmtId="0" fontId="0" fillId="8" borderId="20" xfId="0" applyFill="1" applyBorder="1" applyAlignment="1">
      <alignment horizontal="center" vertical="center" wrapText="1"/>
    </xf>
    <xf numFmtId="0" fontId="0" fillId="0" borderId="22" xfId="0" applyBorder="1"/>
    <xf numFmtId="0" fontId="28" fillId="29" borderId="18" xfId="5" applyFont="1" applyFill="1" applyBorder="1" applyAlignment="1">
      <alignment horizontal="left" vertical="center" wrapText="1"/>
    </xf>
    <xf numFmtId="1" fontId="17" fillId="29" borderId="68" xfId="0" applyNumberFormat="1" applyFont="1" applyFill="1" applyBorder="1" applyAlignment="1">
      <alignment horizontal="center" vertical="center" wrapText="1"/>
    </xf>
    <xf numFmtId="9" fontId="17" fillId="29" borderId="73" xfId="4" applyNumberFormat="1" applyFont="1" applyFill="1" applyBorder="1" applyAlignment="1">
      <alignment horizontal="center" vertical="center" wrapText="1"/>
    </xf>
    <xf numFmtId="9" fontId="17" fillId="29" borderId="69" xfId="4" applyNumberFormat="1" applyFont="1" applyFill="1" applyBorder="1" applyAlignment="1">
      <alignment horizontal="center" vertical="center" wrapText="1"/>
    </xf>
    <xf numFmtId="9" fontId="17" fillId="29" borderId="70" xfId="4" applyNumberFormat="1" applyFont="1" applyFill="1" applyBorder="1" applyAlignment="1">
      <alignment horizontal="center" vertical="center" wrapText="1"/>
    </xf>
    <xf numFmtId="9" fontId="53" fillId="29" borderId="70" xfId="4" applyNumberFormat="1" applyFont="1" applyFill="1" applyBorder="1" applyAlignment="1">
      <alignment horizontal="center" vertical="center" wrapText="1"/>
    </xf>
    <xf numFmtId="9" fontId="17" fillId="29" borderId="71" xfId="4" applyNumberFormat="1" applyFont="1" applyFill="1" applyBorder="1" applyAlignment="1">
      <alignment horizontal="center" vertical="center" wrapText="1"/>
    </xf>
    <xf numFmtId="0" fontId="0" fillId="29" borderId="1" xfId="0" applyFill="1" applyBorder="1" applyAlignment="1">
      <alignment horizontal="center" vertical="center"/>
    </xf>
    <xf numFmtId="0" fontId="11" fillId="0" borderId="1" xfId="4" applyBorder="1" applyAlignment="1">
      <alignment vertical="center" wrapText="1"/>
    </xf>
    <xf numFmtId="0" fontId="11" fillId="0" borderId="20" xfId="4" applyBorder="1" applyAlignment="1">
      <alignment vertical="center" wrapText="1"/>
    </xf>
    <xf numFmtId="10" fontId="17" fillId="0" borderId="14" xfId="0" applyNumberFormat="1" applyFont="1" applyBorder="1" applyAlignment="1">
      <alignment horizontal="center" vertical="center" wrapText="1"/>
    </xf>
    <xf numFmtId="1" fontId="17" fillId="0" borderId="33" xfId="0" applyNumberFormat="1" applyFont="1" applyBorder="1" applyAlignment="1">
      <alignment horizontal="center" vertical="center" wrapText="1"/>
    </xf>
    <xf numFmtId="9" fontId="17" fillId="0" borderId="4" xfId="4" applyNumberFormat="1" applyFont="1" applyBorder="1" applyAlignment="1">
      <alignment horizontal="center" vertical="center" wrapText="1"/>
    </xf>
    <xf numFmtId="9" fontId="17" fillId="0" borderId="68" xfId="4" applyNumberFormat="1" applyFont="1" applyBorder="1" applyAlignment="1">
      <alignment horizontal="center" vertical="center" wrapText="1"/>
    </xf>
    <xf numFmtId="9" fontId="17" fillId="0" borderId="62" xfId="4" applyNumberFormat="1" applyFont="1" applyBorder="1" applyAlignment="1">
      <alignment horizontal="center" vertical="center" wrapText="1"/>
    </xf>
    <xf numFmtId="10" fontId="17" fillId="0" borderId="62" xfId="4" applyNumberFormat="1" applyFont="1" applyBorder="1" applyAlignment="1">
      <alignment horizontal="center" vertical="center" wrapText="1"/>
    </xf>
    <xf numFmtId="10" fontId="17" fillId="38" borderId="62" xfId="4" applyNumberFormat="1" applyFont="1" applyFill="1" applyBorder="1" applyAlignment="1">
      <alignment horizontal="center" vertical="center" wrapText="1"/>
    </xf>
    <xf numFmtId="9" fontId="17" fillId="0" borderId="73" xfId="4" applyNumberFormat="1" applyFont="1" applyBorder="1" applyAlignment="1">
      <alignment horizontal="center" vertical="center" wrapText="1"/>
    </xf>
    <xf numFmtId="0" fontId="0" fillId="12" borderId="1" xfId="0" applyFill="1" applyBorder="1" applyAlignment="1">
      <alignment horizontal="center" vertical="center"/>
    </xf>
    <xf numFmtId="0" fontId="0" fillId="8" borderId="1" xfId="0" applyFill="1" applyBorder="1" applyAlignment="1">
      <alignment horizontal="center" vertical="center"/>
    </xf>
    <xf numFmtId="49" fontId="54" fillId="8" borderId="1" xfId="0" quotePrefix="1" applyNumberFormat="1" applyFont="1" applyFill="1" applyBorder="1" applyAlignment="1">
      <alignment horizontal="center" vertical="center" wrapText="1"/>
    </xf>
    <xf numFmtId="1" fontId="40" fillId="8" borderId="1" xfId="0" applyNumberFormat="1" applyFont="1" applyFill="1" applyBorder="1" applyAlignment="1">
      <alignment horizontal="center" vertical="center"/>
    </xf>
    <xf numFmtId="0" fontId="24" fillId="11" borderId="0" xfId="4" applyFont="1" applyFill="1" applyAlignment="1">
      <alignment horizontal="center" vertical="center" wrapText="1"/>
    </xf>
    <xf numFmtId="0" fontId="3" fillId="8" borderId="1" xfId="0" applyFont="1" applyFill="1" applyBorder="1" applyAlignment="1">
      <alignment horizontal="center" vertical="center"/>
    </xf>
    <xf numFmtId="1" fontId="39"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1" fillId="9" borderId="8" xfId="4" applyFill="1" applyBorder="1" applyAlignment="1">
      <alignment horizontal="left" vertical="center" wrapText="1"/>
    </xf>
    <xf numFmtId="0" fontId="0" fillId="8" borderId="1" xfId="0" applyFill="1" applyBorder="1" applyAlignment="1">
      <alignment horizontal="center" vertical="center" wrapText="1"/>
    </xf>
    <xf numFmtId="9" fontId="17" fillId="0" borderId="53" xfId="0" applyNumberFormat="1" applyFont="1" applyBorder="1" applyAlignment="1">
      <alignment horizontal="center" vertical="center" wrapText="1"/>
    </xf>
    <xf numFmtId="1" fontId="17" fillId="0" borderId="41" xfId="0" applyNumberFormat="1" applyFont="1" applyBorder="1" applyAlignment="1">
      <alignment horizontal="center" vertical="center" wrapText="1"/>
    </xf>
    <xf numFmtId="9" fontId="17" fillId="0" borderId="48" xfId="4" applyNumberFormat="1" applyFont="1" applyBorder="1" applyAlignment="1">
      <alignment horizontal="center" vertical="center" wrapText="1"/>
    </xf>
    <xf numFmtId="10" fontId="17" fillId="0" borderId="20" xfId="4" applyNumberFormat="1" applyFont="1" applyBorder="1" applyAlignment="1">
      <alignment horizontal="center" vertical="center" wrapText="1"/>
    </xf>
    <xf numFmtId="0" fontId="11" fillId="0" borderId="32" xfId="4" applyBorder="1" applyAlignment="1">
      <alignment horizontal="left" vertical="top" wrapText="1"/>
    </xf>
    <xf numFmtId="0" fontId="11" fillId="0" borderId="10" xfId="4" applyBorder="1" applyAlignment="1">
      <alignment horizontal="left" vertical="top" wrapText="1"/>
    </xf>
    <xf numFmtId="1" fontId="17" fillId="0" borderId="24" xfId="0" applyNumberFormat="1" applyFont="1" applyBorder="1" applyAlignment="1">
      <alignment horizontal="center" vertical="center" wrapText="1"/>
    </xf>
    <xf numFmtId="9" fontId="17" fillId="0" borderId="10" xfId="4" applyNumberFormat="1" applyFont="1" applyBorder="1" applyAlignment="1">
      <alignment horizontal="center" vertical="center" wrapText="1"/>
    </xf>
    <xf numFmtId="10" fontId="17" fillId="12" borderId="47" xfId="4" applyNumberFormat="1" applyFont="1" applyFill="1" applyBorder="1" applyAlignment="1">
      <alignment horizontal="center" vertical="center" wrapText="1"/>
    </xf>
    <xf numFmtId="10" fontId="17" fillId="0" borderId="47" xfId="4" applyNumberFormat="1" applyFont="1" applyBorder="1" applyAlignment="1">
      <alignment horizontal="center" vertical="center" wrapText="1"/>
    </xf>
    <xf numFmtId="10" fontId="17" fillId="0" borderId="5" xfId="4" applyNumberFormat="1" applyFont="1" applyBorder="1" applyAlignment="1">
      <alignment horizontal="center" vertical="center" wrapText="1"/>
    </xf>
    <xf numFmtId="10" fontId="17" fillId="0" borderId="2" xfId="4" applyNumberFormat="1" applyFont="1" applyBorder="1" applyAlignment="1">
      <alignment horizontal="center" vertical="center" wrapText="1"/>
    </xf>
    <xf numFmtId="0" fontId="0" fillId="13" borderId="1" xfId="0" applyFill="1" applyBorder="1" applyAlignment="1">
      <alignment horizontal="center" wrapText="1"/>
    </xf>
    <xf numFmtId="9" fontId="17" fillId="0" borderId="9" xfId="0" applyNumberFormat="1" applyFont="1" applyBorder="1" applyAlignment="1">
      <alignment horizontal="center" vertical="center" wrapText="1"/>
    </xf>
    <xf numFmtId="1" fontId="17" fillId="0" borderId="45" xfId="0" applyNumberFormat="1" applyFont="1" applyBorder="1" applyAlignment="1">
      <alignment horizontal="center" vertical="center" wrapText="1"/>
    </xf>
    <xf numFmtId="9" fontId="17" fillId="0" borderId="45" xfId="4" applyNumberFormat="1" applyFont="1" applyBorder="1" applyAlignment="1">
      <alignment horizontal="center" vertical="center" wrapText="1"/>
    </xf>
    <xf numFmtId="10" fontId="17" fillId="0" borderId="45" xfId="4" applyNumberFormat="1" applyFont="1" applyBorder="1" applyAlignment="1">
      <alignment horizontal="center" vertical="center" wrapText="1"/>
    </xf>
    <xf numFmtId="10" fontId="17" fillId="39" borderId="45" xfId="4" applyNumberFormat="1" applyFont="1" applyFill="1" applyBorder="1" applyAlignment="1">
      <alignment horizontal="center" vertical="center" wrapText="1"/>
    </xf>
    <xf numFmtId="10" fontId="17" fillId="0" borderId="1" xfId="4" applyNumberFormat="1" applyFont="1" applyBorder="1" applyAlignment="1">
      <alignment horizontal="center" vertical="center" wrapText="1"/>
    </xf>
    <xf numFmtId="9" fontId="31" fillId="0" borderId="1" xfId="1" applyFont="1" applyFill="1" applyBorder="1" applyAlignment="1">
      <alignment horizontal="center" wrapText="1"/>
    </xf>
    <xf numFmtId="0" fontId="0" fillId="29" borderId="1" xfId="0" applyFill="1" applyBorder="1" applyAlignment="1">
      <alignment horizontal="center" vertical="center" wrapText="1"/>
    </xf>
    <xf numFmtId="10" fontId="28" fillId="29" borderId="1" xfId="0" applyNumberFormat="1" applyFont="1" applyFill="1" applyBorder="1" applyAlignment="1">
      <alignment horizontal="center" wrapText="1"/>
    </xf>
    <xf numFmtId="9" fontId="17" fillId="3" borderId="60" xfId="0" applyNumberFormat="1" applyFont="1" applyFill="1" applyBorder="1" applyAlignment="1">
      <alignment horizontal="center" vertical="center" wrapText="1"/>
    </xf>
    <xf numFmtId="1" fontId="17" fillId="0" borderId="39" xfId="0" applyNumberFormat="1" applyFont="1" applyBorder="1" applyAlignment="1">
      <alignment horizontal="center" vertical="center" wrapText="1"/>
    </xf>
    <xf numFmtId="9" fontId="17" fillId="0" borderId="56" xfId="4" applyNumberFormat="1" applyFont="1" applyBorder="1" applyAlignment="1">
      <alignment horizontal="center" vertical="center" wrapText="1"/>
    </xf>
    <xf numFmtId="9" fontId="17" fillId="0" borderId="61" xfId="4" applyNumberFormat="1" applyFont="1" applyBorder="1" applyAlignment="1">
      <alignment horizontal="center" vertical="center" wrapText="1"/>
    </xf>
    <xf numFmtId="9" fontId="17" fillId="0" borderId="34" xfId="4" applyNumberFormat="1" applyFont="1" applyBorder="1" applyAlignment="1">
      <alignment horizontal="center" vertical="center" wrapText="1"/>
    </xf>
    <xf numFmtId="9" fontId="17" fillId="40" borderId="34" xfId="4" applyNumberFormat="1" applyFont="1" applyFill="1" applyBorder="1" applyAlignment="1">
      <alignment horizontal="center" vertical="center" wrapText="1"/>
    </xf>
    <xf numFmtId="9" fontId="17" fillId="0" borderId="35" xfId="4" applyNumberFormat="1" applyFont="1" applyBorder="1" applyAlignment="1">
      <alignment horizontal="center" vertical="center" wrapText="1"/>
    </xf>
    <xf numFmtId="0" fontId="9" fillId="12"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9" fillId="12" borderId="1" xfId="0" applyFont="1" applyFill="1" applyBorder="1" applyAlignment="1">
      <alignment horizontal="center"/>
    </xf>
    <xf numFmtId="0" fontId="21" fillId="7" borderId="16" xfId="4" applyFont="1" applyFill="1" applyBorder="1" applyAlignment="1">
      <alignment horizontal="center" vertical="center" wrapText="1"/>
    </xf>
    <xf numFmtId="0" fontId="11" fillId="9" borderId="9" xfId="4" applyFill="1" applyBorder="1" applyAlignment="1">
      <alignment vertical="center" wrapText="1"/>
    </xf>
    <xf numFmtId="0" fontId="11" fillId="9" borderId="7" xfId="4" applyFill="1" applyBorder="1" applyAlignment="1">
      <alignment horizontal="left" vertical="center" wrapText="1"/>
    </xf>
    <xf numFmtId="9" fontId="17" fillId="0" borderId="7" xfId="4" applyNumberFormat="1" applyFont="1" applyBorder="1" applyAlignment="1">
      <alignment horizontal="center" vertical="center" wrapText="1"/>
    </xf>
    <xf numFmtId="0" fontId="13" fillId="0" borderId="34" xfId="4" applyFont="1" applyBorder="1" applyAlignment="1">
      <alignment vertical="center" wrapText="1"/>
    </xf>
    <xf numFmtId="0" fontId="13" fillId="4" borderId="34" xfId="4" applyFont="1" applyFill="1" applyBorder="1" applyAlignment="1">
      <alignment vertical="center" wrapText="1"/>
    </xf>
    <xf numFmtId="0" fontId="13" fillId="0" borderId="35" xfId="4" applyFont="1" applyBorder="1" applyAlignment="1">
      <alignment vertical="center" wrapText="1"/>
    </xf>
    <xf numFmtId="0" fontId="0" fillId="17" borderId="1" xfId="0" applyFill="1" applyBorder="1" applyAlignment="1">
      <alignment horizontal="center"/>
    </xf>
    <xf numFmtId="49" fontId="54" fillId="17" borderId="1" xfId="0" quotePrefix="1" applyNumberFormat="1" applyFont="1" applyFill="1" applyBorder="1" applyAlignment="1">
      <alignment horizontal="center" wrapText="1"/>
    </xf>
    <xf numFmtId="0" fontId="67" fillId="4" borderId="42" xfId="0" applyFont="1" applyFill="1" applyBorder="1" applyAlignment="1">
      <alignment horizontal="center" vertical="center" wrapText="1"/>
    </xf>
    <xf numFmtId="0" fontId="67" fillId="4" borderId="12" xfId="0" applyFont="1" applyFill="1" applyBorder="1" applyAlignment="1">
      <alignment horizontal="center" vertical="center" wrapText="1"/>
    </xf>
    <xf numFmtId="0" fontId="67" fillId="4" borderId="13" xfId="0" applyFont="1" applyFill="1" applyBorder="1" applyAlignment="1">
      <alignment horizontal="left" vertical="center" wrapText="1"/>
    </xf>
    <xf numFmtId="9" fontId="17" fillId="0" borderId="12" xfId="4" applyNumberFormat="1" applyFont="1" applyBorder="1" applyAlignment="1">
      <alignment horizontal="center" vertical="center" wrapText="1"/>
    </xf>
    <xf numFmtId="9" fontId="17" fillId="0" borderId="52" xfId="4" applyNumberFormat="1" applyFont="1" applyBorder="1" applyAlignment="1">
      <alignment horizontal="center" vertical="center" wrapText="1"/>
    </xf>
    <xf numFmtId="9" fontId="17" fillId="0" borderId="65" xfId="4" applyNumberFormat="1" applyFont="1" applyBorder="1" applyAlignment="1">
      <alignment horizontal="center" vertical="center" wrapText="1"/>
    </xf>
    <xf numFmtId="0" fontId="13" fillId="0" borderId="43" xfId="4" applyFont="1" applyBorder="1" applyAlignment="1">
      <alignment vertical="center" wrapText="1"/>
    </xf>
    <xf numFmtId="0" fontId="13" fillId="4" borderId="43" xfId="4" applyFont="1" applyFill="1" applyBorder="1" applyAlignment="1">
      <alignment vertical="center" wrapText="1"/>
    </xf>
    <xf numFmtId="0" fontId="13" fillId="0" borderId="49" xfId="4" applyFont="1" applyBorder="1" applyAlignment="1">
      <alignment vertical="center" wrapText="1"/>
    </xf>
    <xf numFmtId="9" fontId="17" fillId="0" borderId="1" xfId="4" applyNumberFormat="1" applyFont="1" applyBorder="1" applyAlignment="1">
      <alignment horizontal="center" wrapText="1"/>
    </xf>
    <xf numFmtId="9" fontId="17" fillId="0" borderId="37" xfId="4" applyNumberFormat="1" applyFont="1" applyBorder="1" applyAlignment="1">
      <alignment horizontal="center" vertical="center" wrapText="1"/>
    </xf>
    <xf numFmtId="0" fontId="67" fillId="4" borderId="20" xfId="0" applyFont="1" applyFill="1" applyBorder="1" applyAlignment="1">
      <alignment horizontal="center" vertical="center" wrapText="1"/>
    </xf>
    <xf numFmtId="9" fontId="17" fillId="0" borderId="26" xfId="4" applyNumberFormat="1" applyFont="1" applyBorder="1" applyAlignment="1">
      <alignment horizontal="center" vertical="center" wrapText="1"/>
    </xf>
    <xf numFmtId="9" fontId="17" fillId="0" borderId="1" xfId="4" applyNumberFormat="1" applyFont="1" applyBorder="1" applyAlignment="1">
      <alignment horizontal="center" vertical="center" wrapText="1"/>
    </xf>
    <xf numFmtId="0" fontId="13" fillId="0" borderId="1" xfId="4" applyFont="1" applyBorder="1" applyAlignment="1">
      <alignment vertical="center" wrapText="1"/>
    </xf>
    <xf numFmtId="0" fontId="13" fillId="4" borderId="1" xfId="4" applyFont="1" applyFill="1" applyBorder="1" applyAlignment="1">
      <alignment vertical="center" wrapText="1"/>
    </xf>
    <xf numFmtId="0" fontId="13" fillId="0" borderId="3" xfId="4" applyFont="1" applyBorder="1" applyAlignment="1">
      <alignment vertical="center" wrapText="1"/>
    </xf>
    <xf numFmtId="0" fontId="67" fillId="4" borderId="27" xfId="0" applyFont="1" applyFill="1" applyBorder="1" applyAlignment="1">
      <alignment horizontal="center" vertical="center" wrapText="1"/>
    </xf>
    <xf numFmtId="9" fontId="17" fillId="0" borderId="150" xfId="4" applyNumberFormat="1" applyFont="1" applyBorder="1" applyAlignment="1">
      <alignment horizontal="center" vertical="center" wrapText="1"/>
    </xf>
    <xf numFmtId="9" fontId="17" fillId="0" borderId="43" xfId="4" applyNumberFormat="1" applyFont="1" applyBorder="1" applyAlignment="1">
      <alignment horizontal="center" vertical="center" wrapText="1"/>
    </xf>
    <xf numFmtId="0" fontId="23" fillId="8" borderId="0" xfId="4" applyFont="1" applyFill="1" applyAlignment="1">
      <alignment horizontal="center" vertical="center" wrapText="1"/>
    </xf>
    <xf numFmtId="0" fontId="13" fillId="11" borderId="1"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13" fillId="11" borderId="3" xfId="4" applyFont="1" applyFill="1" applyBorder="1" applyAlignment="1">
      <alignment horizontal="center" vertical="center" wrapText="1"/>
    </xf>
    <xf numFmtId="1" fontId="40" fillId="17" borderId="1" xfId="0" applyNumberFormat="1" applyFont="1" applyFill="1" applyBorder="1" applyAlignment="1">
      <alignment horizontal="center"/>
    </xf>
    <xf numFmtId="0" fontId="0" fillId="29" borderId="1" xfId="0" applyFill="1" applyBorder="1" applyAlignment="1">
      <alignment horizontal="center"/>
    </xf>
    <xf numFmtId="1" fontId="40" fillId="29" borderId="1" xfId="0" applyNumberFormat="1" applyFont="1" applyFill="1" applyBorder="1" applyAlignment="1">
      <alignment horizontal="center"/>
    </xf>
    <xf numFmtId="0" fontId="11" fillId="12" borderId="27" xfId="4" applyFill="1" applyBorder="1" applyAlignment="1">
      <alignment horizontal="left" vertical="center" wrapText="1"/>
    </xf>
    <xf numFmtId="167" fontId="11" fillId="0" borderId="56" xfId="1" applyNumberFormat="1" applyFont="1" applyFill="1" applyBorder="1" applyAlignment="1">
      <alignment horizontal="center" vertical="center" wrapText="1"/>
    </xf>
    <xf numFmtId="9" fontId="11" fillId="0" borderId="56" xfId="1" applyFont="1" applyFill="1" applyBorder="1" applyAlignment="1">
      <alignment horizontal="center" vertical="center" wrapText="1"/>
    </xf>
    <xf numFmtId="10" fontId="17" fillId="0" borderId="34" xfId="4" applyNumberFormat="1" applyFont="1" applyBorder="1" applyAlignment="1">
      <alignment horizontal="center" vertical="center" wrapText="1"/>
    </xf>
    <xf numFmtId="9" fontId="17" fillId="40" borderId="35" xfId="4" applyNumberFormat="1" applyFont="1" applyFill="1" applyBorder="1" applyAlignment="1">
      <alignment horizontal="center" vertical="center" wrapText="1"/>
    </xf>
    <xf numFmtId="10" fontId="6" fillId="2" borderId="0" xfId="0" applyNumberFormat="1" applyFont="1" applyFill="1"/>
    <xf numFmtId="10" fontId="6" fillId="4" borderId="0" xfId="0" applyNumberFormat="1" applyFont="1" applyFill="1"/>
    <xf numFmtId="10" fontId="6" fillId="4" borderId="0" xfId="0" applyNumberFormat="1" applyFont="1" applyFill="1" applyAlignment="1">
      <alignment horizontal="center"/>
    </xf>
    <xf numFmtId="10" fontId="13" fillId="29" borderId="6" xfId="0" applyNumberFormat="1" applyFont="1" applyFill="1" applyBorder="1" applyAlignment="1">
      <alignment horizontal="center" vertical="center" wrapText="1"/>
    </xf>
    <xf numFmtId="0" fontId="0" fillId="12" borderId="20" xfId="0" applyFill="1" applyBorder="1" applyAlignment="1">
      <alignment horizontal="center" vertical="center" wrapText="1"/>
    </xf>
    <xf numFmtId="10" fontId="17" fillId="0" borderId="48" xfId="4" applyNumberFormat="1" applyFont="1" applyBorder="1" applyAlignment="1">
      <alignment horizontal="center" vertical="center" wrapText="1"/>
    </xf>
    <xf numFmtId="9" fontId="17" fillId="0" borderId="13" xfId="0" applyNumberFormat="1" applyFont="1" applyBorder="1" applyAlignment="1">
      <alignment horizontal="center" vertical="center" wrapText="1"/>
    </xf>
    <xf numFmtId="1" fontId="17" fillId="0" borderId="72" xfId="0" applyNumberFormat="1" applyFont="1" applyBorder="1" applyAlignment="1">
      <alignment horizontal="center" vertical="center" wrapText="1"/>
    </xf>
    <xf numFmtId="9" fontId="17" fillId="0" borderId="13" xfId="4" applyNumberFormat="1" applyFont="1" applyBorder="1" applyAlignment="1">
      <alignment horizontal="center" vertical="center" wrapText="1"/>
    </xf>
    <xf numFmtId="10" fontId="17" fillId="0" borderId="42" xfId="4" applyNumberFormat="1" applyFont="1" applyBorder="1" applyAlignment="1">
      <alignment horizontal="center" vertical="center" wrapText="1"/>
    </xf>
    <xf numFmtId="10" fontId="17" fillId="0" borderId="43" xfId="4" applyNumberFormat="1" applyFont="1" applyBorder="1" applyAlignment="1">
      <alignment horizontal="center" vertical="center" wrapText="1"/>
    </xf>
    <xf numFmtId="10" fontId="17" fillId="12" borderId="52" xfId="4" applyNumberFormat="1" applyFont="1" applyFill="1" applyBorder="1" applyAlignment="1">
      <alignment horizontal="center" vertical="center" wrapText="1"/>
    </xf>
    <xf numFmtId="10" fontId="17" fillId="0" borderId="52" xfId="4" applyNumberFormat="1" applyFont="1" applyBorder="1" applyAlignment="1">
      <alignment horizontal="center" vertical="center" wrapText="1"/>
    </xf>
    <xf numFmtId="10" fontId="17" fillId="0" borderId="44" xfId="4" applyNumberFormat="1" applyFont="1" applyBorder="1" applyAlignment="1">
      <alignment horizontal="center" vertical="center" wrapText="1"/>
    </xf>
    <xf numFmtId="0" fontId="10" fillId="0" borderId="0" xfId="0" applyFont="1" applyAlignment="1">
      <alignment horizontal="center" wrapText="1"/>
    </xf>
    <xf numFmtId="10" fontId="17" fillId="0" borderId="60" xfId="0" applyNumberFormat="1" applyFont="1" applyBorder="1" applyAlignment="1">
      <alignment horizontal="center" vertical="center" wrapText="1"/>
    </xf>
    <xf numFmtId="0" fontId="0" fillId="12" borderId="1" xfId="0" applyFill="1" applyBorder="1" applyAlignment="1">
      <alignment wrapText="1"/>
    </xf>
    <xf numFmtId="49" fontId="115" fillId="12" borderId="1" xfId="0" quotePrefix="1" applyNumberFormat="1" applyFont="1" applyFill="1" applyBorder="1" applyAlignment="1">
      <alignment vertical="center" wrapText="1"/>
    </xf>
    <xf numFmtId="10" fontId="17" fillId="0" borderId="23" xfId="0" applyNumberFormat="1" applyFont="1" applyBorder="1" applyAlignment="1">
      <alignment horizontal="center" vertical="center" wrapText="1"/>
    </xf>
    <xf numFmtId="9" fontId="17" fillId="0" borderId="20" xfId="4" applyNumberFormat="1" applyFont="1" applyBorder="1" applyAlignment="1">
      <alignment horizontal="center" vertical="center" wrapText="1"/>
    </xf>
    <xf numFmtId="10" fontId="17" fillId="0" borderId="21" xfId="4" applyNumberFormat="1" applyFont="1" applyBorder="1" applyAlignment="1">
      <alignment horizontal="center" vertical="center" wrapText="1"/>
    </xf>
    <xf numFmtId="1" fontId="115" fillId="0" borderId="1" xfId="0" applyNumberFormat="1" applyFont="1" applyBorder="1" applyAlignment="1">
      <alignment vertical="center"/>
    </xf>
    <xf numFmtId="10" fontId="17" fillId="0" borderId="1" xfId="0" applyNumberFormat="1" applyFont="1" applyBorder="1" applyAlignment="1">
      <alignment horizontal="center" vertical="center" wrapText="1"/>
    </xf>
    <xf numFmtId="1" fontId="17" fillId="0" borderId="31" xfId="0" applyNumberFormat="1" applyFont="1" applyBorder="1" applyAlignment="1">
      <alignment horizontal="center" vertical="center" wrapText="1"/>
    </xf>
    <xf numFmtId="9" fontId="17" fillId="0" borderId="31" xfId="4" applyNumberFormat="1" applyFont="1" applyBorder="1" applyAlignment="1">
      <alignment horizontal="center" vertical="center" wrapText="1"/>
    </xf>
    <xf numFmtId="9" fontId="17" fillId="0" borderId="2" xfId="4" applyNumberFormat="1" applyFont="1" applyBorder="1" applyAlignment="1">
      <alignment horizontal="center" vertical="center" wrapText="1"/>
    </xf>
    <xf numFmtId="167" fontId="0" fillId="0" borderId="0" xfId="1" applyNumberFormat="1" applyFont="1"/>
    <xf numFmtId="1" fontId="17" fillId="0" borderId="20" xfId="0" applyNumberFormat="1" applyFont="1" applyBorder="1" applyAlignment="1">
      <alignment horizontal="center" vertical="center" wrapText="1"/>
    </xf>
    <xf numFmtId="0" fontId="24" fillId="11" borderId="0" xfId="4" applyFont="1" applyFill="1" applyAlignment="1">
      <alignment vertical="center" wrapText="1"/>
    </xf>
    <xf numFmtId="0" fontId="0" fillId="23" borderId="1" xfId="0" applyFill="1" applyBorder="1"/>
    <xf numFmtId="1" fontId="40" fillId="23" borderId="1" xfId="0" applyNumberFormat="1" applyFont="1" applyFill="1" applyBorder="1" applyAlignment="1">
      <alignment horizontal="center" vertical="center"/>
    </xf>
    <xf numFmtId="49" fontId="54" fillId="0" borderId="1" xfId="0" quotePrefix="1" applyNumberFormat="1" applyFont="1" applyBorder="1" applyAlignment="1">
      <alignment horizontal="left" vertical="center" wrapText="1"/>
    </xf>
    <xf numFmtId="1" fontId="54" fillId="0" borderId="1" xfId="0" applyNumberFormat="1" applyFont="1" applyBorder="1" applyAlignment="1">
      <alignment horizontal="center" vertical="center"/>
    </xf>
    <xf numFmtId="0" fontId="54" fillId="23" borderId="1" xfId="1" applyNumberFormat="1" applyFont="1" applyFill="1" applyBorder="1" applyAlignment="1">
      <alignment horizontal="center" vertical="center" wrapText="1"/>
    </xf>
    <xf numFmtId="1" fontId="54" fillId="23" borderId="1" xfId="0" applyNumberFormat="1" applyFont="1" applyFill="1" applyBorder="1" applyAlignment="1">
      <alignment horizontal="center" vertical="center" wrapText="1"/>
    </xf>
    <xf numFmtId="0" fontId="11" fillId="0" borderId="56" xfId="4" applyBorder="1" applyAlignment="1">
      <alignment horizontal="left" vertical="center" wrapText="1"/>
    </xf>
    <xf numFmtId="9" fontId="17" fillId="0" borderId="39" xfId="4" applyNumberFormat="1" applyFont="1" applyBorder="1" applyAlignment="1">
      <alignment horizontal="center" vertical="center" wrapText="1"/>
    </xf>
    <xf numFmtId="9" fontId="17" fillId="0" borderId="40" xfId="4" applyNumberFormat="1" applyFont="1" applyBorder="1" applyAlignment="1">
      <alignment horizontal="center" vertical="center" wrapText="1"/>
    </xf>
    <xf numFmtId="9" fontId="17" fillId="0" borderId="19" xfId="0" applyNumberFormat="1" applyFont="1" applyBorder="1" applyAlignment="1">
      <alignment horizontal="center" vertical="center" wrapText="1"/>
    </xf>
    <xf numFmtId="9" fontId="17" fillId="0" borderId="31" xfId="1" applyFont="1" applyFill="1" applyBorder="1" applyAlignment="1">
      <alignment horizontal="center" vertical="center" wrapText="1"/>
    </xf>
    <xf numFmtId="9" fontId="17" fillId="0" borderId="38" xfId="1" applyFont="1" applyFill="1" applyBorder="1" applyAlignment="1">
      <alignment horizontal="center" vertical="center" wrapText="1"/>
    </xf>
    <xf numFmtId="9" fontId="17" fillId="19" borderId="53" xfId="0" applyNumberFormat="1" applyFont="1" applyFill="1" applyBorder="1" applyAlignment="1">
      <alignment horizontal="center" vertical="center" wrapText="1"/>
    </xf>
    <xf numFmtId="1" fontId="17" fillId="0" borderId="63" xfId="0" applyNumberFormat="1" applyFont="1" applyBorder="1" applyAlignment="1">
      <alignment horizontal="center" vertical="center" wrapText="1"/>
    </xf>
    <xf numFmtId="9" fontId="17" fillId="0" borderId="30" xfId="4" applyNumberFormat="1" applyFont="1" applyBorder="1" applyAlignment="1">
      <alignment horizontal="center" vertical="center" wrapText="1"/>
    </xf>
    <xf numFmtId="9" fontId="17" fillId="0" borderId="47" xfId="4" applyNumberFormat="1" applyFont="1" applyBorder="1" applyAlignment="1">
      <alignment horizontal="center" vertical="center" wrapText="1"/>
    </xf>
    <xf numFmtId="9" fontId="17" fillId="0" borderId="64" xfId="4"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167" fontId="17" fillId="0" borderId="1" xfId="4" applyNumberFormat="1" applyFont="1" applyBorder="1" applyAlignment="1">
      <alignment horizontal="center" vertical="center" wrapText="1"/>
    </xf>
    <xf numFmtId="9" fontId="17" fillId="0" borderId="21" xfId="4" applyNumberFormat="1" applyFont="1" applyBorder="1" applyAlignment="1">
      <alignment horizontal="center" vertical="center" wrapText="1"/>
    </xf>
    <xf numFmtId="49" fontId="78" fillId="12" borderId="1" xfId="0" quotePrefix="1" applyNumberFormat="1" applyFont="1" applyFill="1" applyBorder="1" applyAlignment="1">
      <alignment horizontal="left" vertical="center" wrapText="1"/>
    </xf>
    <xf numFmtId="9" fontId="17" fillId="19" borderId="19" xfId="0" applyNumberFormat="1" applyFont="1" applyFill="1" applyBorder="1" applyAlignment="1">
      <alignment horizontal="center" vertical="center" wrapText="1"/>
    </xf>
    <xf numFmtId="9" fontId="17" fillId="0" borderId="38" xfId="4" applyNumberFormat="1" applyFont="1" applyBorder="1" applyAlignment="1">
      <alignment horizontal="center" vertical="center" wrapText="1"/>
    </xf>
    <xf numFmtId="0" fontId="78" fillId="12" borderId="1" xfId="0" applyFont="1" applyFill="1" applyBorder="1" applyAlignment="1">
      <alignment horizontal="left" vertical="center" wrapText="1"/>
    </xf>
    <xf numFmtId="9" fontId="17" fillId="0" borderId="60" xfId="0" applyNumberFormat="1" applyFont="1" applyBorder="1" applyAlignment="1">
      <alignment horizontal="center" vertical="center" wrapText="1"/>
    </xf>
    <xf numFmtId="10" fontId="17" fillId="0" borderId="61" xfId="4" applyNumberFormat="1" applyFont="1" applyBorder="1" applyAlignment="1">
      <alignment horizontal="center" vertical="center" wrapText="1"/>
    </xf>
    <xf numFmtId="9" fontId="17" fillId="19" borderId="23" xfId="0" applyNumberFormat="1" applyFont="1" applyFill="1" applyBorder="1" applyAlignment="1">
      <alignment horizontal="center" vertical="center" wrapText="1"/>
    </xf>
    <xf numFmtId="167" fontId="17" fillId="0" borderId="2" xfId="4" applyNumberFormat="1" applyFont="1" applyBorder="1" applyAlignment="1">
      <alignment horizontal="center" vertical="center" wrapText="1"/>
    </xf>
    <xf numFmtId="0" fontId="11" fillId="9" borderId="11" xfId="4" applyFill="1" applyBorder="1" applyAlignment="1">
      <alignment vertical="center" wrapText="1"/>
    </xf>
    <xf numFmtId="0" fontId="11" fillId="9" borderId="12" xfId="4" applyFill="1" applyBorder="1" applyAlignment="1">
      <alignment horizontal="left" vertical="center" wrapText="1"/>
    </xf>
    <xf numFmtId="0" fontId="11" fillId="9" borderId="13" xfId="4" applyFill="1" applyBorder="1" applyAlignment="1">
      <alignment horizontal="left" vertical="center" wrapText="1"/>
    </xf>
    <xf numFmtId="9" fontId="17" fillId="0" borderId="43" xfId="0" applyNumberFormat="1" applyFont="1" applyBorder="1" applyAlignment="1">
      <alignment horizontal="center" vertical="center" wrapText="1"/>
    </xf>
    <xf numFmtId="1" fontId="17" fillId="20" borderId="58" xfId="0" applyNumberFormat="1" applyFont="1" applyFill="1" applyBorder="1" applyAlignment="1">
      <alignment horizontal="center" vertical="center" wrapText="1"/>
    </xf>
    <xf numFmtId="9" fontId="17" fillId="20" borderId="13" xfId="4" applyNumberFormat="1" applyFont="1" applyFill="1" applyBorder="1" applyAlignment="1">
      <alignment horizontal="center" vertical="center" wrapText="1"/>
    </xf>
    <xf numFmtId="9" fontId="17" fillId="20" borderId="58" xfId="4" applyNumberFormat="1" applyFont="1" applyFill="1" applyBorder="1" applyAlignment="1">
      <alignment horizontal="center" vertical="center" wrapText="1"/>
    </xf>
    <xf numFmtId="9" fontId="17" fillId="20" borderId="52" xfId="4" applyNumberFormat="1" applyFont="1" applyFill="1" applyBorder="1" applyAlignment="1">
      <alignment horizontal="center" vertical="center" wrapText="1"/>
    </xf>
    <xf numFmtId="167" fontId="17" fillId="20" borderId="43" xfId="4" applyNumberFormat="1" applyFont="1" applyFill="1" applyBorder="1" applyAlignment="1">
      <alignment horizontal="center" vertical="center" wrapText="1"/>
    </xf>
    <xf numFmtId="165" fontId="0" fillId="0" borderId="22" xfId="3" applyFont="1" applyBorder="1"/>
    <xf numFmtId="167" fontId="0" fillId="0" borderId="0" xfId="0" applyNumberFormat="1"/>
    <xf numFmtId="0" fontId="85" fillId="0" borderId="81" xfId="10" applyBorder="1"/>
    <xf numFmtId="0" fontId="85" fillId="0" borderId="0" xfId="10"/>
    <xf numFmtId="9" fontId="117" fillId="0" borderId="0" xfId="10" applyNumberFormat="1" applyFont="1"/>
    <xf numFmtId="0" fontId="117" fillId="0" borderId="0" xfId="10" applyFont="1"/>
    <xf numFmtId="9" fontId="85" fillId="0" borderId="0" xfId="10" applyNumberFormat="1"/>
    <xf numFmtId="0" fontId="14" fillId="41" borderId="106" xfId="10" applyFont="1" applyFill="1" applyBorder="1" applyAlignment="1">
      <alignment horizontal="center" vertical="center" wrapText="1"/>
    </xf>
    <xf numFmtId="0" fontId="90" fillId="41" borderId="106" xfId="10" applyFont="1" applyFill="1" applyBorder="1" applyAlignment="1">
      <alignment horizontal="center" vertical="center" wrapText="1"/>
    </xf>
    <xf numFmtId="0" fontId="14" fillId="43" borderId="106" xfId="10" applyFont="1" applyFill="1" applyBorder="1" applyAlignment="1">
      <alignment horizontal="center" vertical="center" wrapText="1"/>
    </xf>
    <xf numFmtId="0" fontId="14" fillId="30" borderId="106" xfId="10" applyFont="1" applyFill="1" applyBorder="1" applyAlignment="1">
      <alignment horizontal="center" vertical="center" wrapText="1"/>
    </xf>
    <xf numFmtId="0" fontId="11" fillId="32" borderId="0" xfId="10" applyFont="1" applyFill="1" applyAlignment="1">
      <alignment vertical="center" wrapText="1"/>
    </xf>
    <xf numFmtId="0" fontId="11" fillId="32" borderId="0" xfId="10" applyFont="1" applyFill="1" applyAlignment="1">
      <alignment horizontal="left" vertical="center" wrapText="1"/>
    </xf>
    <xf numFmtId="0" fontId="13" fillId="34" borderId="104" xfId="10" applyFont="1" applyFill="1" applyBorder="1" applyAlignment="1">
      <alignment horizontal="center" vertical="center" wrapText="1"/>
    </xf>
    <xf numFmtId="9" fontId="90" fillId="34" borderId="104" xfId="10" applyNumberFormat="1" applyFont="1" applyFill="1" applyBorder="1" applyAlignment="1">
      <alignment horizontal="center" vertical="center" wrapText="1"/>
    </xf>
    <xf numFmtId="0" fontId="90" fillId="34" borderId="104" xfId="10" applyFont="1" applyFill="1" applyBorder="1" applyAlignment="1">
      <alignment horizontal="center" vertical="center" wrapText="1"/>
    </xf>
    <xf numFmtId="9" fontId="13" fillId="34" borderId="104" xfId="10" applyNumberFormat="1" applyFont="1" applyFill="1" applyBorder="1" applyAlignment="1">
      <alignment horizontal="center" vertical="center" wrapText="1"/>
    </xf>
    <xf numFmtId="10" fontId="17" fillId="44" borderId="125" xfId="10" applyNumberFormat="1" applyFont="1" applyFill="1" applyBorder="1" applyAlignment="1">
      <alignment horizontal="center" vertical="center" wrapText="1"/>
    </xf>
    <xf numFmtId="1" fontId="17" fillId="0" borderId="148" xfId="10" applyNumberFormat="1" applyFont="1" applyBorder="1" applyAlignment="1">
      <alignment horizontal="center" vertical="center" wrapText="1"/>
    </xf>
    <xf numFmtId="9" fontId="17" fillId="0" borderId="82" xfId="10" applyNumberFormat="1" applyFont="1" applyBorder="1" applyAlignment="1">
      <alignment horizontal="center" vertical="center" wrapText="1"/>
    </xf>
    <xf numFmtId="10" fontId="31" fillId="0" borderId="142" xfId="10" applyNumberFormat="1" applyFont="1" applyBorder="1" applyAlignment="1">
      <alignment horizontal="center" vertical="center" wrapText="1"/>
    </xf>
    <xf numFmtId="10" fontId="31" fillId="0" borderId="132" xfId="10" applyNumberFormat="1" applyFont="1" applyBorder="1" applyAlignment="1">
      <alignment horizontal="center" vertical="center" wrapText="1"/>
    </xf>
    <xf numFmtId="10" fontId="31" fillId="0" borderId="126" xfId="10" applyNumberFormat="1" applyFont="1" applyBorder="1" applyAlignment="1">
      <alignment horizontal="center" vertical="center" wrapText="1"/>
    </xf>
    <xf numFmtId="10" fontId="90" fillId="41" borderId="126" xfId="10" applyNumberFormat="1" applyFont="1" applyFill="1" applyBorder="1" applyAlignment="1">
      <alignment horizontal="center" vertical="center" wrapText="1"/>
    </xf>
    <xf numFmtId="10" fontId="90" fillId="42" borderId="126" xfId="10" applyNumberFormat="1" applyFont="1" applyFill="1" applyBorder="1" applyAlignment="1">
      <alignment horizontal="center" vertical="center" wrapText="1"/>
    </xf>
    <xf numFmtId="10" fontId="31" fillId="43" borderId="126" xfId="10" applyNumberFormat="1" applyFont="1" applyFill="1" applyBorder="1" applyAlignment="1">
      <alignment horizontal="center" vertical="center" wrapText="1"/>
    </xf>
    <xf numFmtId="10" fontId="117" fillId="42" borderId="126" xfId="10" applyNumberFormat="1" applyFont="1" applyFill="1" applyBorder="1" applyAlignment="1">
      <alignment horizontal="center" vertical="center" wrapText="1"/>
    </xf>
    <xf numFmtId="10" fontId="118" fillId="41" borderId="126" xfId="10" applyNumberFormat="1" applyFont="1" applyFill="1" applyBorder="1" applyAlignment="1">
      <alignment horizontal="center" vertical="center" wrapText="1"/>
    </xf>
    <xf numFmtId="0" fontId="11" fillId="0" borderId="126" xfId="10" applyFont="1" applyBorder="1" applyAlignment="1">
      <alignment vertical="center" wrapText="1"/>
    </xf>
    <xf numFmtId="0" fontId="11" fillId="0" borderId="136" xfId="10" applyFont="1" applyBorder="1" applyAlignment="1">
      <alignment vertical="center" wrapText="1"/>
    </xf>
    <xf numFmtId="9" fontId="119" fillId="44" borderId="126" xfId="10" applyNumberFormat="1" applyFont="1" applyFill="1" applyBorder="1" applyAlignment="1">
      <alignment horizontal="center" vertical="center" wrapText="1"/>
    </xf>
    <xf numFmtId="10" fontId="119" fillId="44" borderId="126" xfId="10" applyNumberFormat="1" applyFont="1" applyFill="1" applyBorder="1" applyAlignment="1">
      <alignment horizontal="center" vertical="center" wrapText="1"/>
    </xf>
    <xf numFmtId="1" fontId="119" fillId="0" borderId="126" xfId="10" applyNumberFormat="1" applyFont="1" applyBorder="1" applyAlignment="1">
      <alignment horizontal="center" vertical="center" wrapText="1"/>
    </xf>
    <xf numFmtId="9" fontId="119" fillId="0" borderId="126" xfId="10" applyNumberFormat="1" applyFont="1" applyBorder="1" applyAlignment="1">
      <alignment horizontal="center" vertical="center" wrapText="1"/>
    </xf>
    <xf numFmtId="10" fontId="120" fillId="0" borderId="126" xfId="10" applyNumberFormat="1" applyFont="1" applyBorder="1" applyAlignment="1">
      <alignment horizontal="center" vertical="center" wrapText="1"/>
    </xf>
    <xf numFmtId="10" fontId="120" fillId="0" borderId="136" xfId="10" applyNumberFormat="1" applyFont="1" applyBorder="1" applyAlignment="1">
      <alignment horizontal="center" vertical="center" wrapText="1"/>
    </xf>
    <xf numFmtId="10" fontId="117" fillId="41" borderId="126" xfId="10" applyNumberFormat="1" applyFont="1" applyFill="1" applyBorder="1" applyAlignment="1">
      <alignment horizontal="center" vertical="center" wrapText="1"/>
    </xf>
    <xf numFmtId="10" fontId="120" fillId="43" borderId="126" xfId="10" applyNumberFormat="1" applyFont="1" applyFill="1" applyBorder="1" applyAlignment="1">
      <alignment horizontal="center" vertical="center" wrapText="1"/>
    </xf>
    <xf numFmtId="10" fontId="121" fillId="0" borderId="126" xfId="10" applyNumberFormat="1" applyFont="1" applyBorder="1" applyAlignment="1">
      <alignment horizontal="center" vertical="center" wrapText="1"/>
    </xf>
    <xf numFmtId="0" fontId="11" fillId="0" borderId="152" xfId="10" applyFont="1" applyBorder="1" applyAlignment="1">
      <alignment vertical="center" wrapText="1"/>
    </xf>
    <xf numFmtId="0" fontId="11" fillId="0" borderId="101" xfId="10" applyFont="1" applyBorder="1" applyAlignment="1">
      <alignment vertical="center" wrapText="1"/>
    </xf>
    <xf numFmtId="0" fontId="119" fillId="0" borderId="126" xfId="10" applyFont="1" applyBorder="1" applyAlignment="1">
      <alignment horizontal="center" vertical="center" wrapText="1"/>
    </xf>
    <xf numFmtId="10" fontId="121" fillId="43" borderId="126" xfId="10" applyNumberFormat="1" applyFont="1" applyFill="1" applyBorder="1" applyAlignment="1">
      <alignment horizontal="center" vertical="center" wrapText="1"/>
    </xf>
    <xf numFmtId="0" fontId="88" fillId="32" borderId="0" xfId="10" applyFont="1" applyFill="1"/>
    <xf numFmtId="0" fontId="88" fillId="32" borderId="82" xfId="10" applyFont="1" applyFill="1" applyBorder="1"/>
    <xf numFmtId="0" fontId="88" fillId="32" borderId="88" xfId="10" applyFont="1" applyFill="1" applyBorder="1"/>
    <xf numFmtId="0" fontId="123" fillId="34" borderId="103" xfId="10" applyFont="1" applyFill="1" applyBorder="1"/>
    <xf numFmtId="9" fontId="117" fillId="34" borderId="103" xfId="10" applyNumberFormat="1" applyFont="1" applyFill="1" applyBorder="1"/>
    <xf numFmtId="0" fontId="117" fillId="34" borderId="103" xfId="10" applyFont="1" applyFill="1" applyBorder="1"/>
    <xf numFmtId="9" fontId="123" fillId="34" borderId="103" xfId="10" applyNumberFormat="1" applyFont="1" applyFill="1" applyBorder="1"/>
    <xf numFmtId="0" fontId="13" fillId="34" borderId="103" xfId="10" applyFont="1" applyFill="1" applyBorder="1" applyAlignment="1">
      <alignment horizontal="center" wrapText="1"/>
    </xf>
    <xf numFmtId="9" fontId="27" fillId="35" borderId="90" xfId="10" applyNumberFormat="1" applyFont="1" applyFill="1" applyBorder="1" applyAlignment="1">
      <alignment horizontal="center" wrapText="1"/>
    </xf>
    <xf numFmtId="0" fontId="97" fillId="0" borderId="120" xfId="10" applyFont="1" applyBorder="1" applyAlignment="1">
      <alignment horizontal="left" vertical="center" wrapText="1"/>
    </xf>
    <xf numFmtId="9" fontId="17" fillId="44" borderId="97" xfId="10" applyNumberFormat="1" applyFont="1" applyFill="1" applyBorder="1" applyAlignment="1">
      <alignment horizontal="center" vertical="center" wrapText="1"/>
    </xf>
    <xf numFmtId="9" fontId="17" fillId="0" borderId="97" xfId="10" applyNumberFormat="1" applyFont="1" applyBorder="1" applyAlignment="1">
      <alignment horizontal="center" vertical="center" wrapText="1"/>
    </xf>
    <xf numFmtId="9" fontId="123" fillId="0" borderId="120" xfId="10" applyNumberFormat="1" applyFont="1" applyBorder="1" applyAlignment="1">
      <alignment horizontal="center" vertical="center"/>
    </xf>
    <xf numFmtId="10" fontId="123" fillId="0" borderId="120" xfId="10" applyNumberFormat="1" applyFont="1" applyBorder="1" applyAlignment="1">
      <alignment horizontal="center" vertical="center"/>
    </xf>
    <xf numFmtId="10" fontId="124" fillId="41" borderId="120" xfId="10" applyNumberFormat="1" applyFont="1" applyFill="1" applyBorder="1" applyAlignment="1">
      <alignment horizontal="center" vertical="center"/>
    </xf>
    <xf numFmtId="9" fontId="117" fillId="42" borderId="120" xfId="10" applyNumberFormat="1" applyFont="1" applyFill="1" applyBorder="1" applyAlignment="1">
      <alignment horizontal="center" vertical="center"/>
    </xf>
    <xf numFmtId="10" fontId="117" fillId="41" borderId="120" xfId="10" applyNumberFormat="1" applyFont="1" applyFill="1" applyBorder="1" applyAlignment="1">
      <alignment horizontal="center" vertical="center"/>
    </xf>
    <xf numFmtId="10" fontId="123" fillId="43" borderId="120" xfId="10" applyNumberFormat="1" applyFont="1" applyFill="1" applyBorder="1" applyAlignment="1">
      <alignment horizontal="center" vertical="center"/>
    </xf>
    <xf numFmtId="10" fontId="125" fillId="41" borderId="120" xfId="10" applyNumberFormat="1" applyFont="1" applyFill="1" applyBorder="1" applyAlignment="1">
      <alignment horizontal="center" vertical="center"/>
    </xf>
    <xf numFmtId="10" fontId="124" fillId="42" borderId="120" xfId="10" applyNumberFormat="1" applyFont="1" applyFill="1" applyBorder="1" applyAlignment="1">
      <alignment horizontal="center" vertical="center"/>
    </xf>
    <xf numFmtId="0" fontId="39" fillId="0" borderId="120" xfId="10" applyFont="1" applyBorder="1"/>
    <xf numFmtId="0" fontId="70" fillId="0" borderId="120" xfId="10" applyFont="1" applyBorder="1" applyAlignment="1">
      <alignment wrapText="1"/>
    </xf>
    <xf numFmtId="0" fontId="88" fillId="0" borderId="97" xfId="10" applyFont="1" applyBorder="1" applyAlignment="1">
      <alignment vertical="center" wrapText="1"/>
    </xf>
    <xf numFmtId="1" fontId="31" fillId="0" borderId="128" xfId="10" applyNumberFormat="1" applyFont="1" applyBorder="1" applyAlignment="1">
      <alignment horizontal="center" vertical="center" wrapText="1"/>
    </xf>
    <xf numFmtId="0" fontId="31" fillId="0" borderId="137" xfId="10" applyFont="1" applyBorder="1" applyAlignment="1">
      <alignment horizontal="center" vertical="center" wrapText="1"/>
    </xf>
    <xf numFmtId="10" fontId="17" fillId="0" borderId="140" xfId="10" applyNumberFormat="1" applyFont="1" applyBorder="1" applyAlignment="1">
      <alignment horizontal="center" vertical="center" wrapText="1"/>
    </xf>
    <xf numFmtId="10" fontId="126" fillId="41" borderId="126" xfId="10" applyNumberFormat="1" applyFont="1" applyFill="1" applyBorder="1" applyAlignment="1">
      <alignment horizontal="center" vertical="center" wrapText="1"/>
    </xf>
    <xf numFmtId="9" fontId="90" fillId="42" borderId="126" xfId="10" applyNumberFormat="1" applyFont="1" applyFill="1" applyBorder="1" applyAlignment="1">
      <alignment horizontal="center" vertical="center" wrapText="1"/>
    </xf>
    <xf numFmtId="167" fontId="31" fillId="0" borderId="126" xfId="10" applyNumberFormat="1" applyFont="1" applyBorder="1" applyAlignment="1">
      <alignment horizontal="center" vertical="center" wrapText="1"/>
    </xf>
    <xf numFmtId="167" fontId="117" fillId="41" borderId="120" xfId="10" applyNumberFormat="1" applyFont="1" applyFill="1" applyBorder="1" applyAlignment="1">
      <alignment horizontal="center" vertical="center"/>
    </xf>
    <xf numFmtId="10" fontId="17" fillId="43" borderId="120" xfId="10" applyNumberFormat="1" applyFont="1" applyFill="1" applyBorder="1" applyAlignment="1">
      <alignment horizontal="center" vertical="center"/>
    </xf>
    <xf numFmtId="10" fontId="127" fillId="41" borderId="126" xfId="10" applyNumberFormat="1" applyFont="1" applyFill="1" applyBorder="1" applyAlignment="1">
      <alignment horizontal="center" vertical="center" wrapText="1"/>
    </xf>
    <xf numFmtId="10" fontId="126" fillId="42" borderId="126" xfId="10" applyNumberFormat="1" applyFont="1" applyFill="1" applyBorder="1" applyAlignment="1">
      <alignment horizontal="center" vertical="center" wrapText="1"/>
    </xf>
    <xf numFmtId="0" fontId="39" fillId="0" borderId="94" xfId="10" applyFont="1" applyBorder="1"/>
    <xf numFmtId="0" fontId="70" fillId="0" borderId="94" xfId="10" applyFont="1" applyBorder="1" applyAlignment="1">
      <alignment wrapText="1"/>
    </xf>
    <xf numFmtId="0" fontId="88" fillId="0" borderId="88" xfId="10" applyFont="1" applyBorder="1" applyAlignment="1">
      <alignment vertical="center"/>
    </xf>
    <xf numFmtId="10" fontId="17" fillId="43" borderId="126" xfId="10" applyNumberFormat="1" applyFont="1" applyFill="1" applyBorder="1" applyAlignment="1">
      <alignment horizontal="center" vertical="center" wrapText="1"/>
    </xf>
    <xf numFmtId="0" fontId="90" fillId="0" borderId="0" xfId="10" applyFont="1" applyAlignment="1">
      <alignment vertical="center" wrapText="1"/>
    </xf>
    <xf numFmtId="0" fontId="91" fillId="0" borderId="0" xfId="10" applyFont="1" applyAlignment="1">
      <alignment horizontal="left" vertical="center" wrapText="1"/>
    </xf>
    <xf numFmtId="0" fontId="128" fillId="0" borderId="0" xfId="10" applyFont="1" applyAlignment="1">
      <alignment horizontal="left" vertical="center" wrapText="1"/>
    </xf>
    <xf numFmtId="167" fontId="17" fillId="44" borderId="115" xfId="10" applyNumberFormat="1" applyFont="1" applyFill="1" applyBorder="1" applyAlignment="1">
      <alignment horizontal="center" vertical="center" wrapText="1"/>
    </xf>
    <xf numFmtId="0" fontId="17" fillId="0" borderId="97" xfId="10" applyFont="1" applyBorder="1" applyAlignment="1">
      <alignment horizontal="center" vertical="center" wrapText="1"/>
    </xf>
    <xf numFmtId="9" fontId="123" fillId="41" borderId="120" xfId="10" applyNumberFormat="1" applyFont="1" applyFill="1" applyBorder="1" applyAlignment="1">
      <alignment horizontal="center" vertical="center"/>
    </xf>
    <xf numFmtId="9" fontId="17" fillId="0" borderId="120" xfId="10" applyNumberFormat="1" applyFont="1" applyBorder="1" applyAlignment="1">
      <alignment horizontal="center" vertical="center" wrapText="1"/>
    </xf>
    <xf numFmtId="9" fontId="123" fillId="43" borderId="120" xfId="10" applyNumberFormat="1" applyFont="1" applyFill="1" applyBorder="1" applyAlignment="1">
      <alignment horizontal="center" vertical="center"/>
    </xf>
    <xf numFmtId="9" fontId="124" fillId="42" borderId="120" xfId="10" applyNumberFormat="1" applyFont="1" applyFill="1" applyBorder="1" applyAlignment="1">
      <alignment horizontal="center" vertical="center"/>
    </xf>
    <xf numFmtId="9" fontId="123" fillId="0" borderId="96" xfId="10" applyNumberFormat="1" applyFont="1" applyBorder="1" applyAlignment="1">
      <alignment horizontal="center" vertical="center"/>
    </xf>
    <xf numFmtId="9" fontId="125" fillId="41" borderId="120" xfId="10" applyNumberFormat="1" applyFont="1" applyFill="1" applyBorder="1" applyAlignment="1">
      <alignment horizontal="center" vertical="center"/>
    </xf>
    <xf numFmtId="0" fontId="88" fillId="0" borderId="0" xfId="10" applyFont="1" applyAlignment="1">
      <alignment vertical="center"/>
    </xf>
    <xf numFmtId="9" fontId="31" fillId="0" borderId="140" xfId="10" applyNumberFormat="1" applyFont="1" applyBorder="1" applyAlignment="1">
      <alignment horizontal="center" vertical="center" wrapText="1"/>
    </xf>
    <xf numFmtId="9" fontId="31" fillId="0" borderId="126" xfId="10" applyNumberFormat="1" applyFont="1" applyBorder="1" applyAlignment="1">
      <alignment horizontal="center" vertical="center" wrapText="1"/>
    </xf>
    <xf numFmtId="9" fontId="31" fillId="41" borderId="126" xfId="10" applyNumberFormat="1" applyFont="1" applyFill="1" applyBorder="1" applyAlignment="1">
      <alignment horizontal="center" vertical="center" wrapText="1"/>
    </xf>
    <xf numFmtId="9" fontId="90" fillId="41" borderId="126" xfId="10" applyNumberFormat="1" applyFont="1" applyFill="1" applyBorder="1" applyAlignment="1">
      <alignment horizontal="center" vertical="center" wrapText="1"/>
    </xf>
    <xf numFmtId="9" fontId="31" fillId="43" borderId="126" xfId="10" applyNumberFormat="1" applyFont="1" applyFill="1" applyBorder="1" applyAlignment="1">
      <alignment horizontal="center" vertical="center" wrapText="1"/>
    </xf>
    <xf numFmtId="10" fontId="31" fillId="0" borderId="136" xfId="10" applyNumberFormat="1" applyFont="1" applyBorder="1" applyAlignment="1">
      <alignment horizontal="center" vertical="center" wrapText="1"/>
    </xf>
    <xf numFmtId="0" fontId="70" fillId="0" borderId="103" xfId="10" applyFont="1" applyBorder="1" applyAlignment="1">
      <alignment wrapText="1"/>
    </xf>
    <xf numFmtId="0" fontId="48" fillId="34" borderId="104" xfId="10" applyFont="1" applyFill="1" applyBorder="1" applyAlignment="1">
      <alignment horizontal="center" vertical="center" wrapText="1"/>
    </xf>
    <xf numFmtId="10" fontId="27" fillId="35" borderId="80" xfId="10" applyNumberFormat="1" applyFont="1" applyFill="1" applyBorder="1" applyAlignment="1">
      <alignment horizontal="center" vertical="center" wrapText="1"/>
    </xf>
    <xf numFmtId="9" fontId="31" fillId="44" borderId="125" xfId="10" applyNumberFormat="1" applyFont="1" applyFill="1" applyBorder="1" applyAlignment="1">
      <alignment horizontal="center" vertical="center" wrapText="1"/>
    </xf>
    <xf numFmtId="0" fontId="11" fillId="0" borderId="135" xfId="10" applyFont="1" applyBorder="1" applyAlignment="1">
      <alignment vertical="center" wrapText="1"/>
    </xf>
    <xf numFmtId="0" fontId="11" fillId="0" borderId="132" xfId="10" applyFont="1" applyBorder="1" applyAlignment="1">
      <alignment vertical="center" wrapText="1"/>
    </xf>
    <xf numFmtId="0" fontId="17" fillId="0" borderId="132" xfId="10" applyFont="1" applyBorder="1" applyAlignment="1">
      <alignment horizontal="center" vertical="center" wrapText="1"/>
    </xf>
    <xf numFmtId="9" fontId="17" fillId="0" borderId="142" xfId="10" applyNumberFormat="1" applyFont="1" applyBorder="1" applyAlignment="1">
      <alignment horizontal="center" vertical="center" wrapText="1"/>
    </xf>
    <xf numFmtId="9" fontId="17" fillId="41" borderId="135" xfId="10" applyNumberFormat="1" applyFont="1" applyFill="1" applyBorder="1" applyAlignment="1">
      <alignment horizontal="center" vertical="center" wrapText="1"/>
    </xf>
    <xf numFmtId="9" fontId="90" fillId="42" borderId="135" xfId="10" applyNumberFormat="1" applyFont="1" applyFill="1" applyBorder="1" applyAlignment="1">
      <alignment horizontal="center" vertical="center" wrapText="1"/>
    </xf>
    <xf numFmtId="9" fontId="17" fillId="43" borderId="135" xfId="10" applyNumberFormat="1" applyFont="1" applyFill="1" applyBorder="1" applyAlignment="1">
      <alignment horizontal="center" vertical="center" wrapText="1"/>
    </xf>
    <xf numFmtId="167" fontId="17" fillId="43" borderId="135" xfId="10" applyNumberFormat="1" applyFont="1" applyFill="1" applyBorder="1" applyAlignment="1">
      <alignment horizontal="center" vertical="center" wrapText="1"/>
    </xf>
    <xf numFmtId="9" fontId="126" fillId="42" borderId="135" xfId="10" applyNumberFormat="1" applyFont="1" applyFill="1" applyBorder="1" applyAlignment="1">
      <alignment horizontal="center" vertical="center" wrapText="1"/>
    </xf>
    <xf numFmtId="9" fontId="27" fillId="35" borderId="81" xfId="10" applyNumberFormat="1" applyFont="1" applyFill="1" applyBorder="1" applyAlignment="1">
      <alignment horizontal="center" vertical="center" wrapText="1"/>
    </xf>
    <xf numFmtId="0" fontId="11" fillId="0" borderId="134" xfId="10" applyFont="1" applyBorder="1" applyAlignment="1">
      <alignment vertical="center" wrapText="1"/>
    </xf>
    <xf numFmtId="9" fontId="17" fillId="0" borderId="141" xfId="10" applyNumberFormat="1" applyFont="1" applyBorder="1" applyAlignment="1">
      <alignment horizontal="center" vertical="center" wrapText="1"/>
    </xf>
    <xf numFmtId="9" fontId="90" fillId="0" borderId="135" xfId="10" applyNumberFormat="1" applyFont="1" applyBorder="1" applyAlignment="1">
      <alignment horizontal="center" vertical="center" wrapText="1"/>
    </xf>
    <xf numFmtId="0" fontId="11" fillId="0" borderId="116" xfId="10" applyFont="1" applyBorder="1" applyAlignment="1">
      <alignment vertical="center" wrapText="1"/>
    </xf>
    <xf numFmtId="0" fontId="11" fillId="0" borderId="114" xfId="10" applyFont="1" applyBorder="1" applyAlignment="1">
      <alignment vertical="center" wrapText="1"/>
    </xf>
    <xf numFmtId="9" fontId="17" fillId="0" borderId="153" xfId="10" applyNumberFormat="1" applyFont="1" applyBorder="1" applyAlignment="1">
      <alignment horizontal="center" vertical="center" wrapText="1"/>
    </xf>
    <xf numFmtId="1" fontId="17" fillId="0" borderId="100" xfId="10" applyNumberFormat="1" applyFont="1" applyBorder="1" applyAlignment="1">
      <alignment horizontal="center" vertical="center" wrapText="1"/>
    </xf>
    <xf numFmtId="9" fontId="17" fillId="0" borderId="101" xfId="10" applyNumberFormat="1" applyFont="1" applyBorder="1" applyAlignment="1">
      <alignment horizontal="center" vertical="center" wrapText="1"/>
    </xf>
    <xf numFmtId="9" fontId="17" fillId="0" borderId="100" xfId="10" applyNumberFormat="1" applyFont="1" applyBorder="1" applyAlignment="1">
      <alignment horizontal="center" vertical="center" wrapText="1"/>
    </xf>
    <xf numFmtId="9" fontId="17" fillId="0" borderId="152" xfId="10" applyNumberFormat="1" applyFont="1" applyBorder="1" applyAlignment="1">
      <alignment horizontal="center" vertical="center" wrapText="1"/>
    </xf>
    <xf numFmtId="9" fontId="90" fillId="0" borderId="152" xfId="10" applyNumberFormat="1" applyFont="1" applyBorder="1" applyAlignment="1">
      <alignment horizontal="center" vertical="center" wrapText="1"/>
    </xf>
    <xf numFmtId="9" fontId="17" fillId="0" borderId="154" xfId="10" applyNumberFormat="1" applyFont="1" applyBorder="1" applyAlignment="1">
      <alignment horizontal="center" vertical="center" wrapText="1"/>
    </xf>
    <xf numFmtId="0" fontId="97" fillId="45" borderId="118" xfId="10" applyFont="1" applyFill="1" applyBorder="1" applyAlignment="1">
      <alignment horizontal="left" vertical="center" wrapText="1"/>
    </xf>
    <xf numFmtId="9" fontId="27" fillId="45" borderId="83" xfId="10" applyNumberFormat="1" applyFont="1" applyFill="1" applyBorder="1" applyAlignment="1">
      <alignment horizontal="center" vertical="center" wrapText="1"/>
    </xf>
    <xf numFmtId="9" fontId="27" fillId="45" borderId="83" xfId="10" applyNumberFormat="1" applyFont="1" applyFill="1" applyBorder="1" applyAlignment="1">
      <alignment horizontal="left" vertical="top" wrapText="1"/>
    </xf>
    <xf numFmtId="0" fontId="88" fillId="45" borderId="84" xfId="10" applyFont="1" applyFill="1" applyBorder="1"/>
    <xf numFmtId="9" fontId="117" fillId="45" borderId="84" xfId="10" applyNumberFormat="1" applyFont="1" applyFill="1" applyBorder="1"/>
    <xf numFmtId="0" fontId="117" fillId="45" borderId="84" xfId="10" applyFont="1" applyFill="1" applyBorder="1"/>
    <xf numFmtId="9" fontId="88" fillId="45" borderId="84" xfId="10" applyNumberFormat="1" applyFont="1" applyFill="1" applyBorder="1"/>
    <xf numFmtId="0" fontId="88" fillId="45" borderId="82" xfId="10" applyFont="1" applyFill="1" applyBorder="1"/>
    <xf numFmtId="0" fontId="97" fillId="45" borderId="142" xfId="10" applyFont="1" applyFill="1" applyBorder="1" applyAlignment="1">
      <alignment horizontal="left" vertical="center" wrapText="1"/>
    </xf>
    <xf numFmtId="0" fontId="11" fillId="45" borderId="135" xfId="10" applyFont="1" applyFill="1" applyBorder="1" applyAlignment="1">
      <alignment vertical="center" wrapText="1"/>
    </xf>
    <xf numFmtId="0" fontId="11" fillId="45" borderId="113" xfId="10" applyFont="1" applyFill="1" applyBorder="1" applyAlignment="1">
      <alignment vertical="center" wrapText="1"/>
    </xf>
    <xf numFmtId="10" fontId="17" fillId="45" borderId="115" xfId="10" applyNumberFormat="1" applyFont="1" applyFill="1" applyBorder="1" applyAlignment="1">
      <alignment horizontal="center" vertical="center" wrapText="1"/>
    </xf>
    <xf numFmtId="1" fontId="17" fillId="45" borderId="142" xfId="10" applyNumberFormat="1" applyFont="1" applyFill="1" applyBorder="1" applyAlignment="1">
      <alignment horizontal="center" vertical="center" wrapText="1"/>
    </xf>
    <xf numFmtId="0" fontId="17" fillId="45" borderId="132" xfId="10" applyFont="1" applyFill="1" applyBorder="1" applyAlignment="1">
      <alignment horizontal="center" vertical="center" wrapText="1"/>
    </xf>
    <xf numFmtId="9" fontId="17" fillId="45" borderId="142" xfId="10" applyNumberFormat="1" applyFont="1" applyFill="1" applyBorder="1" applyAlignment="1">
      <alignment horizontal="center" vertical="center" wrapText="1"/>
    </xf>
    <xf numFmtId="9" fontId="17" fillId="45" borderId="135" xfId="10" applyNumberFormat="1" applyFont="1" applyFill="1" applyBorder="1" applyAlignment="1">
      <alignment horizontal="center" vertical="center" wrapText="1"/>
    </xf>
    <xf numFmtId="9" fontId="90" fillId="45" borderId="135" xfId="10" applyNumberFormat="1" applyFont="1" applyFill="1" applyBorder="1" applyAlignment="1">
      <alignment horizontal="center" vertical="center" wrapText="1"/>
    </xf>
    <xf numFmtId="10" fontId="17" fillId="45" borderId="135" xfId="10" applyNumberFormat="1" applyFont="1" applyFill="1" applyBorder="1" applyAlignment="1">
      <alignment horizontal="center" vertical="center" wrapText="1"/>
    </xf>
    <xf numFmtId="0" fontId="17" fillId="45" borderId="135" xfId="10" applyFont="1" applyFill="1" applyBorder="1" applyAlignment="1">
      <alignment horizontal="center" vertical="center" wrapText="1"/>
    </xf>
    <xf numFmtId="9" fontId="17" fillId="45" borderId="132" xfId="10" applyNumberFormat="1" applyFont="1" applyFill="1" applyBorder="1" applyAlignment="1">
      <alignment horizontal="center" vertical="center" wrapText="1"/>
    </xf>
    <xf numFmtId="9" fontId="127" fillId="41" borderId="135" xfId="10" applyNumberFormat="1" applyFont="1" applyFill="1" applyBorder="1" applyAlignment="1">
      <alignment horizontal="center" vertical="center" wrapText="1"/>
    </xf>
    <xf numFmtId="10" fontId="17" fillId="0" borderId="132" xfId="10" applyNumberFormat="1" applyFont="1" applyBorder="1" applyAlignment="1">
      <alignment horizontal="center" vertical="center" wrapText="1"/>
    </xf>
    <xf numFmtId="0" fontId="17" fillId="0" borderId="101" xfId="10" applyFont="1" applyBorder="1" applyAlignment="1">
      <alignment horizontal="center" vertical="center" wrapText="1"/>
    </xf>
    <xf numFmtId="9" fontId="17" fillId="41" borderId="152" xfId="10" applyNumberFormat="1" applyFont="1" applyFill="1" applyBorder="1" applyAlignment="1">
      <alignment horizontal="center" vertical="center" wrapText="1"/>
    </xf>
    <xf numFmtId="9" fontId="90" fillId="42" borderId="152" xfId="10" applyNumberFormat="1" applyFont="1" applyFill="1" applyBorder="1" applyAlignment="1">
      <alignment horizontal="center" vertical="center" wrapText="1"/>
    </xf>
    <xf numFmtId="9" fontId="118" fillId="41" borderId="135" xfId="10" applyNumberFormat="1" applyFont="1" applyFill="1" applyBorder="1" applyAlignment="1">
      <alignment horizontal="center" vertical="center" wrapText="1"/>
    </xf>
    <xf numFmtId="9" fontId="17" fillId="43" borderId="152" xfId="10" applyNumberFormat="1" applyFont="1" applyFill="1" applyBorder="1" applyAlignment="1">
      <alignment horizontal="center" vertical="center" wrapText="1"/>
    </xf>
    <xf numFmtId="9" fontId="90" fillId="34" borderId="98" xfId="10" applyNumberFormat="1" applyFont="1" applyFill="1" applyBorder="1" applyAlignment="1">
      <alignment horizontal="center" vertical="center" wrapText="1"/>
    </xf>
    <xf numFmtId="0" fontId="90" fillId="34" borderId="98" xfId="10" applyFont="1" applyFill="1" applyBorder="1" applyAlignment="1">
      <alignment horizontal="center" vertical="center" wrapText="1"/>
    </xf>
    <xf numFmtId="9" fontId="13" fillId="34" borderId="98" xfId="10" applyNumberFormat="1" applyFont="1" applyFill="1" applyBorder="1" applyAlignment="1">
      <alignment horizontal="center" vertical="center" wrapText="1"/>
    </xf>
    <xf numFmtId="0" fontId="17" fillId="34" borderId="123" xfId="10" applyFont="1" applyFill="1" applyBorder="1" applyAlignment="1">
      <alignment horizontal="center" vertical="center" wrapText="1"/>
    </xf>
    <xf numFmtId="9" fontId="27" fillId="35" borderId="87" xfId="10" applyNumberFormat="1" applyFont="1" applyFill="1" applyBorder="1" applyAlignment="1">
      <alignment horizontal="center" vertical="center" wrapText="1"/>
    </xf>
    <xf numFmtId="9" fontId="17" fillId="0" borderId="115" xfId="10" applyNumberFormat="1" applyFont="1" applyBorder="1" applyAlignment="1">
      <alignment horizontal="center" vertical="center" wrapText="1"/>
    </xf>
    <xf numFmtId="1" fontId="17" fillId="0" borderId="118" xfId="10" applyNumberFormat="1" applyFont="1" applyBorder="1" applyAlignment="1">
      <alignment horizontal="center" vertical="center" wrapText="1"/>
    </xf>
    <xf numFmtId="0" fontId="17" fillId="0" borderId="139" xfId="10" applyFont="1" applyBorder="1" applyAlignment="1">
      <alignment horizontal="center" vertical="center" wrapText="1"/>
    </xf>
    <xf numFmtId="9" fontId="90" fillId="41" borderId="116" xfId="10" applyNumberFormat="1" applyFont="1" applyFill="1" applyBorder="1" applyAlignment="1">
      <alignment horizontal="center" vertical="center" wrapText="1"/>
    </xf>
    <xf numFmtId="9" fontId="90" fillId="42" borderId="116" xfId="10" applyNumberFormat="1" applyFont="1" applyFill="1" applyBorder="1" applyAlignment="1">
      <alignment horizontal="center" vertical="center" wrapText="1"/>
    </xf>
    <xf numFmtId="9" fontId="17" fillId="43" borderId="116" xfId="10" applyNumberFormat="1" applyFont="1" applyFill="1" applyBorder="1" applyAlignment="1">
      <alignment horizontal="center" vertical="center" wrapText="1"/>
    </xf>
    <xf numFmtId="9" fontId="17" fillId="41" borderId="116" xfId="10" applyNumberFormat="1" applyFont="1" applyFill="1" applyBorder="1" applyAlignment="1">
      <alignment horizontal="center" vertical="center" wrapText="1"/>
    </xf>
    <xf numFmtId="9" fontId="126" fillId="42" borderId="116" xfId="10" applyNumberFormat="1" applyFont="1" applyFill="1" applyBorder="1" applyAlignment="1">
      <alignment horizontal="center" vertical="center" wrapText="1"/>
    </xf>
    <xf numFmtId="9" fontId="17" fillId="0" borderId="114" xfId="10" applyNumberFormat="1" applyFont="1" applyBorder="1" applyAlignment="1">
      <alignment horizontal="center" vertical="center" wrapText="1"/>
    </xf>
    <xf numFmtId="1" fontId="17" fillId="0" borderId="128" xfId="10" applyNumberFormat="1" applyFont="1" applyBorder="1" applyAlignment="1">
      <alignment horizontal="center" vertical="center" wrapText="1"/>
    </xf>
    <xf numFmtId="9" fontId="17" fillId="0" borderId="140" xfId="10" applyNumberFormat="1" applyFont="1" applyBorder="1" applyAlignment="1">
      <alignment horizontal="center" vertical="center" wrapText="1"/>
    </xf>
    <xf numFmtId="9" fontId="17" fillId="43" borderId="126" xfId="10" applyNumberFormat="1" applyFont="1" applyFill="1" applyBorder="1" applyAlignment="1">
      <alignment horizontal="center" vertical="center" wrapText="1"/>
    </xf>
    <xf numFmtId="9" fontId="127" fillId="45" borderId="126" xfId="10" applyNumberFormat="1" applyFont="1" applyFill="1" applyBorder="1" applyAlignment="1">
      <alignment horizontal="center" vertical="center" wrapText="1"/>
    </xf>
    <xf numFmtId="9" fontId="17" fillId="41" borderId="126" xfId="10" applyNumberFormat="1" applyFont="1" applyFill="1" applyBorder="1" applyAlignment="1">
      <alignment horizontal="center" vertical="center" wrapText="1"/>
    </xf>
    <xf numFmtId="9" fontId="126" fillId="42" borderId="126" xfId="10" applyNumberFormat="1" applyFont="1" applyFill="1" applyBorder="1" applyAlignment="1">
      <alignment horizontal="center" vertical="center" wrapText="1"/>
    </xf>
    <xf numFmtId="9" fontId="17" fillId="0" borderId="136" xfId="10" applyNumberFormat="1" applyFont="1" applyBorder="1" applyAlignment="1">
      <alignment horizontal="center" vertical="center" wrapText="1"/>
    </xf>
    <xf numFmtId="9" fontId="17" fillId="0" borderId="131" xfId="10" applyNumberFormat="1" applyFont="1" applyBorder="1" applyAlignment="1">
      <alignment horizontal="center" vertical="center" wrapText="1"/>
    </xf>
    <xf numFmtId="9" fontId="127" fillId="43" borderId="135" xfId="10" applyNumberFormat="1" applyFont="1" applyFill="1" applyBorder="1" applyAlignment="1">
      <alignment horizontal="center" vertical="center" wrapText="1"/>
    </xf>
    <xf numFmtId="0" fontId="129" fillId="0" borderId="96" xfId="10" applyFont="1" applyBorder="1" applyAlignment="1">
      <alignment horizontal="left" vertical="center" wrapText="1"/>
    </xf>
    <xf numFmtId="1" fontId="130" fillId="0" borderId="128" xfId="10" applyNumberFormat="1" applyFont="1" applyBorder="1" applyAlignment="1">
      <alignment horizontal="center" vertical="center" wrapText="1"/>
    </xf>
    <xf numFmtId="0" fontId="130" fillId="0" borderId="139" xfId="10" applyFont="1" applyBorder="1" applyAlignment="1">
      <alignment horizontal="center" vertical="center" wrapText="1"/>
    </xf>
    <xf numFmtId="167" fontId="130" fillId="0" borderId="128" xfId="10" applyNumberFormat="1" applyFont="1" applyBorder="1" applyAlignment="1">
      <alignment horizontal="center" vertical="center" wrapText="1"/>
    </xf>
    <xf numFmtId="167" fontId="130" fillId="0" borderId="126" xfId="10" applyNumberFormat="1" applyFont="1" applyBorder="1" applyAlignment="1">
      <alignment horizontal="center" vertical="center" wrapText="1"/>
    </xf>
    <xf numFmtId="167" fontId="130" fillId="41" borderId="126" xfId="10" applyNumberFormat="1" applyFont="1" applyFill="1" applyBorder="1" applyAlignment="1">
      <alignment horizontal="center" vertical="center" wrapText="1"/>
    </xf>
    <xf numFmtId="167" fontId="127" fillId="41" borderId="126" xfId="10" applyNumberFormat="1" applyFont="1" applyFill="1" applyBorder="1" applyAlignment="1">
      <alignment horizontal="center" vertical="center" wrapText="1"/>
    </xf>
    <xf numFmtId="167" fontId="127" fillId="45" borderId="126" xfId="10" applyNumberFormat="1" applyFont="1" applyFill="1" applyBorder="1" applyAlignment="1">
      <alignment horizontal="center" vertical="center" wrapText="1"/>
    </xf>
    <xf numFmtId="167" fontId="126" fillId="42" borderId="126" xfId="10" applyNumberFormat="1" applyFont="1" applyFill="1" applyBorder="1" applyAlignment="1">
      <alignment horizontal="center" vertical="center" wrapText="1"/>
    </xf>
    <xf numFmtId="167" fontId="17" fillId="0" borderId="136" xfId="10" applyNumberFormat="1" applyFont="1" applyBorder="1" applyAlignment="1">
      <alignment horizontal="center" vertical="center" wrapText="1"/>
    </xf>
    <xf numFmtId="167" fontId="17" fillId="0" borderId="118" xfId="10" applyNumberFormat="1" applyFont="1" applyBorder="1" applyAlignment="1">
      <alignment horizontal="center" vertical="center" wrapText="1"/>
    </xf>
    <xf numFmtId="167" fontId="17" fillId="41" borderId="116" xfId="10" applyNumberFormat="1" applyFont="1" applyFill="1" applyBorder="1" applyAlignment="1">
      <alignment horizontal="center" vertical="center" wrapText="1"/>
    </xf>
    <xf numFmtId="167" fontId="127" fillId="41" borderId="116" xfId="10" applyNumberFormat="1" applyFont="1" applyFill="1" applyBorder="1" applyAlignment="1">
      <alignment horizontal="center" vertical="center" wrapText="1"/>
    </xf>
    <xf numFmtId="167" fontId="127" fillId="43" borderId="116" xfId="10" applyNumberFormat="1" applyFont="1" applyFill="1" applyBorder="1" applyAlignment="1">
      <alignment horizontal="center" vertical="center" wrapText="1"/>
    </xf>
    <xf numFmtId="167" fontId="126" fillId="42" borderId="116" xfId="10" applyNumberFormat="1" applyFont="1" applyFill="1" applyBorder="1" applyAlignment="1">
      <alignment horizontal="center" vertical="center" wrapText="1"/>
    </xf>
    <xf numFmtId="167" fontId="17" fillId="0" borderId="114" xfId="10" applyNumberFormat="1" applyFont="1" applyBorder="1" applyAlignment="1">
      <alignment horizontal="center" vertical="center" wrapText="1"/>
    </xf>
    <xf numFmtId="1" fontId="130" fillId="0" borderId="112" xfId="10" applyNumberFormat="1" applyFont="1" applyBorder="1" applyAlignment="1">
      <alignment horizontal="center" vertical="center" wrapText="1"/>
    </xf>
    <xf numFmtId="0" fontId="130" fillId="0" borderId="88" xfId="10" applyFont="1" applyBorder="1" applyAlignment="1">
      <alignment horizontal="center" vertical="center" wrapText="1"/>
    </xf>
    <xf numFmtId="167" fontId="130" fillId="0" borderId="94" xfId="10" applyNumberFormat="1" applyFont="1" applyBorder="1" applyAlignment="1">
      <alignment horizontal="center" vertical="center" wrapText="1"/>
    </xf>
    <xf numFmtId="167" fontId="130" fillId="0" borderId="98" xfId="10" applyNumberFormat="1" applyFont="1" applyBorder="1" applyAlignment="1">
      <alignment horizontal="center" vertical="center" wrapText="1"/>
    </xf>
    <xf numFmtId="167" fontId="130" fillId="41" borderId="98" xfId="10" applyNumberFormat="1" applyFont="1" applyFill="1" applyBorder="1" applyAlignment="1">
      <alignment horizontal="center" vertical="center" wrapText="1"/>
    </xf>
    <xf numFmtId="9" fontId="90" fillId="42" borderId="98" xfId="10" applyNumberFormat="1" applyFont="1" applyFill="1" applyBorder="1" applyAlignment="1">
      <alignment horizontal="center" vertical="center" wrapText="1"/>
    </xf>
    <xf numFmtId="10" fontId="130" fillId="0" borderId="98" xfId="10" applyNumberFormat="1" applyFont="1" applyBorder="1" applyAlignment="1">
      <alignment horizontal="center" vertical="center" wrapText="1"/>
    </xf>
    <xf numFmtId="167" fontId="127" fillId="41" borderId="98" xfId="10" applyNumberFormat="1" applyFont="1" applyFill="1" applyBorder="1" applyAlignment="1">
      <alignment horizontal="center" vertical="center" wrapText="1"/>
    </xf>
    <xf numFmtId="167" fontId="127" fillId="43" borderId="98" xfId="10" applyNumberFormat="1" applyFont="1" applyFill="1" applyBorder="1" applyAlignment="1">
      <alignment horizontal="center" vertical="center" wrapText="1"/>
    </xf>
    <xf numFmtId="167" fontId="126" fillId="42" borderId="98" xfId="10" applyNumberFormat="1" applyFont="1" applyFill="1" applyBorder="1" applyAlignment="1">
      <alignment horizontal="center" vertical="center" wrapText="1"/>
    </xf>
    <xf numFmtId="167" fontId="130" fillId="0" borderId="113" xfId="10" applyNumberFormat="1" applyFont="1" applyBorder="1" applyAlignment="1">
      <alignment horizontal="center" vertical="center" wrapText="1"/>
    </xf>
    <xf numFmtId="0" fontId="90" fillId="31" borderId="85" xfId="10" applyFont="1" applyFill="1" applyBorder="1" applyAlignment="1">
      <alignment vertical="center" wrapText="1"/>
    </xf>
    <xf numFmtId="0" fontId="85" fillId="32" borderId="113" xfId="10" applyFill="1" applyBorder="1"/>
    <xf numFmtId="0" fontId="85" fillId="32" borderId="0" xfId="10" applyFill="1"/>
    <xf numFmtId="0" fontId="85" fillId="34" borderId="116" xfId="10" applyFill="1" applyBorder="1"/>
    <xf numFmtId="9" fontId="117" fillId="34" borderId="116" xfId="10" applyNumberFormat="1" applyFont="1" applyFill="1" applyBorder="1"/>
    <xf numFmtId="0" fontId="117" fillId="34" borderId="116" xfId="10" applyFont="1" applyFill="1" applyBorder="1"/>
    <xf numFmtId="9" fontId="85" fillId="34" borderId="116" xfId="10" applyNumberFormat="1" applyFill="1" applyBorder="1"/>
    <xf numFmtId="0" fontId="85" fillId="34" borderId="120" xfId="10" applyFill="1" applyBorder="1"/>
    <xf numFmtId="0" fontId="85" fillId="32" borderId="94" xfId="10" applyFill="1" applyBorder="1"/>
    <xf numFmtId="9" fontId="85" fillId="47" borderId="0" xfId="10" applyNumberFormat="1" applyFill="1"/>
    <xf numFmtId="0" fontId="85" fillId="45" borderId="120" xfId="10" applyFill="1" applyBorder="1"/>
    <xf numFmtId="9" fontId="85" fillId="45" borderId="120" xfId="10" applyNumberFormat="1" applyFill="1" applyBorder="1"/>
    <xf numFmtId="0" fontId="85" fillId="45" borderId="94" xfId="10" applyFill="1" applyBorder="1" applyAlignment="1">
      <alignment wrapText="1"/>
    </xf>
    <xf numFmtId="9" fontId="117" fillId="45" borderId="120" xfId="10" applyNumberFormat="1" applyFont="1" applyFill="1" applyBorder="1"/>
    <xf numFmtId="0" fontId="117" fillId="45" borderId="120" xfId="10" applyFont="1" applyFill="1" applyBorder="1"/>
    <xf numFmtId="0" fontId="85" fillId="45" borderId="96" xfId="10" applyFill="1" applyBorder="1"/>
    <xf numFmtId="0" fontId="129" fillId="45" borderId="96" xfId="10" applyFont="1" applyFill="1" applyBorder="1" applyAlignment="1">
      <alignment horizontal="left" vertical="center" wrapText="1"/>
    </xf>
    <xf numFmtId="10" fontId="17" fillId="45" borderId="129" xfId="10" applyNumberFormat="1" applyFont="1" applyFill="1" applyBorder="1" applyAlignment="1">
      <alignment horizontal="center" vertical="center" wrapText="1"/>
    </xf>
    <xf numFmtId="0" fontId="129" fillId="45" borderId="126" xfId="10" applyFont="1" applyFill="1" applyBorder="1" applyAlignment="1">
      <alignment horizontal="left" vertical="center" wrapText="1"/>
    </xf>
    <xf numFmtId="0" fontId="131" fillId="45" borderId="120" xfId="10" applyFont="1" applyFill="1" applyBorder="1"/>
    <xf numFmtId="9" fontId="131" fillId="45" borderId="120" xfId="10" applyNumberFormat="1" applyFont="1" applyFill="1" applyBorder="1"/>
    <xf numFmtId="167" fontId="132" fillId="45" borderId="120" xfId="10" applyNumberFormat="1" applyFont="1" applyFill="1" applyBorder="1"/>
    <xf numFmtId="0" fontId="85" fillId="45" borderId="94" xfId="10" applyFill="1" applyBorder="1"/>
    <xf numFmtId="9" fontId="85" fillId="45" borderId="96" xfId="10" applyNumberFormat="1" applyFill="1" applyBorder="1"/>
    <xf numFmtId="0" fontId="85" fillId="46" borderId="94" xfId="10" applyFill="1" applyBorder="1"/>
    <xf numFmtId="167" fontId="132" fillId="45" borderId="96" xfId="10" applyNumberFormat="1" applyFont="1" applyFill="1" applyBorder="1"/>
    <xf numFmtId="0" fontId="85" fillId="0" borderId="98" xfId="10" applyBorder="1"/>
    <xf numFmtId="0" fontId="85" fillId="46" borderId="156" xfId="10" applyFill="1" applyBorder="1"/>
    <xf numFmtId="0" fontId="85" fillId="46" borderId="157" xfId="10" applyFill="1" applyBorder="1"/>
    <xf numFmtId="0" fontId="85" fillId="46" borderId="96" xfId="10" applyFill="1" applyBorder="1"/>
    <xf numFmtId="9" fontId="117" fillId="46" borderId="157" xfId="10" applyNumberFormat="1" applyFont="1" applyFill="1" applyBorder="1"/>
    <xf numFmtId="0" fontId="117" fillId="46" borderId="157" xfId="10" applyFont="1" applyFill="1" applyBorder="1"/>
    <xf numFmtId="9" fontId="85" fillId="46" borderId="157" xfId="10" applyNumberFormat="1" applyFill="1" applyBorder="1"/>
    <xf numFmtId="0" fontId="85" fillId="46" borderId="140" xfId="10" applyFill="1" applyBorder="1"/>
    <xf numFmtId="0" fontId="11" fillId="32" borderId="89" xfId="10" applyFont="1" applyFill="1" applyBorder="1" applyAlignment="1">
      <alignment vertical="center" wrapText="1"/>
    </xf>
    <xf numFmtId="0" fontId="13" fillId="34" borderId="143" xfId="10" applyFont="1" applyFill="1" applyBorder="1" applyAlignment="1">
      <alignment horizontal="center" vertical="center" wrapText="1"/>
    </xf>
    <xf numFmtId="9" fontId="27" fillId="35" borderId="82" xfId="10" applyNumberFormat="1" applyFont="1" applyFill="1" applyBorder="1" applyAlignment="1">
      <alignment horizontal="center" vertical="center" wrapText="1"/>
    </xf>
    <xf numFmtId="0" fontId="88" fillId="0" borderId="0" xfId="10" applyFont="1"/>
    <xf numFmtId="0" fontId="88" fillId="36" borderId="80" xfId="10" applyFont="1" applyFill="1" applyBorder="1"/>
    <xf numFmtId="0" fontId="88" fillId="36" borderId="81" xfId="10" applyFont="1" applyFill="1" applyBorder="1"/>
    <xf numFmtId="0" fontId="14" fillId="35" borderId="0" xfId="10" applyFont="1" applyFill="1" applyAlignment="1">
      <alignment horizontal="left" vertical="center" wrapText="1"/>
    </xf>
    <xf numFmtId="10" fontId="88" fillId="0" borderId="84" xfId="10" applyNumberFormat="1" applyFont="1" applyBorder="1" applyAlignment="1">
      <alignment horizontal="center" vertical="center"/>
    </xf>
    <xf numFmtId="10" fontId="39" fillId="0" borderId="84" xfId="10" applyNumberFormat="1" applyFont="1" applyBorder="1" applyAlignment="1">
      <alignment horizontal="center" vertical="center"/>
    </xf>
    <xf numFmtId="9" fontId="117" fillId="0" borderId="84" xfId="10" applyNumberFormat="1" applyFont="1" applyBorder="1" applyAlignment="1">
      <alignment horizontal="center" vertical="center"/>
    </xf>
    <xf numFmtId="10" fontId="117" fillId="0" borderId="84" xfId="10" applyNumberFormat="1" applyFont="1" applyBorder="1" applyAlignment="1">
      <alignment horizontal="center" vertical="center"/>
    </xf>
    <xf numFmtId="9" fontId="39" fillId="0" borderId="84" xfId="10" applyNumberFormat="1" applyFont="1" applyBorder="1" applyAlignment="1">
      <alignment horizontal="center" vertical="center"/>
    </xf>
    <xf numFmtId="0" fontId="97" fillId="48" borderId="131" xfId="10" applyFont="1" applyFill="1" applyBorder="1" applyAlignment="1">
      <alignment horizontal="left" vertical="center" wrapText="1"/>
    </xf>
    <xf numFmtId="10" fontId="17" fillId="48" borderId="125" xfId="10" applyNumberFormat="1" applyFont="1" applyFill="1" applyBorder="1" applyAlignment="1">
      <alignment horizontal="center" vertical="center" wrapText="1"/>
    </xf>
    <xf numFmtId="1" fontId="17" fillId="48" borderId="148" xfId="10" applyNumberFormat="1" applyFont="1" applyFill="1" applyBorder="1" applyAlignment="1">
      <alignment horizontal="center" vertical="center" wrapText="1"/>
    </xf>
    <xf numFmtId="9" fontId="17" fillId="48" borderId="82" xfId="10" applyNumberFormat="1" applyFont="1" applyFill="1" applyBorder="1" applyAlignment="1">
      <alignment horizontal="center" vertical="center" wrapText="1"/>
    </xf>
    <xf numFmtId="10" fontId="17" fillId="41" borderId="125" xfId="10" applyNumberFormat="1" applyFont="1" applyFill="1" applyBorder="1" applyAlignment="1">
      <alignment horizontal="center" vertical="center" wrapText="1"/>
    </xf>
    <xf numFmtId="9" fontId="90" fillId="42" borderId="125" xfId="10" applyNumberFormat="1" applyFont="1" applyFill="1" applyBorder="1" applyAlignment="1">
      <alignment horizontal="center" vertical="center" wrapText="1"/>
    </xf>
    <xf numFmtId="10" fontId="90" fillId="41" borderId="128" xfId="10" applyNumberFormat="1" applyFont="1" applyFill="1" applyBorder="1" applyAlignment="1">
      <alignment horizontal="center" vertical="center" wrapText="1"/>
    </xf>
    <xf numFmtId="9" fontId="90" fillId="42" borderId="140" xfId="10" applyNumberFormat="1" applyFont="1" applyFill="1" applyBorder="1" applyAlignment="1">
      <alignment horizontal="center" vertical="center" wrapText="1"/>
    </xf>
    <xf numFmtId="10" fontId="126" fillId="42" borderId="125" xfId="10" applyNumberFormat="1" applyFont="1" applyFill="1" applyBorder="1" applyAlignment="1">
      <alignment horizontal="center" vertical="center" wrapText="1"/>
    </xf>
    <xf numFmtId="0" fontId="97" fillId="0" borderId="140" xfId="10" applyFont="1" applyBorder="1" applyAlignment="1">
      <alignment horizontal="left" vertical="center" wrapText="1"/>
    </xf>
    <xf numFmtId="1" fontId="17" fillId="0" borderId="140" xfId="10" applyNumberFormat="1" applyFont="1" applyBorder="1" applyAlignment="1">
      <alignment horizontal="center" vertical="center" wrapText="1"/>
    </xf>
    <xf numFmtId="9" fontId="17" fillId="0" borderId="139" xfId="10" applyNumberFormat="1" applyFont="1" applyBorder="1" applyAlignment="1">
      <alignment horizontal="center" vertical="center" wrapText="1"/>
    </xf>
    <xf numFmtId="10" fontId="17" fillId="0" borderId="128" xfId="10" applyNumberFormat="1" applyFont="1" applyBorder="1" applyAlignment="1">
      <alignment horizontal="center" vertical="center" wrapText="1"/>
    </xf>
    <xf numFmtId="9" fontId="90" fillId="42" borderId="128" xfId="10" applyNumberFormat="1" applyFont="1" applyFill="1" applyBorder="1" applyAlignment="1">
      <alignment horizontal="center" vertical="center" wrapText="1"/>
    </xf>
    <xf numFmtId="10" fontId="17" fillId="43" borderId="128" xfId="10" applyNumberFormat="1" applyFont="1" applyFill="1" applyBorder="1" applyAlignment="1">
      <alignment horizontal="center" vertical="center" wrapText="1"/>
    </xf>
    <xf numFmtId="10" fontId="127" fillId="41" borderId="128" xfId="10" applyNumberFormat="1" applyFont="1" applyFill="1" applyBorder="1" applyAlignment="1">
      <alignment horizontal="center" vertical="center" wrapText="1"/>
    </xf>
    <xf numFmtId="10" fontId="126" fillId="42" borderId="128" xfId="10" applyNumberFormat="1" applyFont="1" applyFill="1" applyBorder="1" applyAlignment="1">
      <alignment horizontal="center" vertical="center" wrapText="1"/>
    </xf>
    <xf numFmtId="0" fontId="97" fillId="0" borderId="143" xfId="10" applyFont="1" applyBorder="1" applyAlignment="1">
      <alignment horizontal="left" vertical="center" wrapText="1"/>
    </xf>
    <xf numFmtId="1" fontId="17" fillId="0" borderId="143" xfId="10" applyNumberFormat="1" applyFont="1" applyBorder="1" applyAlignment="1">
      <alignment horizontal="center" vertical="center" wrapText="1"/>
    </xf>
    <xf numFmtId="10" fontId="90" fillId="41" borderId="125" xfId="10" applyNumberFormat="1" applyFont="1" applyFill="1" applyBorder="1" applyAlignment="1">
      <alignment horizontal="center" vertical="center" wrapText="1"/>
    </xf>
    <xf numFmtId="167" fontId="17" fillId="0" borderId="126" xfId="10" applyNumberFormat="1" applyFont="1" applyBorder="1" applyAlignment="1">
      <alignment horizontal="center" vertical="center" wrapText="1"/>
    </xf>
    <xf numFmtId="167" fontId="17" fillId="43" borderId="126" xfId="10" applyNumberFormat="1" applyFont="1" applyFill="1" applyBorder="1" applyAlignment="1">
      <alignment horizontal="center" vertical="center" wrapText="1"/>
    </xf>
    <xf numFmtId="0" fontId="17" fillId="0" borderId="126" xfId="10" applyFont="1" applyBorder="1" applyAlignment="1">
      <alignment horizontal="center" vertical="center" wrapText="1"/>
    </xf>
    <xf numFmtId="0" fontId="11" fillId="0" borderId="149" xfId="10" applyFont="1" applyBorder="1" applyAlignment="1">
      <alignment vertical="center" wrapText="1"/>
    </xf>
    <xf numFmtId="0" fontId="97" fillId="0" borderId="103" xfId="10" applyFont="1" applyBorder="1" applyAlignment="1">
      <alignment horizontal="left" vertical="center" wrapText="1"/>
    </xf>
    <xf numFmtId="0" fontId="11" fillId="0" borderId="104" xfId="10" applyFont="1" applyBorder="1" applyAlignment="1">
      <alignment vertical="center" wrapText="1"/>
    </xf>
    <xf numFmtId="0" fontId="97" fillId="43" borderId="140" xfId="10" applyFont="1" applyFill="1" applyBorder="1" applyAlignment="1">
      <alignment horizontal="left" vertical="center" wrapText="1"/>
    </xf>
    <xf numFmtId="0" fontId="11" fillId="43" borderId="126" xfId="10" applyFont="1" applyFill="1" applyBorder="1" applyAlignment="1">
      <alignment vertical="center" wrapText="1"/>
    </xf>
    <xf numFmtId="0" fontId="11" fillId="43" borderId="136" xfId="10" applyFont="1" applyFill="1" applyBorder="1" applyAlignment="1">
      <alignment vertical="center" wrapText="1"/>
    </xf>
    <xf numFmtId="1" fontId="17" fillId="43" borderId="140" xfId="10" applyNumberFormat="1" applyFont="1" applyFill="1" applyBorder="1" applyAlignment="1">
      <alignment horizontal="center" vertical="center" wrapText="1"/>
    </xf>
    <xf numFmtId="9" fontId="17" fillId="43" borderId="139" xfId="10" applyNumberFormat="1" applyFont="1" applyFill="1" applyBorder="1" applyAlignment="1">
      <alignment horizontal="center" vertical="center" wrapText="1"/>
    </xf>
    <xf numFmtId="9" fontId="17" fillId="43" borderId="128" xfId="10" applyNumberFormat="1" applyFont="1" applyFill="1" applyBorder="1" applyAlignment="1">
      <alignment horizontal="center" vertical="center" wrapText="1"/>
    </xf>
    <xf numFmtId="10" fontId="17" fillId="41" borderId="126" xfId="10" applyNumberFormat="1" applyFont="1" applyFill="1" applyBorder="1" applyAlignment="1">
      <alignment horizontal="center" vertical="center" wrapText="1"/>
    </xf>
    <xf numFmtId="10" fontId="17" fillId="43" borderId="136" xfId="10" applyNumberFormat="1" applyFont="1" applyFill="1" applyBorder="1" applyAlignment="1">
      <alignment horizontal="center" vertical="center" wrapText="1"/>
    </xf>
    <xf numFmtId="0" fontId="88" fillId="36" borderId="91" xfId="10" applyFont="1" applyFill="1" applyBorder="1"/>
    <xf numFmtId="0" fontId="97" fillId="43" borderId="143" xfId="10" applyFont="1" applyFill="1" applyBorder="1" applyAlignment="1">
      <alignment horizontal="left" vertical="center" wrapText="1"/>
    </xf>
    <xf numFmtId="0" fontId="11" fillId="43" borderId="152" xfId="10" applyFont="1" applyFill="1" applyBorder="1" applyAlignment="1">
      <alignment vertical="center" wrapText="1"/>
    </xf>
    <xf numFmtId="0" fontId="11" fillId="43" borderId="101" xfId="10" applyFont="1" applyFill="1" applyBorder="1" applyAlignment="1">
      <alignment vertical="center" wrapText="1"/>
    </xf>
    <xf numFmtId="1" fontId="17" fillId="43" borderId="143" xfId="10" applyNumberFormat="1" applyFont="1" applyFill="1" applyBorder="1" applyAlignment="1">
      <alignment horizontal="center" vertical="center" wrapText="1"/>
    </xf>
    <xf numFmtId="9" fontId="17" fillId="43" borderId="144" xfId="10" applyNumberFormat="1" applyFont="1" applyFill="1" applyBorder="1" applyAlignment="1">
      <alignment horizontal="center" vertical="center" wrapText="1"/>
    </xf>
    <xf numFmtId="9" fontId="17" fillId="43" borderId="104" xfId="10" applyNumberFormat="1" applyFont="1" applyFill="1" applyBorder="1" applyAlignment="1">
      <alignment horizontal="center" vertical="center" wrapText="1"/>
    </xf>
    <xf numFmtId="9" fontId="90" fillId="41" borderId="104" xfId="10" applyNumberFormat="1" applyFont="1" applyFill="1" applyBorder="1" applyAlignment="1">
      <alignment horizontal="center" vertical="center" wrapText="1"/>
    </xf>
    <xf numFmtId="9" fontId="90" fillId="42" borderId="104" xfId="10" applyNumberFormat="1" applyFont="1" applyFill="1" applyBorder="1" applyAlignment="1">
      <alignment horizontal="center" vertical="center" wrapText="1"/>
    </xf>
    <xf numFmtId="9" fontId="17" fillId="0" borderId="104" xfId="10" applyNumberFormat="1" applyFont="1" applyBorder="1" applyAlignment="1">
      <alignment horizontal="center" vertical="center" wrapText="1"/>
    </xf>
    <xf numFmtId="10" fontId="17" fillId="43" borderId="104" xfId="10" applyNumberFormat="1" applyFont="1" applyFill="1" applyBorder="1" applyAlignment="1">
      <alignment horizontal="center" vertical="center" wrapText="1"/>
    </xf>
    <xf numFmtId="10" fontId="17" fillId="0" borderId="104" xfId="10" applyNumberFormat="1" applyFont="1" applyBorder="1" applyAlignment="1">
      <alignment horizontal="center" vertical="center" wrapText="1"/>
    </xf>
    <xf numFmtId="10" fontId="17" fillId="41" borderId="104" xfId="10" applyNumberFormat="1" applyFont="1" applyFill="1" applyBorder="1" applyAlignment="1">
      <alignment horizontal="center" vertical="center" wrapText="1"/>
    </xf>
    <xf numFmtId="10" fontId="126" fillId="42" borderId="104" xfId="10" applyNumberFormat="1" applyFont="1" applyFill="1" applyBorder="1" applyAlignment="1">
      <alignment horizontal="center" vertical="center" wrapText="1"/>
    </xf>
    <xf numFmtId="10" fontId="17" fillId="43" borderId="149" xfId="10" applyNumberFormat="1" applyFont="1" applyFill="1" applyBorder="1" applyAlignment="1">
      <alignment horizontal="center" vertical="center" wrapText="1"/>
    </xf>
    <xf numFmtId="10" fontId="17" fillId="48" borderId="142" xfId="10" applyNumberFormat="1" applyFont="1" applyFill="1" applyBorder="1" applyAlignment="1">
      <alignment horizontal="center" vertical="center" wrapText="1"/>
    </xf>
    <xf numFmtId="10" fontId="17" fillId="41" borderId="142" xfId="10" applyNumberFormat="1" applyFont="1" applyFill="1" applyBorder="1" applyAlignment="1">
      <alignment horizontal="center" vertical="center" wrapText="1"/>
    </xf>
    <xf numFmtId="9" fontId="90" fillId="42" borderId="142" xfId="10" applyNumberFormat="1" applyFont="1" applyFill="1" applyBorder="1" applyAlignment="1">
      <alignment horizontal="center" vertical="center" wrapText="1"/>
    </xf>
    <xf numFmtId="10" fontId="90" fillId="48" borderId="142" xfId="10" applyNumberFormat="1" applyFont="1" applyFill="1" applyBorder="1" applyAlignment="1">
      <alignment horizontal="center" vertical="center" wrapText="1"/>
    </xf>
    <xf numFmtId="9" fontId="17" fillId="48" borderId="142" xfId="10" applyNumberFormat="1" applyFont="1" applyFill="1" applyBorder="1" applyAlignment="1">
      <alignment horizontal="center" vertical="center" wrapText="1"/>
    </xf>
    <xf numFmtId="9" fontId="17" fillId="0" borderId="128" xfId="10" applyNumberFormat="1" applyFont="1" applyBorder="1" applyAlignment="1">
      <alignment horizontal="center" vertical="center" wrapText="1"/>
    </xf>
    <xf numFmtId="167" fontId="90" fillId="41" borderId="126" xfId="10" applyNumberFormat="1" applyFont="1" applyFill="1" applyBorder="1" applyAlignment="1">
      <alignment horizontal="center" vertical="center" wrapText="1"/>
    </xf>
    <xf numFmtId="9" fontId="127" fillId="41" borderId="126" xfId="10" applyNumberFormat="1" applyFont="1" applyFill="1" applyBorder="1" applyAlignment="1">
      <alignment horizontal="center" vertical="center" wrapText="1"/>
    </xf>
    <xf numFmtId="9" fontId="17" fillId="0" borderId="118" xfId="10" applyNumberFormat="1" applyFont="1" applyBorder="1" applyAlignment="1">
      <alignment horizontal="center" vertical="center" wrapText="1"/>
    </xf>
    <xf numFmtId="0" fontId="117" fillId="41" borderId="116" xfId="10" applyFont="1" applyFill="1" applyBorder="1"/>
    <xf numFmtId="0" fontId="88" fillId="0" borderId="116" xfId="10" applyFont="1" applyBorder="1"/>
    <xf numFmtId="9" fontId="117" fillId="42" borderId="116" xfId="10" applyNumberFormat="1" applyFont="1" applyFill="1" applyBorder="1"/>
    <xf numFmtId="0" fontId="88" fillId="0" borderId="126" xfId="10" applyFont="1" applyBorder="1"/>
    <xf numFmtId="167" fontId="17" fillId="43" borderId="116" xfId="10" applyNumberFormat="1" applyFont="1" applyFill="1" applyBorder="1" applyAlignment="1">
      <alignment horizontal="center" vertical="center" wrapText="1"/>
    </xf>
    <xf numFmtId="9" fontId="127" fillId="45" borderId="116" xfId="10" applyNumberFormat="1" applyFont="1" applyFill="1" applyBorder="1" applyAlignment="1">
      <alignment horizontal="center" vertical="center" wrapText="1"/>
    </xf>
    <xf numFmtId="0" fontId="117" fillId="41" borderId="126" xfId="10" applyFont="1" applyFill="1" applyBorder="1"/>
    <xf numFmtId="9" fontId="117" fillId="42" borderId="126" xfId="10" applyNumberFormat="1" applyFont="1" applyFill="1" applyBorder="1"/>
    <xf numFmtId="0" fontId="11" fillId="32" borderId="112" xfId="10" applyFont="1" applyFill="1" applyBorder="1" applyAlignment="1">
      <alignment vertical="center" wrapText="1"/>
    </xf>
    <xf numFmtId="9" fontId="13" fillId="34" borderId="100" xfId="10" applyNumberFormat="1" applyFont="1" applyFill="1" applyBorder="1" applyAlignment="1">
      <alignment horizontal="center" vertical="center" wrapText="1"/>
    </xf>
    <xf numFmtId="0" fontId="11" fillId="32" borderId="0" xfId="10" applyFont="1" applyFill="1" applyAlignment="1">
      <alignment horizontal="center" vertical="center" wrapText="1"/>
    </xf>
    <xf numFmtId="9" fontId="17" fillId="48" borderId="125" xfId="10" applyNumberFormat="1" applyFont="1" applyFill="1" applyBorder="1" applyAlignment="1">
      <alignment horizontal="center" vertical="center" wrapText="1"/>
    </xf>
    <xf numFmtId="9" fontId="17" fillId="48" borderId="148" xfId="10" applyNumberFormat="1" applyFont="1" applyFill="1" applyBorder="1" applyAlignment="1">
      <alignment horizontal="center" vertical="center" wrapText="1"/>
    </xf>
    <xf numFmtId="9" fontId="17" fillId="48" borderId="119" xfId="10" applyNumberFormat="1" applyFont="1" applyFill="1" applyBorder="1" applyAlignment="1">
      <alignment horizontal="center" vertical="center" wrapText="1"/>
    </xf>
    <xf numFmtId="9" fontId="17" fillId="41" borderId="119" xfId="10" applyNumberFormat="1" applyFont="1" applyFill="1" applyBorder="1" applyAlignment="1">
      <alignment horizontal="center" vertical="center" wrapText="1"/>
    </xf>
    <xf numFmtId="9" fontId="90" fillId="48" borderId="119" xfId="10" applyNumberFormat="1" applyFont="1" applyFill="1" applyBorder="1" applyAlignment="1">
      <alignment horizontal="center" vertical="center" wrapText="1"/>
    </xf>
    <xf numFmtId="9" fontId="17" fillId="48" borderId="158" xfId="10" applyNumberFormat="1" applyFont="1" applyFill="1" applyBorder="1" applyAlignment="1">
      <alignment horizontal="center" vertical="center" wrapText="1"/>
    </xf>
    <xf numFmtId="10" fontId="13" fillId="0" borderId="129" xfId="10" applyNumberFormat="1" applyFont="1" applyBorder="1" applyAlignment="1">
      <alignment horizontal="center" vertical="center" wrapText="1"/>
    </xf>
    <xf numFmtId="0" fontId="17" fillId="0" borderId="136" xfId="10" applyFont="1" applyBorder="1" applyAlignment="1">
      <alignment horizontal="center" vertical="center" wrapText="1"/>
    </xf>
    <xf numFmtId="0" fontId="73" fillId="0" borderId="126" xfId="10" applyFont="1" applyBorder="1" applyAlignment="1">
      <alignment vertical="center" wrapText="1"/>
    </xf>
    <xf numFmtId="0" fontId="73" fillId="0" borderId="139" xfId="10" applyFont="1" applyBorder="1" applyAlignment="1">
      <alignment horizontal="left" vertical="center" wrapText="1"/>
    </xf>
    <xf numFmtId="0" fontId="73" fillId="0" borderId="124" xfId="10" applyFont="1" applyBorder="1" applyAlignment="1">
      <alignment horizontal="left" vertical="center" wrapText="1"/>
    </xf>
    <xf numFmtId="10" fontId="127" fillId="45" borderId="126" xfId="10" applyNumberFormat="1" applyFont="1" applyFill="1" applyBorder="1" applyAlignment="1">
      <alignment horizontal="center" vertical="center" wrapText="1"/>
    </xf>
    <xf numFmtId="0" fontId="97" fillId="0" borderId="126" xfId="10" applyFont="1" applyBorder="1" applyAlignment="1">
      <alignment horizontal="left" vertical="center" wrapText="1"/>
    </xf>
    <xf numFmtId="0" fontId="73" fillId="0" borderId="126" xfId="10" applyFont="1" applyBorder="1" applyAlignment="1">
      <alignment horizontal="left" vertical="center" wrapText="1"/>
    </xf>
    <xf numFmtId="0" fontId="96" fillId="35" borderId="0" xfId="10" applyFont="1" applyFill="1" applyAlignment="1">
      <alignment horizontal="center" vertical="top" wrapText="1"/>
    </xf>
    <xf numFmtId="0" fontId="97" fillId="0" borderId="0" xfId="10" applyFont="1" applyAlignment="1">
      <alignment horizontal="left" vertical="center" wrapText="1"/>
    </xf>
    <xf numFmtId="0" fontId="73" fillId="0" borderId="0" xfId="10" applyFont="1" applyAlignment="1">
      <alignment vertical="center" wrapText="1"/>
    </xf>
    <xf numFmtId="0" fontId="73" fillId="0" borderId="0" xfId="10" applyFont="1" applyAlignment="1">
      <alignment horizontal="left" vertical="center" wrapText="1"/>
    </xf>
    <xf numFmtId="9" fontId="17" fillId="0" borderId="0" xfId="10" applyNumberFormat="1" applyFont="1" applyAlignment="1">
      <alignment horizontal="center" vertical="center" wrapText="1"/>
    </xf>
    <xf numFmtId="1" fontId="17" fillId="0" borderId="0" xfId="10" applyNumberFormat="1" applyFont="1" applyAlignment="1">
      <alignment horizontal="center" vertical="center" wrapText="1"/>
    </xf>
    <xf numFmtId="0" fontId="17" fillId="0" borderId="0" xfId="10" applyFont="1" applyAlignment="1">
      <alignment horizontal="center" vertical="center" wrapText="1"/>
    </xf>
    <xf numFmtId="10" fontId="17" fillId="0" borderId="0" xfId="10" applyNumberFormat="1" applyFont="1" applyAlignment="1">
      <alignment horizontal="center" vertical="center" wrapText="1"/>
    </xf>
    <xf numFmtId="9" fontId="90" fillId="0" borderId="0" xfId="10" applyNumberFormat="1" applyFont="1" applyAlignment="1">
      <alignment horizontal="center" vertical="center" wrapText="1"/>
    </xf>
    <xf numFmtId="10" fontId="90" fillId="0" borderId="0" xfId="10" applyNumberFormat="1" applyFont="1" applyAlignment="1">
      <alignment horizontal="center" vertical="center" wrapText="1"/>
    </xf>
    <xf numFmtId="167" fontId="17" fillId="0" borderId="0" xfId="10" applyNumberFormat="1" applyFont="1" applyAlignment="1">
      <alignment horizontal="center" vertical="center" wrapText="1"/>
    </xf>
    <xf numFmtId="9" fontId="88" fillId="0" borderId="0" xfId="10" applyNumberFormat="1" applyFont="1"/>
    <xf numFmtId="165" fontId="0" fillId="0" borderId="1" xfId="0" applyNumberFormat="1" applyBorder="1"/>
    <xf numFmtId="0" fontId="22" fillId="8" borderId="48" xfId="0" applyFont="1" applyFill="1" applyBorder="1" applyAlignment="1">
      <alignment wrapText="1"/>
    </xf>
    <xf numFmtId="165" fontId="0" fillId="10" borderId="1" xfId="3" applyFont="1" applyFill="1" applyBorder="1"/>
    <xf numFmtId="0" fontId="0" fillId="8" borderId="25" xfId="0" applyFill="1" applyBorder="1" applyAlignment="1">
      <alignment wrapText="1"/>
    </xf>
    <xf numFmtId="0" fontId="13" fillId="0" borderId="16" xfId="4" applyFont="1" applyBorder="1" applyAlignment="1">
      <alignment wrapText="1"/>
    </xf>
    <xf numFmtId="0" fontId="0" fillId="12" borderId="8" xfId="0" applyFill="1" applyBorder="1"/>
    <xf numFmtId="0" fontId="0" fillId="12" borderId="26" xfId="0" applyFill="1" applyBorder="1"/>
    <xf numFmtId="0" fontId="0" fillId="12" borderId="27" xfId="0" applyFill="1" applyBorder="1"/>
    <xf numFmtId="0" fontId="0" fillId="12" borderId="10" xfId="0" applyFill="1" applyBorder="1"/>
    <xf numFmtId="0" fontId="0" fillId="12" borderId="20" xfId="0" applyFill="1" applyBorder="1"/>
    <xf numFmtId="0" fontId="0" fillId="12" borderId="13" xfId="0" applyFill="1" applyBorder="1"/>
    <xf numFmtId="165" fontId="0" fillId="5" borderId="11" xfId="3" applyFont="1" applyFill="1" applyBorder="1"/>
    <xf numFmtId="165" fontId="0" fillId="5" borderId="6" xfId="3" applyFont="1" applyFill="1" applyBorder="1"/>
    <xf numFmtId="49" fontId="54" fillId="12" borderId="1" xfId="0" quotePrefix="1" applyNumberFormat="1" applyFont="1" applyFill="1" applyBorder="1" applyAlignment="1">
      <alignment horizontal="left" vertical="center" wrapText="1"/>
    </xf>
    <xf numFmtId="1" fontId="17" fillId="0" borderId="6" xfId="0" applyNumberFormat="1" applyFont="1" applyBorder="1" applyAlignment="1">
      <alignment horizontal="center" vertical="center" wrapText="1"/>
    </xf>
    <xf numFmtId="9" fontId="17" fillId="0" borderId="14" xfId="4" applyNumberFormat="1" applyFont="1" applyBorder="1" applyAlignment="1">
      <alignment horizontal="center" vertical="center" wrapText="1"/>
    </xf>
    <xf numFmtId="10" fontId="17" fillId="0" borderId="39" xfId="4" applyNumberFormat="1" applyFont="1" applyBorder="1" applyAlignment="1">
      <alignment horizontal="center" vertical="center" wrapText="1"/>
    </xf>
    <xf numFmtId="0" fontId="0" fillId="12" borderId="75" xfId="0" applyFill="1" applyBorder="1"/>
    <xf numFmtId="1" fontId="40" fillId="12" borderId="1" xfId="0" applyNumberFormat="1" applyFont="1" applyFill="1" applyBorder="1" applyAlignment="1">
      <alignment horizontal="center" vertical="center"/>
    </xf>
    <xf numFmtId="1" fontId="40" fillId="12" borderId="1" xfId="0" applyNumberFormat="1" applyFont="1" applyFill="1" applyBorder="1" applyAlignment="1">
      <alignment horizontal="center" vertical="center" wrapText="1"/>
    </xf>
    <xf numFmtId="10" fontId="17" fillId="0" borderId="66" xfId="0" applyNumberFormat="1" applyFont="1" applyBorder="1" applyAlignment="1">
      <alignment horizontal="center" vertical="center" wrapText="1"/>
    </xf>
    <xf numFmtId="1" fontId="17" fillId="0" borderId="66" xfId="0" applyNumberFormat="1" applyFont="1" applyBorder="1" applyAlignment="1">
      <alignment horizontal="center" vertical="center" wrapText="1"/>
    </xf>
    <xf numFmtId="9" fontId="17" fillId="0" borderId="17" xfId="4" applyNumberFormat="1" applyFont="1" applyBorder="1" applyAlignment="1">
      <alignment horizontal="center" vertical="center" wrapText="1"/>
    </xf>
    <xf numFmtId="10" fontId="33" fillId="0" borderId="76" xfId="0" applyNumberFormat="1" applyFont="1" applyBorder="1" applyAlignment="1">
      <alignment horizontal="center" vertical="center" wrapText="1"/>
    </xf>
    <xf numFmtId="10" fontId="17" fillId="0" borderId="69" xfId="4" applyNumberFormat="1" applyFont="1" applyBorder="1" applyAlignment="1">
      <alignment horizontal="center" vertical="center" wrapText="1"/>
    </xf>
    <xf numFmtId="10" fontId="17" fillId="0" borderId="66" xfId="4" applyNumberFormat="1" applyFont="1" applyBorder="1" applyAlignment="1">
      <alignment horizontal="center" vertical="center" wrapText="1"/>
    </xf>
    <xf numFmtId="0" fontId="0" fillId="12" borderId="16" xfId="0" applyFill="1" applyBorder="1"/>
    <xf numFmtId="1" fontId="40" fillId="12" borderId="5" xfId="0" applyNumberFormat="1" applyFont="1" applyFill="1" applyBorder="1" applyAlignment="1">
      <alignment horizontal="center" vertical="center"/>
    </xf>
    <xf numFmtId="1" fontId="40" fillId="12" borderId="5" xfId="0" applyNumberFormat="1" applyFont="1" applyFill="1" applyBorder="1" applyAlignment="1">
      <alignment horizontal="center" vertical="center" wrapText="1"/>
    </xf>
    <xf numFmtId="10" fontId="17" fillId="0" borderId="13" xfId="0"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9" fontId="17" fillId="0" borderId="22" xfId="4" applyNumberFormat="1" applyFont="1" applyBorder="1" applyAlignment="1">
      <alignment horizontal="center" vertical="center" wrapText="1"/>
    </xf>
    <xf numFmtId="10" fontId="33" fillId="0" borderId="52" xfId="0" applyNumberFormat="1" applyFont="1" applyBorder="1" applyAlignment="1">
      <alignment horizontal="center" vertical="center" wrapText="1"/>
    </xf>
    <xf numFmtId="167" fontId="17" fillId="0" borderId="63" xfId="4" applyNumberFormat="1" applyFont="1" applyBorder="1" applyAlignment="1">
      <alignment horizontal="center" vertical="center" wrapText="1"/>
    </xf>
    <xf numFmtId="167" fontId="17" fillId="0" borderId="47" xfId="4" applyNumberFormat="1" applyFont="1" applyBorder="1" applyAlignment="1">
      <alignment horizontal="center" vertical="center" wrapText="1"/>
    </xf>
    <xf numFmtId="167" fontId="17" fillId="0" borderId="30" xfId="4" applyNumberFormat="1" applyFont="1" applyBorder="1" applyAlignment="1">
      <alignment horizontal="center" vertical="center" wrapText="1"/>
    </xf>
    <xf numFmtId="0" fontId="0" fillId="12" borderId="17" xfId="0" applyFill="1" applyBorder="1"/>
    <xf numFmtId="1" fontId="40" fillId="49" borderId="70" xfId="0" applyNumberFormat="1" applyFont="1" applyFill="1" applyBorder="1" applyAlignment="1">
      <alignment horizontal="center" vertical="center" wrapText="1"/>
    </xf>
    <xf numFmtId="0" fontId="11" fillId="0" borderId="11" xfId="4" applyBorder="1" applyAlignment="1">
      <alignment horizontal="left" vertical="center" wrapText="1"/>
    </xf>
    <xf numFmtId="0" fontId="11" fillId="0" borderId="69" xfId="4" applyBorder="1" applyAlignment="1">
      <alignment horizontal="left" vertical="center" wrapText="1"/>
    </xf>
    <xf numFmtId="10" fontId="17" fillId="0" borderId="17" xfId="0" applyNumberFormat="1" applyFont="1" applyBorder="1" applyAlignment="1">
      <alignment horizontal="center" vertical="center" wrapText="1"/>
    </xf>
    <xf numFmtId="1" fontId="17" fillId="0" borderId="15" xfId="0" applyNumberFormat="1" applyFont="1" applyBorder="1" applyAlignment="1">
      <alignment horizontal="center" vertical="center" wrapText="1"/>
    </xf>
    <xf numFmtId="9" fontId="17" fillId="0" borderId="66" xfId="4" applyNumberFormat="1" applyFont="1" applyBorder="1" applyAlignment="1">
      <alignment horizontal="center" vertical="center" wrapText="1"/>
    </xf>
    <xf numFmtId="10" fontId="33" fillId="0" borderId="70" xfId="0" applyNumberFormat="1" applyFont="1" applyBorder="1" applyAlignment="1">
      <alignment horizontal="center" vertical="center" wrapText="1"/>
    </xf>
    <xf numFmtId="167" fontId="17" fillId="0" borderId="41" xfId="4" applyNumberFormat="1" applyFont="1" applyBorder="1" applyAlignment="1">
      <alignment horizontal="center" vertical="center" wrapText="1"/>
    </xf>
    <xf numFmtId="0" fontId="11" fillId="0" borderId="66" xfId="4" applyBorder="1" applyAlignment="1">
      <alignment horizontal="left" vertical="center" wrapText="1"/>
    </xf>
    <xf numFmtId="167" fontId="17" fillId="0" borderId="33" xfId="4" applyNumberFormat="1" applyFont="1" applyBorder="1" applyAlignment="1">
      <alignment horizontal="center" vertical="center" wrapText="1"/>
    </xf>
    <xf numFmtId="167" fontId="17" fillId="0" borderId="5" xfId="4" applyNumberFormat="1" applyFont="1" applyBorder="1" applyAlignment="1">
      <alignment horizontal="center" vertical="center" wrapText="1"/>
    </xf>
    <xf numFmtId="167" fontId="17" fillId="0" borderId="10" xfId="4" applyNumberFormat="1" applyFont="1" applyBorder="1" applyAlignment="1">
      <alignment horizontal="center" vertical="center" wrapText="1"/>
    </xf>
    <xf numFmtId="167" fontId="17" fillId="0" borderId="39" xfId="4" applyNumberFormat="1" applyFont="1" applyBorder="1" applyAlignment="1">
      <alignment horizontal="center" vertical="center" wrapText="1"/>
    </xf>
    <xf numFmtId="167" fontId="17" fillId="0" borderId="61" xfId="4" applyNumberFormat="1" applyFont="1" applyBorder="1" applyAlignment="1">
      <alignment horizontal="center" vertical="center" wrapText="1"/>
    </xf>
    <xf numFmtId="10" fontId="17" fillId="0" borderId="56" xfId="4" applyNumberFormat="1" applyFont="1" applyBorder="1" applyAlignment="1">
      <alignment horizontal="center" vertical="center" wrapText="1"/>
    </xf>
    <xf numFmtId="1" fontId="40" fillId="12" borderId="70" xfId="0" applyNumberFormat="1" applyFont="1" applyFill="1" applyBorder="1" applyAlignment="1">
      <alignment horizontal="center" vertical="center"/>
    </xf>
    <xf numFmtId="0" fontId="11" fillId="0" borderId="29" xfId="4" applyBorder="1" applyAlignment="1">
      <alignment horizontal="left" vertical="center" wrapText="1"/>
    </xf>
    <xf numFmtId="0" fontId="11" fillId="0" borderId="15" xfId="4" applyBorder="1" applyAlignment="1">
      <alignment horizontal="left" vertical="center" wrapText="1"/>
    </xf>
    <xf numFmtId="167" fontId="17" fillId="0" borderId="28" xfId="4" applyNumberFormat="1" applyFont="1" applyBorder="1" applyAlignment="1">
      <alignment horizontal="center" vertical="center" wrapText="1"/>
    </xf>
    <xf numFmtId="0" fontId="11" fillId="0" borderId="0" xfId="4" applyAlignment="1">
      <alignment horizontal="left" vertical="center" wrapText="1"/>
    </xf>
    <xf numFmtId="167" fontId="17" fillId="0" borderId="9" xfId="4" applyNumberFormat="1" applyFont="1" applyBorder="1" applyAlignment="1">
      <alignment horizontal="center" vertical="center" wrapText="1"/>
    </xf>
    <xf numFmtId="10" fontId="17" fillId="0" borderId="67" xfId="4" applyNumberFormat="1" applyFont="1" applyBorder="1" applyAlignment="1">
      <alignment horizontal="center" vertical="center" wrapText="1"/>
    </xf>
    <xf numFmtId="0" fontId="22" fillId="0" borderId="69" xfId="0" applyFont="1" applyBorder="1"/>
    <xf numFmtId="0" fontId="22" fillId="8" borderId="77" xfId="0" applyFont="1" applyFill="1" applyBorder="1" applyAlignment="1">
      <alignment wrapText="1"/>
    </xf>
    <xf numFmtId="0" fontId="22" fillId="8" borderId="61" xfId="0" applyFont="1" applyFill="1" applyBorder="1" applyAlignment="1">
      <alignment wrapText="1"/>
    </xf>
    <xf numFmtId="0" fontId="22" fillId="8" borderId="34" xfId="0" applyFont="1" applyFill="1" applyBorder="1" applyAlignment="1">
      <alignment wrapText="1"/>
    </xf>
    <xf numFmtId="0" fontId="22" fillId="8" borderId="35" xfId="0" applyFont="1" applyFill="1" applyBorder="1" applyAlignment="1">
      <alignment wrapText="1"/>
    </xf>
    <xf numFmtId="0" fontId="22" fillId="8" borderId="40" xfId="0" applyFont="1" applyFill="1" applyBorder="1" applyAlignment="1">
      <alignment wrapText="1"/>
    </xf>
    <xf numFmtId="0" fontId="0" fillId="0" borderId="72" xfId="0" applyBorder="1"/>
    <xf numFmtId="0" fontId="0" fillId="8" borderId="59" xfId="0" applyFill="1" applyBorder="1" applyAlignment="1">
      <alignment wrapText="1"/>
    </xf>
    <xf numFmtId="0" fontId="0" fillId="8" borderId="51" xfId="0" applyFill="1" applyBorder="1" applyAlignment="1">
      <alignment wrapText="1"/>
    </xf>
    <xf numFmtId="0" fontId="0" fillId="8" borderId="43" xfId="0" applyFill="1" applyBorder="1" applyAlignment="1">
      <alignment wrapText="1"/>
    </xf>
    <xf numFmtId="0" fontId="0" fillId="8" borderId="49" xfId="0" applyFill="1" applyBorder="1" applyAlignment="1">
      <alignment wrapText="1"/>
    </xf>
    <xf numFmtId="0" fontId="0" fillId="8" borderId="44" xfId="0" applyFill="1" applyBorder="1" applyAlignment="1">
      <alignment wrapText="1"/>
    </xf>
    <xf numFmtId="0" fontId="0" fillId="11" borderId="53" xfId="0" applyFill="1" applyBorder="1" applyAlignment="1">
      <alignment wrapText="1"/>
    </xf>
    <xf numFmtId="0" fontId="0" fillId="11" borderId="15" xfId="0" applyFill="1" applyBorder="1" applyAlignment="1">
      <alignment wrapText="1"/>
    </xf>
    <xf numFmtId="0" fontId="0" fillId="11" borderId="16" xfId="0" applyFill="1" applyBorder="1" applyAlignment="1">
      <alignment wrapText="1"/>
    </xf>
    <xf numFmtId="0" fontId="0" fillId="11" borderId="77" xfId="0" applyFill="1" applyBorder="1" applyAlignment="1">
      <alignment wrapText="1"/>
    </xf>
    <xf numFmtId="0" fontId="11" fillId="8" borderId="6" xfId="4" applyFill="1" applyBorder="1" applyAlignment="1">
      <alignment horizontal="left" vertical="center" wrapText="1"/>
    </xf>
    <xf numFmtId="0" fontId="11" fillId="8" borderId="9" xfId="4" applyFill="1" applyBorder="1" applyAlignment="1">
      <alignment horizontal="left" vertical="center" wrapText="1"/>
    </xf>
    <xf numFmtId="0" fontId="11" fillId="8" borderId="11" xfId="4" applyFill="1" applyBorder="1" applyAlignment="1">
      <alignment horizontal="left" vertical="center" wrapText="1"/>
    </xf>
    <xf numFmtId="9" fontId="27" fillId="13" borderId="66" xfId="2" applyNumberFormat="1" applyFont="1" applyFill="1" applyBorder="1" applyAlignment="1">
      <alignment horizontal="center" vertical="center" wrapText="1"/>
    </xf>
    <xf numFmtId="0" fontId="0" fillId="13" borderId="69" xfId="0" applyFill="1" applyBorder="1" applyAlignment="1">
      <alignment wrapText="1"/>
    </xf>
    <xf numFmtId="0" fontId="0" fillId="13" borderId="70" xfId="0" applyFill="1" applyBorder="1" applyAlignment="1">
      <alignment wrapText="1"/>
    </xf>
    <xf numFmtId="0" fontId="0" fillId="13" borderId="71" xfId="0" applyFill="1" applyBorder="1" applyAlignment="1">
      <alignment wrapText="1"/>
    </xf>
    <xf numFmtId="0" fontId="0" fillId="13" borderId="77" xfId="0" applyFill="1" applyBorder="1" applyAlignment="1">
      <alignment wrapText="1"/>
    </xf>
    <xf numFmtId="0" fontId="19" fillId="13" borderId="8" xfId="5" applyFont="1" applyFill="1" applyBorder="1" applyAlignment="1">
      <alignment horizontal="center" vertical="top" wrapText="1"/>
    </xf>
    <xf numFmtId="0" fontId="28" fillId="0" borderId="39" xfId="5" applyFont="1" applyFill="1" applyBorder="1" applyAlignment="1">
      <alignment horizontal="center" vertical="top" wrapText="1"/>
    </xf>
    <xf numFmtId="9" fontId="31" fillId="0" borderId="73" xfId="4"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36" xfId="0" applyBorder="1" applyAlignment="1">
      <alignment horizontal="center" wrapText="1"/>
    </xf>
    <xf numFmtId="0" fontId="54" fillId="0" borderId="0" xfId="0" applyFont="1" applyAlignment="1">
      <alignment horizontal="center" vertical="center" wrapText="1"/>
    </xf>
    <xf numFmtId="0" fontId="54" fillId="0" borderId="0" xfId="0" applyFont="1" applyAlignment="1">
      <alignment horizontal="center" vertical="center"/>
    </xf>
    <xf numFmtId="0" fontId="56" fillId="0" borderId="0" xfId="0" applyFont="1" applyAlignment="1">
      <alignment horizontal="left" vertical="center" wrapText="1"/>
    </xf>
    <xf numFmtId="10" fontId="7" fillId="0" borderId="0" xfId="0" applyNumberFormat="1" applyFont="1" applyAlignment="1">
      <alignment horizontal="center"/>
    </xf>
    <xf numFmtId="0" fontId="7" fillId="0" borderId="0" xfId="0" applyFont="1" applyAlignment="1">
      <alignment horizontal="center" vertical="center"/>
    </xf>
    <xf numFmtId="0" fontId="13" fillId="0" borderId="20" xfId="0" applyFont="1" applyBorder="1" applyAlignment="1">
      <alignment horizontal="center" vertical="center" wrapText="1"/>
    </xf>
    <xf numFmtId="0" fontId="13"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1" fillId="9" borderId="6" xfId="4" applyFill="1" applyBorder="1" applyAlignment="1">
      <alignment horizontal="left" vertical="center" wrapText="1"/>
    </xf>
    <xf numFmtId="0" fontId="11" fillId="9" borderId="9" xfId="4" applyFill="1" applyBorder="1" applyAlignment="1">
      <alignment horizontal="left" vertical="center" wrapText="1"/>
    </xf>
    <xf numFmtId="0" fontId="0" fillId="12" borderId="31" xfId="0" applyFill="1" applyBorder="1"/>
    <xf numFmtId="10" fontId="13" fillId="11" borderId="42" xfId="4" applyNumberFormat="1" applyFont="1" applyFill="1" applyBorder="1" applyAlignment="1">
      <alignment horizontal="center" vertical="center" wrapText="1"/>
    </xf>
    <xf numFmtId="0" fontId="0" fillId="12" borderId="29" xfId="0" applyFill="1" applyBorder="1"/>
    <xf numFmtId="0" fontId="0" fillId="12" borderId="47" xfId="0" applyFill="1" applyBorder="1"/>
    <xf numFmtId="10" fontId="17" fillId="0" borderId="40" xfId="4" applyNumberFormat="1" applyFont="1" applyBorder="1" applyAlignment="1">
      <alignment horizontal="center" vertical="center" wrapText="1"/>
    </xf>
    <xf numFmtId="10" fontId="17" fillId="3" borderId="34" xfId="4" applyNumberFormat="1" applyFont="1" applyFill="1" applyBorder="1" applyAlignment="1">
      <alignment horizontal="center" vertical="center" wrapText="1"/>
    </xf>
    <xf numFmtId="1" fontId="54" fillId="12" borderId="1" xfId="0" applyNumberFormat="1" applyFont="1" applyFill="1" applyBorder="1" applyAlignment="1">
      <alignment wrapText="1"/>
    </xf>
    <xf numFmtId="10" fontId="17" fillId="0" borderId="53" xfId="0" applyNumberFormat="1" applyFont="1" applyBorder="1" applyAlignment="1">
      <alignment horizontal="center" vertical="center" wrapText="1"/>
    </xf>
    <xf numFmtId="10" fontId="17" fillId="0" borderId="64" xfId="4" applyNumberFormat="1" applyFont="1" applyBorder="1" applyAlignment="1">
      <alignment horizontal="center" vertical="center" wrapText="1"/>
    </xf>
    <xf numFmtId="10" fontId="17" fillId="3" borderId="45" xfId="4" applyNumberFormat="1" applyFont="1" applyFill="1" applyBorder="1" applyAlignment="1">
      <alignment horizontal="center" vertical="center" wrapText="1"/>
    </xf>
    <xf numFmtId="0" fontId="22" fillId="0" borderId="1" xfId="0" applyFont="1" applyBorder="1" applyAlignment="1">
      <alignment wrapText="1"/>
    </xf>
    <xf numFmtId="10" fontId="17" fillId="0" borderId="35" xfId="4" applyNumberFormat="1" applyFont="1" applyBorder="1" applyAlignment="1">
      <alignment horizontal="center" vertical="center" wrapText="1"/>
    </xf>
    <xf numFmtId="165" fontId="0" fillId="5" borderId="17" xfId="3" applyFont="1" applyFill="1" applyBorder="1"/>
    <xf numFmtId="9" fontId="31" fillId="0" borderId="1" xfId="1" applyFont="1" applyFill="1" applyBorder="1" applyAlignment="1">
      <alignment horizontal="center" vertical="center" wrapText="1"/>
    </xf>
    <xf numFmtId="1" fontId="17" fillId="0" borderId="61" xfId="0" applyNumberFormat="1" applyFont="1" applyBorder="1" applyAlignment="1">
      <alignment horizontal="center" vertical="center" wrapText="1"/>
    </xf>
    <xf numFmtId="1" fontId="17" fillId="0" borderId="47" xfId="0" applyNumberFormat="1" applyFont="1" applyBorder="1" applyAlignment="1">
      <alignment horizontal="center" vertical="center" wrapText="1"/>
    </xf>
    <xf numFmtId="10" fontId="17" fillId="0" borderId="46" xfId="4" applyNumberFormat="1" applyFont="1" applyBorder="1" applyAlignment="1">
      <alignment horizontal="center" vertical="center" wrapText="1"/>
    </xf>
    <xf numFmtId="0" fontId="9" fillId="0" borderId="1" xfId="0" applyFont="1" applyBorder="1" applyAlignment="1">
      <alignment horizontal="center"/>
    </xf>
    <xf numFmtId="10" fontId="17" fillId="0" borderId="3" xfId="4" applyNumberFormat="1" applyFont="1" applyBorder="1" applyAlignment="1">
      <alignment horizontal="center" vertical="center" wrapText="1"/>
    </xf>
    <xf numFmtId="10" fontId="27" fillId="13" borderId="19" xfId="4" applyNumberFormat="1" applyFont="1" applyFill="1" applyBorder="1" applyAlignment="1">
      <alignment horizontal="center" vertical="center" wrapText="1"/>
    </xf>
    <xf numFmtId="10" fontId="17" fillId="0" borderId="36" xfId="4" applyNumberFormat="1" applyFont="1" applyBorder="1" applyAlignment="1">
      <alignment horizontal="center" vertical="center" wrapText="1"/>
    </xf>
    <xf numFmtId="1" fontId="17" fillId="11" borderId="1" xfId="0" applyNumberFormat="1" applyFont="1" applyFill="1" applyBorder="1" applyAlignment="1">
      <alignment horizontal="center" vertical="center" wrapText="1"/>
    </xf>
    <xf numFmtId="9" fontId="17" fillId="11" borderId="1" xfId="4" applyNumberFormat="1" applyFont="1" applyFill="1" applyBorder="1" applyAlignment="1">
      <alignment horizontal="center" vertical="center" wrapText="1"/>
    </xf>
    <xf numFmtId="10" fontId="17" fillId="11" borderId="1" xfId="4" applyNumberFormat="1" applyFont="1" applyFill="1" applyBorder="1" applyAlignment="1">
      <alignment horizontal="center" vertical="center" wrapText="1"/>
    </xf>
    <xf numFmtId="10" fontId="17" fillId="11" borderId="2" xfId="4" applyNumberFormat="1" applyFont="1" applyFill="1" applyBorder="1" applyAlignment="1">
      <alignment horizontal="center" vertical="center" wrapText="1"/>
    </xf>
    <xf numFmtId="10" fontId="17" fillId="11" borderId="38" xfId="4" applyNumberFormat="1" applyFont="1" applyFill="1" applyBorder="1" applyAlignment="1">
      <alignment horizontal="center" vertical="center" wrapText="1"/>
    </xf>
    <xf numFmtId="10" fontId="17" fillId="11" borderId="32" xfId="4" applyNumberFormat="1" applyFont="1" applyFill="1" applyBorder="1" applyAlignment="1">
      <alignment horizontal="center" vertical="center" wrapText="1"/>
    </xf>
    <xf numFmtId="10" fontId="17" fillId="11" borderId="21" xfId="4" applyNumberFormat="1" applyFont="1" applyFill="1" applyBorder="1" applyAlignment="1">
      <alignment horizontal="center" vertical="center" wrapText="1"/>
    </xf>
    <xf numFmtId="10" fontId="17" fillId="11" borderId="3" xfId="4" applyNumberFormat="1" applyFont="1" applyFill="1" applyBorder="1" applyAlignment="1">
      <alignment horizontal="center" vertical="center" wrapText="1"/>
    </xf>
    <xf numFmtId="10" fontId="17" fillId="11" borderId="42" xfId="4" applyNumberFormat="1" applyFont="1" applyFill="1" applyBorder="1" applyAlignment="1">
      <alignment horizontal="center" vertical="center" wrapText="1"/>
    </xf>
    <xf numFmtId="1" fontId="40" fillId="0" borderId="1" xfId="0" applyNumberFormat="1" applyFont="1" applyBorder="1" applyAlignment="1">
      <alignment horizontal="center" vertical="center"/>
    </xf>
    <xf numFmtId="0" fontId="5" fillId="0" borderId="1" xfId="0" applyFont="1" applyBorder="1" applyAlignment="1">
      <alignment horizontal="center" wrapText="1"/>
    </xf>
    <xf numFmtId="9" fontId="11" fillId="0" borderId="1" xfId="4" applyNumberFormat="1" applyBorder="1" applyAlignment="1">
      <alignment horizontal="center" vertical="center" wrapText="1"/>
    </xf>
    <xf numFmtId="9" fontId="17" fillId="3" borderId="1" xfId="4" applyNumberFormat="1" applyFont="1" applyFill="1" applyBorder="1" applyAlignment="1">
      <alignment horizontal="center" vertical="center" wrapText="1"/>
    </xf>
    <xf numFmtId="167" fontId="17" fillId="0" borderId="46" xfId="4" applyNumberFormat="1" applyFont="1" applyBorder="1" applyAlignment="1">
      <alignment horizontal="center" vertical="center" wrapText="1"/>
    </xf>
    <xf numFmtId="0" fontId="54" fillId="0" borderId="1" xfId="0" applyFont="1" applyBorder="1" applyAlignment="1">
      <alignment horizontal="center" vertical="center" wrapText="1"/>
    </xf>
    <xf numFmtId="167" fontId="17" fillId="0" borderId="20" xfId="4" applyNumberFormat="1" applyFont="1" applyBorder="1" applyAlignment="1">
      <alignment horizontal="center" vertical="center" wrapText="1"/>
    </xf>
    <xf numFmtId="167" fontId="17" fillId="0" borderId="38" xfId="4" applyNumberFormat="1" applyFont="1" applyBorder="1" applyAlignment="1">
      <alignment horizontal="center" vertical="center" wrapText="1"/>
    </xf>
    <xf numFmtId="9" fontId="17" fillId="21" borderId="1" xfId="4" applyNumberFormat="1" applyFont="1" applyFill="1" applyBorder="1" applyAlignment="1">
      <alignment horizontal="center" vertical="center" wrapText="1"/>
    </xf>
    <xf numFmtId="0" fontId="11" fillId="9" borderId="10" xfId="4" applyFill="1" applyBorder="1" applyAlignment="1">
      <alignment horizontal="left" vertical="center" wrapText="1"/>
    </xf>
    <xf numFmtId="9" fontId="17" fillId="26" borderId="1" xfId="4" applyNumberFormat="1" applyFont="1" applyFill="1" applyBorder="1" applyAlignment="1">
      <alignment horizontal="center" vertical="center" wrapText="1"/>
    </xf>
    <xf numFmtId="9" fontId="17" fillId="0" borderId="3" xfId="4" applyNumberFormat="1" applyFont="1" applyBorder="1" applyAlignment="1">
      <alignment horizontal="center" vertical="center" wrapText="1"/>
    </xf>
    <xf numFmtId="10" fontId="0" fillId="0" borderId="70" xfId="1" applyNumberFormat="1" applyFont="1" applyBorder="1" applyAlignment="1">
      <alignment horizontal="center" vertical="center"/>
    </xf>
    <xf numFmtId="1" fontId="0" fillId="0" borderId="70" xfId="1" applyNumberFormat="1" applyFont="1" applyBorder="1" applyAlignment="1">
      <alignment horizontal="center" vertical="center"/>
    </xf>
    <xf numFmtId="9" fontId="0" fillId="0" borderId="70" xfId="1" applyFont="1" applyBorder="1" applyAlignment="1">
      <alignment horizontal="center" vertical="center"/>
    </xf>
    <xf numFmtId="9" fontId="0" fillId="0" borderId="77" xfId="1" applyFont="1" applyBorder="1" applyAlignment="1">
      <alignment horizontal="center" vertical="center"/>
    </xf>
    <xf numFmtId="9" fontId="0" fillId="0" borderId="62" xfId="1" applyFont="1" applyBorder="1" applyAlignment="1">
      <alignment horizontal="center" vertical="center"/>
    </xf>
    <xf numFmtId="9" fontId="0" fillId="0" borderId="73" xfId="1" applyFont="1" applyBorder="1" applyAlignment="1">
      <alignment horizontal="center" vertical="center"/>
    </xf>
    <xf numFmtId="0" fontId="8" fillId="0" borderId="1" xfId="0" applyFont="1" applyBorder="1" applyAlignment="1">
      <alignment wrapText="1"/>
    </xf>
    <xf numFmtId="1" fontId="0" fillId="0" borderId="0" xfId="0" applyNumberFormat="1" applyAlignment="1">
      <alignment horizontal="center" vertical="center"/>
    </xf>
    <xf numFmtId="9" fontId="0" fillId="0" borderId="0" xfId="1" applyFont="1" applyBorder="1" applyAlignment="1">
      <alignment horizontal="center" vertical="center"/>
    </xf>
    <xf numFmtId="9" fontId="0" fillId="4" borderId="15" xfId="1" applyFont="1" applyFill="1" applyBorder="1" applyAlignment="1">
      <alignment horizontal="center" vertical="center"/>
    </xf>
    <xf numFmtId="0" fontId="54" fillId="0" borderId="1" xfId="0" applyFont="1" applyBorder="1" applyAlignment="1">
      <alignment horizontal="center" vertical="center"/>
    </xf>
    <xf numFmtId="0" fontId="8" fillId="0" borderId="1" xfId="0" applyFont="1" applyBorder="1"/>
    <xf numFmtId="0" fontId="0" fillId="0" borderId="0" xfId="0" applyAlignment="1">
      <alignment vertical="center" wrapText="1"/>
    </xf>
    <xf numFmtId="165" fontId="83" fillId="0" borderId="0" xfId="3" applyFont="1" applyFill="1" applyBorder="1" applyAlignment="1">
      <alignment horizontal="center" vertical="center" wrapText="1"/>
    </xf>
    <xf numFmtId="165" fontId="135" fillId="12" borderId="0" xfId="3" applyFont="1" applyFill="1" applyBorder="1" applyAlignment="1">
      <alignment horizontal="center" vertical="center" wrapText="1"/>
    </xf>
    <xf numFmtId="0" fontId="56" fillId="0" borderId="1" xfId="0" applyFont="1" applyBorder="1" applyAlignment="1">
      <alignment horizontal="left" vertical="center" wrapText="1"/>
    </xf>
    <xf numFmtId="49" fontId="56" fillId="0" borderId="1" xfId="3" applyNumberFormat="1" applyFont="1" applyFill="1" applyBorder="1" applyAlignment="1">
      <alignment horizontal="center"/>
    </xf>
    <xf numFmtId="165" fontId="0" fillId="0" borderId="0" xfId="0" applyNumberFormat="1" applyAlignment="1">
      <alignment horizontal="center" vertical="center"/>
    </xf>
    <xf numFmtId="1" fontId="56" fillId="0" borderId="1" xfId="3" applyNumberFormat="1" applyFont="1" applyFill="1" applyBorder="1" applyAlignment="1">
      <alignment horizontal="center"/>
    </xf>
    <xf numFmtId="0" fontId="6" fillId="0" borderId="0" xfId="0" applyFont="1" applyAlignment="1">
      <alignment vertical="center" wrapText="1"/>
    </xf>
    <xf numFmtId="0" fontId="0" fillId="19" borderId="1" xfId="0" applyFill="1" applyBorder="1"/>
    <xf numFmtId="0" fontId="0" fillId="2" borderId="1" xfId="0" applyFill="1" applyBorder="1" applyAlignment="1">
      <alignment wrapText="1"/>
    </xf>
    <xf numFmtId="0" fontId="5" fillId="2" borderId="1" xfId="0" applyFont="1" applyFill="1" applyBorder="1" applyAlignment="1">
      <alignment vertical="top" wrapText="1"/>
    </xf>
    <xf numFmtId="0" fontId="137" fillId="0" borderId="0" xfId="0" applyFont="1"/>
    <xf numFmtId="0" fontId="67" fillId="0" borderId="0" xfId="0" applyFont="1"/>
    <xf numFmtId="0" fontId="138" fillId="0" borderId="0" xfId="0" applyFont="1"/>
    <xf numFmtId="0" fontId="140" fillId="6" borderId="1" xfId="0" applyFont="1" applyFill="1" applyBorder="1" applyAlignment="1">
      <alignment horizontal="center" vertical="center" wrapText="1"/>
    </xf>
    <xf numFmtId="0" fontId="21" fillId="7" borderId="15" xfId="4" applyFont="1" applyFill="1" applyBorder="1" applyAlignment="1">
      <alignment vertical="center" wrapText="1"/>
    </xf>
    <xf numFmtId="165" fontId="3" fillId="0" borderId="1" xfId="0" applyNumberFormat="1" applyFont="1" applyBorder="1"/>
    <xf numFmtId="0" fontId="82" fillId="0" borderId="1" xfId="0" applyFont="1" applyBorder="1" applyAlignment="1">
      <alignment wrapText="1"/>
    </xf>
    <xf numFmtId="0" fontId="141" fillId="0" borderId="20" xfId="0" applyFont="1" applyBorder="1"/>
    <xf numFmtId="0" fontId="143" fillId="8" borderId="1" xfId="4" applyFont="1" applyFill="1" applyBorder="1" applyAlignment="1">
      <alignment horizontal="center" vertical="center" wrapText="1"/>
    </xf>
    <xf numFmtId="0" fontId="3" fillId="0" borderId="1" xfId="0" applyFont="1" applyBorder="1"/>
    <xf numFmtId="0" fontId="84" fillId="9" borderId="1" xfId="4" applyFont="1" applyFill="1" applyBorder="1" applyAlignment="1">
      <alignment horizontal="left" vertical="center" wrapText="1"/>
    </xf>
    <xf numFmtId="0" fontId="145" fillId="11" borderId="1" xfId="4" applyFont="1" applyFill="1" applyBorder="1" applyAlignment="1">
      <alignment horizontal="left" vertical="center" wrapText="1"/>
    </xf>
    <xf numFmtId="0" fontId="145" fillId="11" borderId="1" xfId="4" applyFont="1" applyFill="1" applyBorder="1" applyAlignment="1">
      <alignment vertical="center" wrapText="1"/>
    </xf>
    <xf numFmtId="0" fontId="146" fillId="11" borderId="1" xfId="4" applyFont="1" applyFill="1" applyBorder="1" applyAlignment="1">
      <alignment horizontal="left" vertical="center" wrapText="1"/>
    </xf>
    <xf numFmtId="0" fontId="84" fillId="11" borderId="1" xfId="4" applyFont="1" applyFill="1" applyBorder="1" applyAlignment="1">
      <alignment horizontal="center" vertical="center" wrapText="1"/>
    </xf>
    <xf numFmtId="0" fontId="84" fillId="11" borderId="1" xfId="4" applyFont="1" applyFill="1" applyBorder="1" applyAlignment="1">
      <alignment horizontal="left" vertical="center" wrapText="1"/>
    </xf>
    <xf numFmtId="0" fontId="3" fillId="0" borderId="1" xfId="5" applyFont="1" applyFill="1" applyBorder="1" applyAlignment="1">
      <alignment horizontal="left" vertical="center" wrapText="1"/>
    </xf>
    <xf numFmtId="10" fontId="139" fillId="0" borderId="1" xfId="0" applyNumberFormat="1" applyFont="1" applyBorder="1" applyAlignment="1">
      <alignment horizontal="center" vertical="center" wrapText="1"/>
    </xf>
    <xf numFmtId="1" fontId="139" fillId="0" borderId="1" xfId="0" applyNumberFormat="1" applyFont="1" applyBorder="1" applyAlignment="1">
      <alignment horizontal="center" vertical="center" wrapText="1"/>
    </xf>
    <xf numFmtId="9" fontId="84" fillId="0" borderId="1" xfId="4" applyNumberFormat="1" applyFont="1" applyBorder="1" applyAlignment="1">
      <alignment horizontal="center" vertical="center" wrapText="1"/>
    </xf>
    <xf numFmtId="16" fontId="84" fillId="12" borderId="1" xfId="0" applyNumberFormat="1" applyFont="1" applyFill="1" applyBorder="1" applyAlignment="1">
      <alignment horizontal="center" vertical="center" wrapText="1"/>
    </xf>
    <xf numFmtId="10" fontId="139" fillId="0" borderId="1" xfId="4" applyNumberFormat="1" applyFont="1" applyBorder="1" applyAlignment="1">
      <alignment horizontal="center" vertical="center" wrapText="1"/>
    </xf>
    <xf numFmtId="165" fontId="3" fillId="50" borderId="1" xfId="3" applyFont="1" applyFill="1" applyBorder="1"/>
    <xf numFmtId="0" fontId="3" fillId="12" borderId="1" xfId="0" applyFont="1" applyFill="1" applyBorder="1"/>
    <xf numFmtId="49" fontId="84" fillId="12" borderId="1" xfId="0" quotePrefix="1" applyNumberFormat="1" applyFont="1" applyFill="1" applyBorder="1" applyAlignment="1">
      <alignment horizontal="left" vertical="center" wrapText="1"/>
    </xf>
    <xf numFmtId="0" fontId="9" fillId="0" borderId="20" xfId="0" applyFont="1" applyBorder="1"/>
    <xf numFmtId="0" fontId="84" fillId="0" borderId="1" xfId="4" applyFont="1" applyBorder="1" applyAlignment="1">
      <alignment horizontal="left" vertical="center" wrapText="1"/>
    </xf>
    <xf numFmtId="0" fontId="3" fillId="0" borderId="1" xfId="4" applyFont="1" applyBorder="1" applyAlignment="1">
      <alignment horizontal="left" vertical="center" wrapText="1"/>
    </xf>
    <xf numFmtId="165" fontId="3" fillId="0" borderId="1" xfId="3" applyFont="1" applyBorder="1"/>
    <xf numFmtId="0" fontId="3" fillId="12" borderId="1" xfId="0" applyFont="1" applyFill="1" applyBorder="1" applyAlignment="1">
      <alignment vertical="center"/>
    </xf>
    <xf numFmtId="1" fontId="84" fillId="12" borderId="1" xfId="0" applyNumberFormat="1" applyFont="1" applyFill="1" applyBorder="1" applyAlignment="1">
      <alignment vertical="center"/>
    </xf>
    <xf numFmtId="164" fontId="3" fillId="0" borderId="1" xfId="3" applyNumberFormat="1" applyFont="1" applyBorder="1"/>
    <xf numFmtId="1" fontId="84" fillId="12" borderId="1" xfId="0" applyNumberFormat="1" applyFont="1" applyFill="1" applyBorder="1" applyAlignment="1">
      <alignment vertical="center" wrapText="1"/>
    </xf>
    <xf numFmtId="10" fontId="139" fillId="13" borderId="1" xfId="4" applyNumberFormat="1" applyFont="1" applyFill="1" applyBorder="1" applyAlignment="1">
      <alignment horizontal="center" vertical="center" wrapText="1"/>
    </xf>
    <xf numFmtId="9" fontId="139" fillId="13" borderId="1" xfId="4" applyNumberFormat="1" applyFont="1" applyFill="1" applyBorder="1" applyAlignment="1">
      <alignment vertical="top" wrapText="1"/>
    </xf>
    <xf numFmtId="165" fontId="142" fillId="0" borderId="1" xfId="0" applyNumberFormat="1" applyFont="1" applyBorder="1" applyAlignment="1">
      <alignment horizontal="center" vertical="center"/>
    </xf>
    <xf numFmtId="0" fontId="82" fillId="0" borderId="1" xfId="0" applyFont="1" applyBorder="1" applyAlignment="1">
      <alignment vertical="center" wrapText="1"/>
    </xf>
    <xf numFmtId="9" fontId="14" fillId="0" borderId="20" xfId="4" applyNumberFormat="1" applyFont="1" applyBorder="1" applyAlignment="1">
      <alignment vertical="top" wrapText="1"/>
    </xf>
    <xf numFmtId="10" fontId="84" fillId="0" borderId="1" xfId="0" applyNumberFormat="1" applyFont="1" applyBorder="1" applyAlignment="1">
      <alignment horizontal="center" vertical="center" wrapText="1"/>
    </xf>
    <xf numFmtId="1" fontId="8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84" fillId="0" borderId="1" xfId="4" applyFont="1" applyBorder="1" applyAlignment="1">
      <alignment vertical="center" wrapText="1"/>
    </xf>
    <xf numFmtId="49" fontId="149" fillId="0" borderId="1" xfId="0" applyNumberFormat="1" applyFont="1" applyBorder="1" applyAlignment="1">
      <alignment vertical="center" wrapText="1"/>
    </xf>
    <xf numFmtId="1" fontId="84" fillId="0" borderId="1" xfId="0" applyNumberFormat="1" applyFont="1" applyBorder="1" applyAlignment="1">
      <alignment horizontal="center" vertical="center"/>
    </xf>
    <xf numFmtId="16" fontId="84" fillId="0" borderId="1" xfId="0" applyNumberFormat="1" applyFont="1" applyBorder="1" applyAlignment="1">
      <alignment vertical="center" wrapText="1"/>
    </xf>
    <xf numFmtId="10" fontId="84" fillId="0" borderId="1" xfId="1" applyNumberFormat="1" applyFont="1" applyFill="1" applyBorder="1" applyAlignment="1">
      <alignment horizontal="center" vertical="center" wrapText="1"/>
    </xf>
    <xf numFmtId="1" fontId="84" fillId="0" borderId="1" xfId="1" applyNumberFormat="1" applyFont="1" applyFill="1" applyBorder="1" applyAlignment="1">
      <alignment horizontal="center" vertical="center" wrapText="1"/>
    </xf>
    <xf numFmtId="10" fontId="84" fillId="19" borderId="1" xfId="0" applyNumberFormat="1" applyFont="1" applyFill="1" applyBorder="1" applyAlignment="1">
      <alignment horizontal="center" vertical="center" wrapText="1"/>
    </xf>
    <xf numFmtId="9" fontId="84" fillId="0" borderId="1" xfId="1" applyFont="1" applyFill="1" applyBorder="1" applyAlignment="1">
      <alignment horizontal="center" vertical="center" wrapText="1"/>
    </xf>
    <xf numFmtId="0" fontId="84" fillId="0" borderId="1" xfId="0" applyFont="1" applyBorder="1" applyAlignment="1">
      <alignment vertical="center" wrapText="1"/>
    </xf>
    <xf numFmtId="0" fontId="84" fillId="0" borderId="1" xfId="7" applyFont="1" applyBorder="1" applyAlignment="1">
      <alignment vertical="center" wrapText="1"/>
    </xf>
    <xf numFmtId="1" fontId="84" fillId="0" borderId="1" xfId="6" applyNumberFormat="1" applyFont="1" applyBorder="1" applyAlignment="1">
      <alignment horizontal="center" vertical="center" wrapText="1"/>
    </xf>
    <xf numFmtId="172" fontId="84" fillId="0" borderId="1" xfId="0" applyNumberFormat="1" applyFont="1" applyBorder="1" applyAlignment="1">
      <alignment vertical="center" wrapText="1"/>
    </xf>
    <xf numFmtId="2" fontId="84" fillId="0" borderId="1" xfId="1" applyNumberFormat="1" applyFont="1" applyFill="1" applyBorder="1" applyAlignment="1">
      <alignment horizontal="center" vertical="center" wrapText="1"/>
    </xf>
    <xf numFmtId="0" fontId="11" fillId="0" borderId="9" xfId="4" applyBorder="1" applyAlignment="1">
      <alignment vertical="center" wrapText="1"/>
    </xf>
    <xf numFmtId="0" fontId="3" fillId="0" borderId="1" xfId="0" applyFont="1" applyBorder="1" applyAlignment="1">
      <alignment vertical="center"/>
    </xf>
    <xf numFmtId="1" fontId="84" fillId="0" borderId="1" xfId="0" applyNumberFormat="1" applyFont="1" applyBorder="1" applyAlignment="1">
      <alignment vertical="center" wrapText="1"/>
    </xf>
    <xf numFmtId="9" fontId="84" fillId="0" borderId="1" xfId="1" applyFont="1" applyFill="1" applyBorder="1" applyAlignment="1">
      <alignment vertical="center" wrapText="1"/>
    </xf>
    <xf numFmtId="10" fontId="3" fillId="0" borderId="1" xfId="0" applyNumberFormat="1" applyFont="1" applyBorder="1" applyAlignment="1">
      <alignment vertical="center" wrapText="1"/>
    </xf>
    <xf numFmtId="165" fontId="3" fillId="0" borderId="1" xfId="0" applyNumberFormat="1" applyFont="1" applyBorder="1" applyAlignment="1">
      <alignment vertical="center"/>
    </xf>
    <xf numFmtId="49" fontId="84" fillId="0" borderId="1" xfId="0" quotePrefix="1" applyNumberFormat="1" applyFont="1" applyBorder="1" applyAlignment="1">
      <alignment vertical="center" wrapText="1"/>
    </xf>
    <xf numFmtId="9" fontId="84" fillId="0" borderId="1" xfId="4" applyNumberFormat="1" applyFont="1" applyBorder="1" applyAlignment="1">
      <alignment vertical="center" wrapText="1"/>
    </xf>
    <xf numFmtId="0" fontId="139" fillId="11" borderId="1" xfId="4" applyFont="1" applyFill="1" applyBorder="1" applyAlignment="1">
      <alignment horizontal="center" vertical="center" wrapText="1"/>
    </xf>
    <xf numFmtId="9" fontId="139" fillId="13" borderId="1" xfId="4" applyNumberFormat="1" applyFont="1" applyFill="1" applyBorder="1" applyAlignment="1">
      <alignment horizontal="center" vertical="center" wrapText="1"/>
    </xf>
    <xf numFmtId="10" fontId="84" fillId="0" borderId="1" xfId="4" applyNumberFormat="1" applyFont="1" applyBorder="1" applyAlignment="1">
      <alignment horizontal="center" vertical="center" wrapText="1"/>
    </xf>
    <xf numFmtId="10" fontId="150" fillId="0" borderId="1" xfId="0" applyNumberFormat="1" applyFont="1" applyBorder="1" applyAlignment="1">
      <alignment horizontal="center" vertical="center" wrapText="1"/>
    </xf>
    <xf numFmtId="10" fontId="150" fillId="19" borderId="1" xfId="0" applyNumberFormat="1" applyFont="1" applyFill="1" applyBorder="1" applyAlignment="1">
      <alignment horizontal="center" vertical="center" wrapText="1"/>
    </xf>
    <xf numFmtId="1" fontId="139" fillId="0" borderId="1" xfId="0" applyNumberFormat="1" applyFont="1" applyBorder="1" applyAlignment="1">
      <alignment vertical="center"/>
    </xf>
    <xf numFmtId="167" fontId="139" fillId="13" borderId="1" xfId="4" applyNumberFormat="1" applyFont="1" applyFill="1" applyBorder="1" applyAlignment="1">
      <alignment horizontal="center" vertical="center" wrapText="1"/>
    </xf>
    <xf numFmtId="165" fontId="3" fillId="0" borderId="1" xfId="3" applyFont="1" applyFill="1" applyBorder="1"/>
    <xf numFmtId="0" fontId="35" fillId="13" borderId="0" xfId="5" applyFont="1" applyFill="1" applyBorder="1" applyAlignment="1">
      <alignment horizontal="center" vertical="top" wrapText="1"/>
    </xf>
    <xf numFmtId="0" fontId="67" fillId="0" borderId="0" xfId="5" applyFont="1" applyFill="1" applyBorder="1" applyAlignment="1">
      <alignment horizontal="left" vertical="center" wrapText="1"/>
    </xf>
    <xf numFmtId="10" fontId="11" fillId="4"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9" fontId="11" fillId="0" borderId="0" xfId="4" applyNumberFormat="1" applyAlignment="1">
      <alignment horizontal="center" vertical="center" wrapText="1"/>
    </xf>
    <xf numFmtId="10" fontId="11" fillId="0" borderId="0" xfId="4" applyNumberFormat="1" applyAlignment="1">
      <alignment horizontal="center" vertical="center" wrapText="1"/>
    </xf>
    <xf numFmtId="165" fontId="67" fillId="0" borderId="0" xfId="3" applyFont="1" applyBorder="1"/>
    <xf numFmtId="10" fontId="9" fillId="2" borderId="0" xfId="0" applyNumberFormat="1" applyFont="1" applyFill="1"/>
    <xf numFmtId="0" fontId="8" fillId="0" borderId="0" xfId="0" applyFont="1" applyAlignment="1">
      <alignment wrapText="1"/>
    </xf>
    <xf numFmtId="0" fontId="0" fillId="0" borderId="1" xfId="0" applyBorder="1" applyAlignment="1">
      <alignment horizontal="center" vertical="center"/>
    </xf>
    <xf numFmtId="0" fontId="24" fillId="11" borderId="0" xfId="4" applyFont="1" applyFill="1" applyBorder="1" applyAlignment="1">
      <alignment horizontal="left" vertical="center" wrapText="1"/>
    </xf>
    <xf numFmtId="0" fontId="17" fillId="11" borderId="12" xfId="4" applyFont="1" applyFill="1" applyBorder="1" applyAlignment="1">
      <alignment horizontal="left" vertical="center" wrapText="1"/>
    </xf>
    <xf numFmtId="0" fontId="25" fillId="11" borderId="16" xfId="4" applyFont="1" applyFill="1" applyBorder="1" applyAlignment="1">
      <alignment vertical="center" wrapText="1"/>
    </xf>
    <xf numFmtId="0" fontId="24" fillId="11" borderId="7" xfId="4"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0" fontId="7" fillId="0" borderId="0" xfId="0" applyFont="1" applyBorder="1" applyAlignment="1">
      <alignment horizontal="center"/>
    </xf>
    <xf numFmtId="0" fontId="24" fillId="11" borderId="0" xfId="4" applyFont="1" applyFill="1" applyBorder="1" applyAlignment="1">
      <alignment horizontal="center" vertical="center" wrapText="1"/>
    </xf>
    <xf numFmtId="0" fontId="11" fillId="0" borderId="1" xfId="4" applyFont="1" applyFill="1" applyBorder="1" applyAlignment="1">
      <alignment horizontal="left" vertical="center" wrapText="1"/>
    </xf>
    <xf numFmtId="0" fontId="19" fillId="13" borderId="9" xfId="5" applyFont="1" applyFill="1" applyBorder="1" applyAlignment="1">
      <alignment horizontal="center" vertical="top" wrapText="1"/>
    </xf>
    <xf numFmtId="0" fontId="0" fillId="12" borderId="1" xfId="0" applyFill="1" applyBorder="1" applyAlignment="1">
      <alignment horizontal="center" vertical="center" wrapText="1"/>
    </xf>
    <xf numFmtId="0" fontId="0" fillId="0" borderId="1" xfId="0" applyFill="1" applyBorder="1" applyAlignment="1">
      <alignment horizontal="center"/>
    </xf>
    <xf numFmtId="0" fontId="6" fillId="0" borderId="0" xfId="0" applyFont="1" applyAlignment="1">
      <alignment horizontal="center"/>
    </xf>
    <xf numFmtId="0" fontId="11" fillId="0" borderId="32" xfId="4" applyFont="1" applyFill="1" applyBorder="1" applyAlignment="1">
      <alignment horizontal="left" vertical="center" wrapText="1"/>
    </xf>
    <xf numFmtId="0" fontId="13" fillId="11" borderId="5" xfId="4" applyFont="1" applyFill="1" applyBorder="1" applyAlignment="1">
      <alignment horizontal="center" vertical="center" wrapText="1"/>
    </xf>
    <xf numFmtId="0" fontId="0" fillId="0" borderId="20" xfId="0" applyBorder="1" applyAlignment="1">
      <alignment horizontal="center" vertical="center"/>
    </xf>
    <xf numFmtId="165" fontId="1" fillId="10" borderId="9" xfId="3" applyFont="1" applyFill="1" applyBorder="1"/>
    <xf numFmtId="165" fontId="1" fillId="0" borderId="9" xfId="3" applyFont="1" applyBorder="1"/>
    <xf numFmtId="0" fontId="0" fillId="12" borderId="57" xfId="0" applyFill="1" applyBorder="1" applyAlignment="1"/>
    <xf numFmtId="0" fontId="0" fillId="12" borderId="19" xfId="0" applyFill="1" applyBorder="1" applyAlignment="1"/>
    <xf numFmtId="0" fontId="0" fillId="12" borderId="53" xfId="0" applyFill="1" applyBorder="1" applyAlignment="1"/>
    <xf numFmtId="0" fontId="0" fillId="12" borderId="29" xfId="0" applyFill="1" applyBorder="1" applyAlignment="1"/>
    <xf numFmtId="0" fontId="0" fillId="12" borderId="47" xfId="0" applyFill="1" applyBorder="1" applyAlignment="1"/>
    <xf numFmtId="167" fontId="27" fillId="12" borderId="66" xfId="4" applyNumberFormat="1" applyFont="1" applyFill="1" applyBorder="1" applyAlignment="1">
      <alignment horizontal="center" vertical="center" wrapText="1"/>
    </xf>
    <xf numFmtId="165" fontId="1" fillId="5" borderId="15" xfId="3" applyFont="1" applyFill="1" applyBorder="1"/>
    <xf numFmtId="165" fontId="1" fillId="5" borderId="14" xfId="3" applyFont="1" applyFill="1" applyBorder="1"/>
    <xf numFmtId="167" fontId="17" fillId="12" borderId="54" xfId="0" applyNumberFormat="1" applyFont="1" applyFill="1" applyBorder="1" applyAlignment="1">
      <alignment horizontal="center" vertical="center" wrapText="1"/>
    </xf>
    <xf numFmtId="9" fontId="17" fillId="12" borderId="40" xfId="4" applyNumberFormat="1" applyFont="1" applyFill="1" applyBorder="1" applyAlignment="1">
      <alignment horizontal="center" vertical="center" wrapText="1"/>
    </xf>
    <xf numFmtId="10" fontId="17" fillId="12" borderId="61" xfId="4" applyNumberFormat="1" applyFont="1" applyFill="1" applyBorder="1" applyAlignment="1">
      <alignment horizontal="center" vertical="center" wrapText="1"/>
    </xf>
    <xf numFmtId="10" fontId="17" fillId="12" borderId="34" xfId="4" applyNumberFormat="1" applyFont="1" applyFill="1" applyBorder="1" applyAlignment="1">
      <alignment horizontal="center" vertical="center" wrapText="1"/>
    </xf>
    <xf numFmtId="10" fontId="17" fillId="12" borderId="40" xfId="4" applyNumberFormat="1" applyFont="1" applyFill="1" applyBorder="1" applyAlignment="1">
      <alignment horizontal="center" vertical="center" wrapText="1"/>
    </xf>
    <xf numFmtId="10" fontId="33" fillId="0" borderId="37" xfId="0" applyNumberFormat="1" applyFont="1" applyFill="1" applyBorder="1" applyAlignment="1">
      <alignment horizontal="center" vertical="center" wrapText="1"/>
    </xf>
    <xf numFmtId="0" fontId="0" fillId="12" borderId="23" xfId="0" applyFill="1" applyBorder="1"/>
    <xf numFmtId="0" fontId="0" fillId="12" borderId="20" xfId="0" applyFill="1" applyBorder="1" applyAlignment="1">
      <alignment horizontal="center" vertical="center"/>
    </xf>
    <xf numFmtId="1" fontId="17" fillId="12" borderId="24" xfId="0" applyNumberFormat="1" applyFont="1" applyFill="1" applyBorder="1" applyAlignment="1">
      <alignment horizontal="center" vertical="center" wrapText="1"/>
    </xf>
    <xf numFmtId="9" fontId="17" fillId="12" borderId="38" xfId="4" applyNumberFormat="1" applyFont="1" applyFill="1" applyBorder="1" applyAlignment="1">
      <alignment horizontal="center" vertical="center" wrapText="1"/>
    </xf>
    <xf numFmtId="10" fontId="17" fillId="12" borderId="31" xfId="4" applyNumberFormat="1" applyFont="1" applyFill="1" applyBorder="1" applyAlignment="1">
      <alignment horizontal="center" vertical="center" wrapText="1"/>
    </xf>
    <xf numFmtId="9" fontId="33" fillId="0" borderId="46" xfId="4" applyNumberFormat="1" applyFont="1" applyFill="1" applyBorder="1" applyAlignment="1">
      <alignment horizontal="center" vertical="center" wrapText="1"/>
    </xf>
    <xf numFmtId="0" fontId="3" fillId="12" borderId="23" xfId="0" applyFont="1" applyFill="1" applyBorder="1" applyAlignment="1">
      <alignment vertical="center" wrapText="1"/>
    </xf>
    <xf numFmtId="0" fontId="3" fillId="12" borderId="20" xfId="0" applyFont="1" applyFill="1" applyBorder="1" applyAlignment="1">
      <alignment horizontal="center" vertical="center"/>
    </xf>
    <xf numFmtId="0" fontId="23" fillId="8" borderId="15" xfId="4" applyFont="1" applyFill="1" applyBorder="1" applyAlignment="1">
      <alignment horizontal="center" vertical="center" wrapText="1"/>
    </xf>
    <xf numFmtId="0" fontId="18" fillId="0" borderId="39" xfId="5" applyFont="1" applyFill="1" applyBorder="1" applyAlignment="1">
      <alignment horizontal="left" vertical="center" wrapText="1"/>
    </xf>
    <xf numFmtId="167" fontId="17" fillId="4" borderId="66" xfId="0" applyNumberFormat="1" applyFont="1" applyFill="1" applyBorder="1" applyAlignment="1">
      <alignment horizontal="center" vertical="center" wrapText="1"/>
    </xf>
    <xf numFmtId="1" fontId="54" fillId="12" borderId="1" xfId="0" applyNumberFormat="1" applyFont="1" applyFill="1" applyBorder="1" applyAlignment="1">
      <alignment horizontal="center" vertical="center" wrapText="1"/>
    </xf>
    <xf numFmtId="0" fontId="18" fillId="0" borderId="24" xfId="5" applyFont="1" applyFill="1" applyBorder="1" applyAlignment="1">
      <alignment horizontal="left" vertical="center" wrapText="1"/>
    </xf>
    <xf numFmtId="0" fontId="22" fillId="8" borderId="1" xfId="0" applyFont="1" applyFill="1" applyBorder="1" applyAlignment="1">
      <alignment wrapText="1"/>
    </xf>
    <xf numFmtId="167" fontId="26" fillId="11" borderId="28" xfId="4" applyNumberFormat="1" applyFont="1" applyFill="1" applyBorder="1" applyAlignment="1">
      <alignment horizontal="left" vertical="center" wrapText="1"/>
    </xf>
    <xf numFmtId="0" fontId="0" fillId="13" borderId="20" xfId="0" applyFill="1" applyBorder="1" applyAlignment="1">
      <alignment wrapText="1"/>
    </xf>
    <xf numFmtId="0" fontId="0" fillId="13" borderId="1" xfId="0" applyFill="1" applyBorder="1" applyAlignment="1">
      <alignment wrapText="1"/>
    </xf>
    <xf numFmtId="9" fontId="31" fillId="0" borderId="60" xfId="1" applyFont="1" applyFill="1" applyBorder="1" applyAlignment="1">
      <alignment horizontal="center" vertical="center" wrapText="1"/>
    </xf>
    <xf numFmtId="0" fontId="73" fillId="0" borderId="45" xfId="4" applyFont="1" applyFill="1" applyBorder="1" applyAlignment="1">
      <alignment horizontal="left" vertical="center" wrapText="1"/>
    </xf>
    <xf numFmtId="0" fontId="73" fillId="0" borderId="46" xfId="4" applyFont="1" applyFill="1" applyBorder="1" applyAlignment="1">
      <alignment horizontal="left" vertical="center" wrapText="1"/>
    </xf>
    <xf numFmtId="9" fontId="28" fillId="0" borderId="30" xfId="4" applyNumberFormat="1" applyFont="1" applyFill="1" applyBorder="1" applyAlignment="1">
      <alignment horizontal="center" vertical="center" wrapText="1"/>
    </xf>
    <xf numFmtId="166" fontId="28" fillId="0" borderId="47" xfId="2" applyFont="1" applyFill="1" applyBorder="1" applyAlignment="1">
      <alignment horizontal="center" vertical="center" wrapText="1"/>
    </xf>
    <xf numFmtId="166" fontId="28" fillId="0" borderId="45" xfId="2" applyFont="1" applyFill="1" applyBorder="1" applyAlignment="1">
      <alignment horizontal="center" vertical="center" wrapText="1"/>
    </xf>
    <xf numFmtId="10" fontId="28" fillId="0" borderId="45" xfId="2" applyNumberFormat="1" applyFont="1" applyFill="1" applyBorder="1" applyAlignment="1">
      <alignment horizontal="center" vertical="center" wrapText="1"/>
    </xf>
    <xf numFmtId="10" fontId="28" fillId="12" borderId="45" xfId="2" applyNumberFormat="1" applyFont="1" applyFill="1" applyBorder="1" applyAlignment="1">
      <alignment horizontal="center" vertical="center" wrapText="1"/>
    </xf>
    <xf numFmtId="166" fontId="28" fillId="0" borderId="64" xfId="2" applyFont="1" applyFill="1" applyBorder="1" applyAlignment="1">
      <alignment horizontal="center" vertical="center" wrapText="1"/>
    </xf>
    <xf numFmtId="166" fontId="28" fillId="0" borderId="46" xfId="2" applyFont="1" applyFill="1" applyBorder="1" applyAlignment="1">
      <alignment horizontal="center" vertical="center" wrapText="1"/>
    </xf>
    <xf numFmtId="0" fontId="11" fillId="8" borderId="6" xfId="4" applyFont="1" applyFill="1" applyBorder="1" applyAlignment="1">
      <alignment horizontal="left" vertical="center" wrapText="1"/>
    </xf>
    <xf numFmtId="0" fontId="11" fillId="8" borderId="9" xfId="4" applyFont="1" applyFill="1" applyBorder="1" applyAlignment="1">
      <alignment horizontal="left" vertical="center" wrapText="1"/>
    </xf>
    <xf numFmtId="0" fontId="11" fillId="8" borderId="11" xfId="4" applyFont="1" applyFill="1" applyBorder="1" applyAlignment="1">
      <alignment horizontal="left" vertical="center" wrapText="1"/>
    </xf>
    <xf numFmtId="165" fontId="1" fillId="0" borderId="19" xfId="3" applyFont="1" applyBorder="1"/>
    <xf numFmtId="165" fontId="1" fillId="0" borderId="23" xfId="3" applyFont="1" applyBorder="1"/>
    <xf numFmtId="0" fontId="156" fillId="12" borderId="0" xfId="0" applyFont="1" applyFill="1" applyBorder="1" applyAlignment="1"/>
    <xf numFmtId="0" fontId="8" fillId="12" borderId="0" xfId="0" applyFont="1" applyFill="1" applyAlignment="1">
      <alignment horizontal="center" wrapText="1"/>
    </xf>
    <xf numFmtId="167" fontId="7" fillId="0" borderId="0" xfId="0" applyNumberFormat="1" applyFont="1" applyBorder="1" applyAlignment="1">
      <alignment horizontal="center"/>
    </xf>
    <xf numFmtId="0" fontId="70" fillId="12" borderId="1" xfId="0" applyFont="1" applyFill="1" applyBorder="1" applyAlignment="1">
      <alignment horizontal="center" vertical="center" wrapText="1"/>
    </xf>
    <xf numFmtId="0" fontId="157" fillId="12" borderId="1" xfId="0" applyFont="1" applyFill="1" applyBorder="1" applyAlignment="1">
      <alignment horizontal="center" vertical="center" wrapText="1"/>
    </xf>
    <xf numFmtId="165" fontId="0" fillId="0" borderId="6" xfId="0" applyNumberFormat="1" applyBorder="1" applyAlignment="1">
      <alignment horizontal="center" vertical="center"/>
    </xf>
    <xf numFmtId="0" fontId="22" fillId="12"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167" fontId="13" fillId="11" borderId="42" xfId="4" applyNumberFormat="1" applyFont="1" applyFill="1" applyBorder="1" applyAlignment="1">
      <alignment horizontal="center" vertical="center" wrapText="1"/>
    </xf>
    <xf numFmtId="9" fontId="27" fillId="13" borderId="8" xfId="4" applyNumberFormat="1" applyFont="1" applyFill="1" applyBorder="1" applyAlignment="1">
      <alignment vertical="top" wrapText="1"/>
    </xf>
    <xf numFmtId="49" fontId="54" fillId="12" borderId="1" xfId="0" quotePrefix="1" applyNumberFormat="1" applyFont="1" applyFill="1" applyBorder="1" applyAlignment="1">
      <alignment horizontal="center" vertical="center" wrapText="1"/>
    </xf>
    <xf numFmtId="167" fontId="17" fillId="4" borderId="54" xfId="0" applyNumberFormat="1" applyFont="1" applyFill="1" applyBorder="1" applyAlignment="1">
      <alignment horizontal="center" vertical="center" wrapText="1"/>
    </xf>
    <xf numFmtId="167" fontId="17" fillId="2" borderId="54" xfId="0" applyNumberFormat="1" applyFont="1" applyFill="1" applyBorder="1" applyAlignment="1">
      <alignment horizontal="center" vertical="center" wrapText="1"/>
    </xf>
    <xf numFmtId="10" fontId="17" fillId="4" borderId="34" xfId="4" applyNumberFormat="1" applyFont="1" applyFill="1" applyBorder="1" applyAlignment="1">
      <alignment horizontal="center" vertical="center" wrapText="1"/>
    </xf>
    <xf numFmtId="1" fontId="54" fillId="12" borderId="1" xfId="0" applyNumberFormat="1" applyFont="1" applyFill="1" applyBorder="1" applyAlignment="1">
      <alignment horizontal="center" vertical="center"/>
    </xf>
    <xf numFmtId="10" fontId="17" fillId="4" borderId="2" xfId="4" applyNumberFormat="1" applyFont="1" applyFill="1" applyBorder="1" applyAlignment="1">
      <alignment horizontal="center" vertical="center" wrapText="1"/>
    </xf>
    <xf numFmtId="0" fontId="3" fillId="12" borderId="1" xfId="0" applyFont="1" applyFill="1" applyBorder="1" applyAlignment="1">
      <alignment horizontal="center" vertical="center"/>
    </xf>
    <xf numFmtId="1" fontId="54" fillId="12" borderId="1" xfId="0" applyNumberFormat="1" applyFont="1" applyFill="1" applyBorder="1" applyAlignment="1">
      <alignment horizontal="center" vertical="top" wrapText="1"/>
    </xf>
    <xf numFmtId="1" fontId="39" fillId="12" borderId="1" xfId="0" applyNumberFormat="1" applyFont="1" applyFill="1" applyBorder="1" applyAlignment="1">
      <alignment horizontal="center" vertical="top" wrapText="1"/>
    </xf>
    <xf numFmtId="0" fontId="24" fillId="29" borderId="7" xfId="4" applyFont="1" applyFill="1" applyBorder="1" applyAlignment="1">
      <alignment horizontal="left" vertical="center" wrapText="1"/>
    </xf>
    <xf numFmtId="0" fontId="24" fillId="29" borderId="0" xfId="4" applyFont="1" applyFill="1" applyBorder="1" applyAlignment="1">
      <alignment horizontal="left" vertical="center" wrapText="1"/>
    </xf>
    <xf numFmtId="9" fontId="31" fillId="12" borderId="1" xfId="1" applyFont="1" applyFill="1" applyBorder="1" applyAlignment="1">
      <alignment horizontal="center" vertical="center" wrapText="1"/>
    </xf>
    <xf numFmtId="0" fontId="61" fillId="0" borderId="29" xfId="4" applyFont="1" applyFill="1" applyBorder="1" applyAlignment="1">
      <alignment horizontal="left" vertical="center" wrapText="1"/>
    </xf>
    <xf numFmtId="10" fontId="28" fillId="12" borderId="1" xfId="0" applyNumberFormat="1" applyFont="1" applyFill="1" applyBorder="1" applyAlignment="1">
      <alignment horizontal="center" vertical="center" wrapText="1"/>
    </xf>
    <xf numFmtId="0" fontId="78" fillId="12" borderId="1" xfId="0" applyFont="1" applyFill="1" applyBorder="1" applyAlignment="1">
      <alignment horizontal="center" vertical="center" wrapText="1"/>
    </xf>
    <xf numFmtId="9" fontId="17" fillId="0" borderId="42" xfId="4" applyNumberFormat="1" applyFont="1" applyFill="1" applyBorder="1" applyAlignment="1">
      <alignment horizontal="center" vertical="center" wrapText="1"/>
    </xf>
    <xf numFmtId="0" fontId="19" fillId="13" borderId="19" xfId="5" applyFont="1" applyFill="1" applyBorder="1" applyAlignment="1">
      <alignment vertical="top" wrapText="1"/>
    </xf>
    <xf numFmtId="10" fontId="17" fillId="0" borderId="61" xfId="1" applyNumberFormat="1" applyFont="1" applyFill="1" applyBorder="1" applyAlignment="1">
      <alignment horizontal="center" vertical="center" wrapText="1"/>
    </xf>
    <xf numFmtId="10" fontId="17" fillId="0" borderId="34" xfId="1" applyNumberFormat="1" applyFont="1" applyFill="1" applyBorder="1" applyAlignment="1">
      <alignment horizontal="center" vertical="center" wrapText="1"/>
    </xf>
    <xf numFmtId="10" fontId="17" fillId="0" borderId="40" xfId="1" applyNumberFormat="1" applyFont="1" applyFill="1" applyBorder="1" applyAlignment="1">
      <alignment horizontal="center" vertical="center" wrapText="1"/>
    </xf>
    <xf numFmtId="10" fontId="159" fillId="2" borderId="53" xfId="0" applyNumberFormat="1" applyFont="1" applyFill="1" applyBorder="1" applyAlignment="1">
      <alignment horizontal="center" vertical="center" wrapText="1"/>
    </xf>
    <xf numFmtId="1" fontId="159" fillId="0" borderId="24" xfId="0" applyNumberFormat="1" applyFont="1" applyFill="1" applyBorder="1" applyAlignment="1">
      <alignment horizontal="center" vertical="center" wrapText="1"/>
    </xf>
    <xf numFmtId="9" fontId="159" fillId="0" borderId="10" xfId="4" applyNumberFormat="1" applyFont="1" applyFill="1" applyBorder="1" applyAlignment="1">
      <alignment horizontal="center" vertical="center" wrapText="1"/>
    </xf>
    <xf numFmtId="10" fontId="159" fillId="0" borderId="31" xfId="1" applyNumberFormat="1" applyFont="1" applyFill="1" applyBorder="1" applyAlignment="1">
      <alignment horizontal="center" vertical="center" wrapText="1"/>
    </xf>
    <xf numFmtId="10" fontId="159" fillId="0" borderId="2" xfId="1" applyNumberFormat="1" applyFont="1" applyFill="1" applyBorder="1" applyAlignment="1">
      <alignment horizontal="center" vertical="center" wrapText="1"/>
    </xf>
    <xf numFmtId="10" fontId="159" fillId="0" borderId="38" xfId="1" applyNumberFormat="1" applyFont="1" applyFill="1" applyBorder="1" applyAlignment="1">
      <alignment horizontal="center" vertical="center" wrapText="1"/>
    </xf>
    <xf numFmtId="0" fontId="160" fillId="0" borderId="0" xfId="0" applyFont="1"/>
    <xf numFmtId="0" fontId="0" fillId="12" borderId="1" xfId="0" applyFont="1" applyFill="1" applyBorder="1" applyAlignment="1">
      <alignment vertical="center" wrapText="1"/>
    </xf>
    <xf numFmtId="10" fontId="159" fillId="0" borderId="53" xfId="0" applyNumberFormat="1" applyFont="1" applyFill="1" applyBorder="1" applyAlignment="1">
      <alignment horizontal="center" vertical="center" wrapText="1"/>
    </xf>
    <xf numFmtId="10" fontId="159" fillId="0" borderId="63" xfId="1" applyNumberFormat="1" applyFont="1" applyFill="1" applyBorder="1" applyAlignment="1">
      <alignment horizontal="center" vertical="center" wrapText="1"/>
    </xf>
    <xf numFmtId="10" fontId="159" fillId="0" borderId="45" xfId="1" applyNumberFormat="1" applyFont="1" applyFill="1" applyBorder="1" applyAlignment="1">
      <alignment horizontal="center" vertical="center" wrapText="1"/>
    </xf>
    <xf numFmtId="10" fontId="159" fillId="0" borderId="64" xfId="1" applyNumberFormat="1" applyFont="1" applyFill="1" applyBorder="1" applyAlignment="1">
      <alignment horizontal="center" vertical="center" wrapText="1"/>
    </xf>
    <xf numFmtId="165" fontId="160" fillId="0" borderId="9" xfId="3" applyFont="1" applyBorder="1"/>
    <xf numFmtId="1" fontId="17" fillId="20" borderId="41" xfId="0" applyNumberFormat="1" applyFont="1" applyFill="1" applyBorder="1" applyAlignment="1">
      <alignment horizontal="center" vertical="center" wrapText="1"/>
    </xf>
    <xf numFmtId="9" fontId="17" fillId="20" borderId="48" xfId="4" applyNumberFormat="1" applyFont="1" applyFill="1" applyBorder="1" applyAlignment="1">
      <alignment horizontal="center" vertical="center" wrapText="1"/>
    </xf>
    <xf numFmtId="10" fontId="17" fillId="20" borderId="20" xfId="1" applyNumberFormat="1" applyFont="1" applyFill="1" applyBorder="1" applyAlignment="1">
      <alignment horizontal="center" vertical="center" wrapText="1"/>
    </xf>
    <xf numFmtId="10" fontId="17" fillId="20" borderId="1" xfId="1" applyNumberFormat="1" applyFont="1" applyFill="1" applyBorder="1" applyAlignment="1">
      <alignment horizontal="center" vertical="center" wrapText="1"/>
    </xf>
    <xf numFmtId="10" fontId="17" fillId="20" borderId="21" xfId="1" applyNumberFormat="1" applyFont="1" applyFill="1" applyBorder="1" applyAlignment="1">
      <alignment horizontal="center" vertical="center" wrapText="1"/>
    </xf>
    <xf numFmtId="1" fontId="17" fillId="20" borderId="24" xfId="0" applyNumberFormat="1" applyFont="1" applyFill="1" applyBorder="1" applyAlignment="1">
      <alignment horizontal="center" vertical="center" wrapText="1"/>
    </xf>
    <xf numFmtId="9" fontId="17" fillId="20" borderId="10" xfId="4" applyNumberFormat="1" applyFont="1" applyFill="1" applyBorder="1" applyAlignment="1">
      <alignment horizontal="center" vertical="center" wrapText="1"/>
    </xf>
    <xf numFmtId="10" fontId="17" fillId="20" borderId="31" xfId="1" applyNumberFormat="1" applyFont="1" applyFill="1" applyBorder="1" applyAlignment="1">
      <alignment horizontal="center" vertical="center" wrapText="1"/>
    </xf>
    <xf numFmtId="10" fontId="17" fillId="20" borderId="2" xfId="1" applyNumberFormat="1" applyFont="1" applyFill="1" applyBorder="1" applyAlignment="1">
      <alignment horizontal="center" vertical="center" wrapText="1"/>
    </xf>
    <xf numFmtId="10" fontId="17" fillId="20" borderId="38" xfId="1" applyNumberFormat="1" applyFont="1" applyFill="1" applyBorder="1" applyAlignment="1">
      <alignment horizontal="center" vertical="center" wrapText="1"/>
    </xf>
    <xf numFmtId="167" fontId="17" fillId="11" borderId="42" xfId="4" applyNumberFormat="1" applyFont="1" applyFill="1" applyBorder="1" applyAlignment="1">
      <alignment horizontal="center" vertical="center" wrapText="1"/>
    </xf>
    <xf numFmtId="1" fontId="17" fillId="0" borderId="60" xfId="0" applyNumberFormat="1" applyFont="1" applyFill="1" applyBorder="1" applyAlignment="1">
      <alignment horizontal="center" vertical="center" wrapText="1"/>
    </xf>
    <xf numFmtId="0" fontId="161" fillId="0" borderId="46" xfId="4" applyFont="1" applyFill="1" applyBorder="1" applyAlignment="1">
      <alignment horizontal="left" vertical="center" wrapText="1"/>
    </xf>
    <xf numFmtId="0" fontId="161" fillId="0" borderId="30" xfId="4" applyFont="1" applyFill="1" applyBorder="1" applyAlignment="1">
      <alignment horizontal="left" vertical="center" wrapText="1"/>
    </xf>
    <xf numFmtId="10" fontId="17" fillId="29" borderId="45" xfId="4" applyNumberFormat="1" applyFont="1" applyFill="1" applyBorder="1" applyAlignment="1">
      <alignment horizontal="center" vertical="center" wrapText="1"/>
    </xf>
    <xf numFmtId="17" fontId="0" fillId="12" borderId="1" xfId="0" applyNumberFormat="1" applyFont="1" applyFill="1" applyBorder="1" applyAlignment="1">
      <alignment horizontal="center" vertical="center"/>
    </xf>
    <xf numFmtId="10" fontId="0" fillId="0" borderId="0" xfId="0" applyNumberFormat="1" applyAlignment="1">
      <alignment horizontal="center" vertical="center"/>
    </xf>
    <xf numFmtId="0" fontId="0" fillId="0" borderId="0" xfId="0" applyFont="1" applyFill="1" applyBorder="1" applyAlignment="1"/>
    <xf numFmtId="10" fontId="0" fillId="2" borderId="0" xfId="0" applyNumberFormat="1" applyFill="1" applyAlignment="1">
      <alignment horizontal="center" vertical="center"/>
    </xf>
    <xf numFmtId="0" fontId="0" fillId="0" borderId="0" xfId="0" applyFont="1" applyFill="1" applyBorder="1"/>
    <xf numFmtId="0" fontId="8" fillId="0" borderId="0" xfId="0" applyFont="1" applyFill="1" applyBorder="1" applyAlignment="1">
      <alignment horizontal="left" vertical="center" wrapText="1"/>
    </xf>
    <xf numFmtId="49" fontId="8" fillId="0" borderId="0" xfId="3" applyNumberFormat="1" applyFont="1" applyFill="1" applyBorder="1" applyAlignment="1">
      <alignment horizontal="center"/>
    </xf>
    <xf numFmtId="1" fontId="8" fillId="0" borderId="0" xfId="3" applyNumberFormat="1" applyFont="1" applyFill="1" applyBorder="1" applyAlignment="1">
      <alignment horizontal="center"/>
    </xf>
    <xf numFmtId="10" fontId="17" fillId="51" borderId="126" xfId="10" applyNumberFormat="1" applyFont="1" applyFill="1" applyBorder="1" applyAlignment="1">
      <alignment horizontal="center" vertical="center" wrapText="1"/>
    </xf>
    <xf numFmtId="10" fontId="119" fillId="52" borderId="126" xfId="10" applyNumberFormat="1" applyFont="1" applyFill="1" applyBorder="1" applyAlignment="1">
      <alignment horizontal="center" vertical="center" wrapText="1"/>
    </xf>
    <xf numFmtId="10" fontId="17" fillId="19" borderId="1" xfId="0" applyNumberFormat="1" applyFont="1" applyFill="1" applyBorder="1" applyAlignment="1">
      <alignment horizontal="center" vertical="center" wrapText="1"/>
    </xf>
    <xf numFmtId="167" fontId="27" fillId="19" borderId="1" xfId="4" applyNumberFormat="1" applyFont="1" applyFill="1" applyBorder="1" applyAlignment="1">
      <alignment horizontal="center" vertical="center" wrapText="1"/>
    </xf>
    <xf numFmtId="10" fontId="0" fillId="0" borderId="1"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0" fontId="6" fillId="5" borderId="7" xfId="0" applyFont="1" applyFill="1" applyBorder="1"/>
    <xf numFmtId="0" fontId="0" fillId="0" borderId="41" xfId="0" applyBorder="1" applyAlignment="1">
      <alignment vertical="center"/>
    </xf>
    <xf numFmtId="0" fontId="0" fillId="0" borderId="24" xfId="0" applyFill="1" applyBorder="1" applyAlignment="1">
      <alignment vertical="center"/>
    </xf>
    <xf numFmtId="0" fontId="0" fillId="0" borderId="42" xfId="0" applyBorder="1" applyAlignment="1">
      <alignment vertical="center"/>
    </xf>
    <xf numFmtId="0" fontId="0" fillId="0" borderId="150" xfId="0" applyFill="1" applyBorder="1" applyAlignment="1">
      <alignment vertical="center" wrapText="1"/>
    </xf>
    <xf numFmtId="0" fontId="0" fillId="0" borderId="43" xfId="0" applyFill="1" applyBorder="1" applyAlignment="1">
      <alignment horizontal="left" vertical="center"/>
    </xf>
    <xf numFmtId="9" fontId="0" fillId="4" borderId="43" xfId="1" applyFont="1" applyFill="1" applyBorder="1" applyAlignment="1">
      <alignment horizontal="center" vertical="center"/>
    </xf>
    <xf numFmtId="0" fontId="0" fillId="0" borderId="150" xfId="0" applyBorder="1"/>
    <xf numFmtId="10" fontId="0" fillId="0" borderId="43" xfId="1" applyNumberFormat="1" applyFont="1" applyFill="1" applyBorder="1" applyAlignment="1">
      <alignment horizontal="center" vertical="center"/>
    </xf>
    <xf numFmtId="0" fontId="5" fillId="0" borderId="43" xfId="0" applyFont="1" applyBorder="1" applyAlignment="1">
      <alignment vertical="top" wrapText="1"/>
    </xf>
    <xf numFmtId="0" fontId="0" fillId="0" borderId="3" xfId="0" applyBorder="1"/>
    <xf numFmtId="0" fontId="5" fillId="0" borderId="20" xfId="0" applyFont="1" applyBorder="1" applyAlignment="1">
      <alignment vertical="top" wrapText="1"/>
    </xf>
    <xf numFmtId="0" fontId="5" fillId="0" borderId="27" xfId="0" applyFont="1" applyBorder="1" applyAlignment="1">
      <alignment vertical="top" wrapText="1"/>
    </xf>
    <xf numFmtId="0" fontId="5" fillId="0" borderId="51" xfId="0" applyFont="1" applyBorder="1" applyAlignment="1">
      <alignment vertical="top" wrapText="1"/>
    </xf>
    <xf numFmtId="0" fontId="5" fillId="0" borderId="31" xfId="0" applyFont="1" applyBorder="1" applyAlignment="1">
      <alignment vertical="top" wrapText="1"/>
    </xf>
    <xf numFmtId="10" fontId="0" fillId="0" borderId="41" xfId="1" applyNumberFormat="1" applyFont="1" applyFill="1" applyBorder="1" applyAlignment="1">
      <alignment horizontal="center" vertical="center"/>
    </xf>
    <xf numFmtId="10" fontId="6" fillId="0" borderId="21" xfId="1" applyNumberFormat="1" applyFont="1" applyFill="1" applyBorder="1" applyAlignment="1">
      <alignment horizontal="center" vertical="center"/>
    </xf>
    <xf numFmtId="10" fontId="0" fillId="0" borderId="33" xfId="1" applyNumberFormat="1" applyFont="1" applyFill="1" applyBorder="1" applyAlignment="1">
      <alignment horizontal="center" vertical="center"/>
    </xf>
    <xf numFmtId="10" fontId="6" fillId="0" borderId="67" xfId="1" applyNumberFormat="1" applyFont="1" applyFill="1" applyBorder="1" applyAlignment="1">
      <alignment horizontal="center" vertical="center"/>
    </xf>
    <xf numFmtId="10" fontId="0" fillId="0" borderId="42" xfId="1" applyNumberFormat="1" applyFont="1" applyFill="1" applyBorder="1" applyAlignment="1">
      <alignment horizontal="center" vertical="center"/>
    </xf>
    <xf numFmtId="10" fontId="6" fillId="0" borderId="44" xfId="1" applyNumberFormat="1" applyFont="1" applyFill="1" applyBorder="1" applyAlignment="1">
      <alignment horizontal="center" vertical="center"/>
    </xf>
    <xf numFmtId="10" fontId="163" fillId="0" borderId="72" xfId="1" applyNumberFormat="1" applyFont="1" applyBorder="1" applyAlignment="1">
      <alignment horizontal="center" vertical="center"/>
    </xf>
    <xf numFmtId="10" fontId="163" fillId="0" borderId="52" xfId="1" applyNumberFormat="1" applyFont="1" applyBorder="1" applyAlignment="1">
      <alignment horizontal="center" vertical="center"/>
    </xf>
    <xf numFmtId="10" fontId="163" fillId="0" borderId="59" xfId="1" applyNumberFormat="1" applyFont="1" applyFill="1" applyBorder="1" applyAlignment="1">
      <alignment horizontal="center" vertical="center"/>
    </xf>
    <xf numFmtId="165" fontId="0" fillId="0" borderId="14" xfId="0" applyNumberFormat="1" applyBorder="1" applyAlignment="1">
      <alignment vertical="top"/>
    </xf>
    <xf numFmtId="0" fontId="28" fillId="0" borderId="14" xfId="5" applyFont="1" applyFill="1" applyBorder="1" applyAlignment="1">
      <alignment horizontal="left" vertical="center" wrapText="1"/>
    </xf>
    <xf numFmtId="0" fontId="28" fillId="0" borderId="66" xfId="5" applyFont="1" applyFill="1" applyBorder="1" applyAlignment="1">
      <alignment horizontal="left" vertical="center" wrapText="1"/>
    </xf>
    <xf numFmtId="9" fontId="17" fillId="0" borderId="62" xfId="0" applyNumberFormat="1" applyFont="1" applyFill="1" applyBorder="1" applyAlignment="1">
      <alignment horizontal="center" vertical="center" wrapText="1"/>
    </xf>
    <xf numFmtId="1" fontId="17" fillId="0" borderId="62" xfId="0" applyNumberFormat="1" applyFont="1" applyFill="1" applyBorder="1" applyAlignment="1">
      <alignment horizontal="center" vertical="center" wrapText="1"/>
    </xf>
    <xf numFmtId="167" fontId="17" fillId="0" borderId="62" xfId="4" applyNumberFormat="1" applyFont="1" applyFill="1" applyBorder="1" applyAlignment="1">
      <alignment horizontal="center" vertical="center" wrapText="1"/>
    </xf>
    <xf numFmtId="9" fontId="17" fillId="0" borderId="70" xfId="0" applyNumberFormat="1" applyFont="1" applyFill="1" applyBorder="1" applyAlignment="1">
      <alignment horizontal="center" vertical="center" wrapText="1"/>
    </xf>
    <xf numFmtId="1" fontId="17" fillId="0" borderId="70" xfId="0" applyNumberFormat="1" applyFont="1" applyFill="1" applyBorder="1" applyAlignment="1">
      <alignment horizontal="center" vertical="center" wrapText="1"/>
    </xf>
    <xf numFmtId="0" fontId="0" fillId="13" borderId="27" xfId="0" applyFill="1" applyBorder="1" applyAlignment="1">
      <alignment wrapText="1"/>
    </xf>
    <xf numFmtId="9" fontId="31" fillId="0" borderId="1" xfId="1" applyFont="1" applyFill="1" applyBorder="1" applyAlignment="1">
      <alignment vertical="center" wrapText="1"/>
    </xf>
    <xf numFmtId="0" fontId="28" fillId="0" borderId="76" xfId="5" applyFont="1" applyFill="1" applyBorder="1" applyAlignment="1">
      <alignment horizontal="left" vertical="center" wrapText="1"/>
    </xf>
    <xf numFmtId="0" fontId="17" fillId="0" borderId="70" xfId="4" applyNumberFormat="1" applyFont="1" applyFill="1" applyBorder="1" applyAlignment="1">
      <alignment horizontal="center" vertical="center" wrapText="1"/>
    </xf>
    <xf numFmtId="9" fontId="17" fillId="0" borderId="16" xfId="4" applyNumberFormat="1" applyFont="1" applyFill="1" applyBorder="1" applyAlignment="1">
      <alignment horizontal="center" vertical="center" wrapText="1"/>
    </xf>
    <xf numFmtId="0" fontId="0" fillId="0" borderId="20" xfId="0" applyBorder="1" applyAlignment="1">
      <alignment horizontal="center" vertical="center" wrapText="1"/>
    </xf>
    <xf numFmtId="10" fontId="17" fillId="2" borderId="53" xfId="0" applyNumberFormat="1" applyFont="1" applyFill="1" applyBorder="1" applyAlignment="1">
      <alignment horizontal="center" vertical="center" wrapText="1"/>
    </xf>
    <xf numFmtId="0" fontId="5" fillId="0" borderId="21" xfId="0" applyFont="1" applyBorder="1" applyAlignment="1">
      <alignment vertical="top" wrapText="1"/>
    </xf>
    <xf numFmtId="0" fontId="5" fillId="0" borderId="67" xfId="0" applyFont="1" applyBorder="1" applyAlignment="1">
      <alignment vertical="top" wrapText="1"/>
    </xf>
    <xf numFmtId="0" fontId="5" fillId="0" borderId="44" xfId="0" applyFont="1" applyBorder="1" applyAlignment="1">
      <alignment vertical="top" wrapText="1"/>
    </xf>
    <xf numFmtId="0" fontId="5" fillId="0" borderId="1" xfId="0" applyFont="1" applyBorder="1" applyAlignment="1">
      <alignment horizontal="left" vertical="top" wrapText="1"/>
    </xf>
    <xf numFmtId="0" fontId="0" fillId="0" borderId="63" xfId="0" applyBorder="1" applyAlignment="1">
      <alignment vertical="center"/>
    </xf>
    <xf numFmtId="0" fontId="0" fillId="0" borderId="45" xfId="0" applyBorder="1" applyAlignment="1">
      <alignment vertical="center" wrapText="1"/>
    </xf>
    <xf numFmtId="0" fontId="0" fillId="0" borderId="45" xfId="0" applyBorder="1" applyAlignment="1">
      <alignment horizontal="left" vertical="center"/>
    </xf>
    <xf numFmtId="9" fontId="0" fillId="0" borderId="45" xfId="1" applyFont="1" applyBorder="1" applyAlignment="1">
      <alignment horizontal="center" vertical="center"/>
    </xf>
    <xf numFmtId="9" fontId="0" fillId="2" borderId="45" xfId="1" applyFont="1" applyFill="1" applyBorder="1" applyAlignment="1">
      <alignment horizontal="center" vertical="center"/>
    </xf>
    <xf numFmtId="10" fontId="0" fillId="0" borderId="63" xfId="1"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64" xfId="1" applyNumberFormat="1" applyFont="1" applyFill="1" applyBorder="1" applyAlignment="1">
      <alignment horizontal="center" vertical="center"/>
    </xf>
    <xf numFmtId="0" fontId="5" fillId="0" borderId="47" xfId="0" applyFont="1" applyBorder="1" applyAlignment="1">
      <alignment vertical="top" wrapText="1"/>
    </xf>
    <xf numFmtId="0" fontId="5" fillId="0" borderId="45" xfId="0" applyFont="1" applyBorder="1" applyAlignment="1">
      <alignment vertical="top" wrapText="1"/>
    </xf>
    <xf numFmtId="0" fontId="5" fillId="0" borderId="64" xfId="0" applyFont="1" applyBorder="1" applyAlignment="1">
      <alignment vertical="top" wrapText="1"/>
    </xf>
    <xf numFmtId="0" fontId="142" fillId="5" borderId="43" xfId="0" applyFont="1" applyFill="1" applyBorder="1" applyAlignment="1">
      <alignment horizontal="center" vertical="center"/>
    </xf>
    <xf numFmtId="0" fontId="6" fillId="5" borderId="12" xfId="0" applyFont="1" applyFill="1" applyBorder="1"/>
    <xf numFmtId="10" fontId="162" fillId="5" borderId="42" xfId="0" applyNumberFormat="1" applyFont="1" applyFill="1" applyBorder="1" applyAlignment="1">
      <alignment horizontal="center" vertical="center"/>
    </xf>
    <xf numFmtId="10" fontId="162" fillId="5" borderId="43" xfId="0" applyNumberFormat="1" applyFont="1" applyFill="1" applyBorder="1" applyAlignment="1">
      <alignment horizontal="center" vertical="center"/>
    </xf>
    <xf numFmtId="10" fontId="162" fillId="5" borderId="44" xfId="0" applyNumberFormat="1" applyFont="1" applyFill="1" applyBorder="1" applyAlignment="1">
      <alignment horizontal="center" vertical="center" wrapText="1"/>
    </xf>
    <xf numFmtId="0" fontId="0" fillId="0" borderId="1" xfId="0" applyBorder="1" applyAlignment="1">
      <alignment horizontal="center"/>
    </xf>
    <xf numFmtId="10" fontId="0" fillId="0" borderId="1" xfId="0" applyNumberFormat="1" applyBorder="1" applyAlignment="1">
      <alignment horizontal="center"/>
    </xf>
    <xf numFmtId="0" fontId="0" fillId="0" borderId="1" xfId="0" applyBorder="1" applyAlignment="1">
      <alignment horizontal="center" vertical="center"/>
    </xf>
    <xf numFmtId="0" fontId="6" fillId="5" borderId="36"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39"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34" xfId="0" applyFont="1" applyFill="1" applyBorder="1" applyAlignment="1">
      <alignment horizontal="center"/>
    </xf>
    <xf numFmtId="10" fontId="6" fillId="5" borderId="39" xfId="0" applyNumberFormat="1" applyFont="1" applyFill="1" applyBorder="1" applyAlignment="1">
      <alignment horizontal="center"/>
    </xf>
    <xf numFmtId="10" fontId="6" fillId="5" borderId="34" xfId="0" applyNumberFormat="1" applyFont="1" applyFill="1" applyBorder="1" applyAlignment="1">
      <alignment horizontal="center"/>
    </xf>
    <xf numFmtId="10" fontId="6" fillId="5" borderId="40" xfId="0" applyNumberFormat="1" applyFont="1" applyFill="1" applyBorder="1" applyAlignment="1">
      <alignment horizontal="center"/>
    </xf>
    <xf numFmtId="0" fontId="64" fillId="5" borderId="18" xfId="0" applyFont="1" applyFill="1" applyBorder="1" applyAlignment="1">
      <alignment horizontal="center" vertical="center" wrapText="1"/>
    </xf>
    <xf numFmtId="0" fontId="64" fillId="5" borderId="58" xfId="0" applyFont="1" applyFill="1" applyBorder="1" applyAlignment="1">
      <alignment horizontal="center" vertical="center" wrapText="1"/>
    </xf>
    <xf numFmtId="0" fontId="64" fillId="5" borderId="62" xfId="0" applyFont="1" applyFill="1" applyBorder="1" applyAlignment="1">
      <alignment horizontal="center" vertical="center" wrapText="1"/>
    </xf>
    <xf numFmtId="0" fontId="64" fillId="5" borderId="52" xfId="0" applyFont="1" applyFill="1" applyBorder="1" applyAlignment="1">
      <alignment horizontal="center" vertical="center" wrapText="1"/>
    </xf>
    <xf numFmtId="0" fontId="19" fillId="13" borderId="14" xfId="5" applyFont="1" applyFill="1" applyBorder="1" applyAlignment="1">
      <alignment horizontal="center" vertical="center" wrapText="1"/>
    </xf>
    <xf numFmtId="0" fontId="19" fillId="13" borderId="19" xfId="5" applyFont="1" applyFill="1" applyBorder="1" applyAlignment="1">
      <alignment horizontal="center" vertical="center" wrapText="1"/>
    </xf>
    <xf numFmtId="0" fontId="14" fillId="13" borderId="15" xfId="4" applyFont="1" applyFill="1" applyBorder="1" applyAlignment="1">
      <alignment horizontal="left" vertical="center" wrapText="1"/>
    </xf>
    <xf numFmtId="0" fontId="14" fillId="13" borderId="16" xfId="4" applyFont="1" applyFill="1" applyBorder="1" applyAlignment="1">
      <alignment horizontal="left" vertical="center" wrapText="1"/>
    </xf>
    <xf numFmtId="0" fontId="14" fillId="13" borderId="17" xfId="4" applyFont="1" applyFill="1" applyBorder="1" applyAlignment="1">
      <alignment horizontal="left" vertical="center" wrapText="1"/>
    </xf>
    <xf numFmtId="9" fontId="27" fillId="13" borderId="15" xfId="4" applyNumberFormat="1" applyFont="1" applyFill="1" applyBorder="1" applyAlignment="1">
      <alignment horizontal="left" vertical="top" wrapText="1"/>
    </xf>
    <xf numFmtId="9" fontId="27" fillId="13" borderId="16" xfId="4" applyNumberFormat="1" applyFont="1" applyFill="1" applyBorder="1" applyAlignment="1">
      <alignment horizontal="left" vertical="top" wrapText="1"/>
    </xf>
    <xf numFmtId="0" fontId="11" fillId="0" borderId="35" xfId="4" applyFont="1" applyFill="1" applyBorder="1" applyAlignment="1">
      <alignment horizontal="left" vertical="center" wrapText="1"/>
    </xf>
    <xf numFmtId="0" fontId="11" fillId="0" borderId="56" xfId="4" applyFont="1" applyFill="1" applyBorder="1" applyAlignment="1">
      <alignment horizontal="left" vertical="center" wrapText="1"/>
    </xf>
    <xf numFmtId="0" fontId="48" fillId="11" borderId="2" xfId="4" applyFont="1" applyFill="1" applyBorder="1" applyAlignment="1">
      <alignment horizontal="center" vertical="center" wrapText="1"/>
    </xf>
    <xf numFmtId="0" fontId="48" fillId="11" borderId="52" xfId="4" applyFont="1" applyFill="1" applyBorder="1" applyAlignment="1">
      <alignment horizontal="center" vertical="center" wrapText="1"/>
    </xf>
    <xf numFmtId="0" fontId="13" fillId="11" borderId="2" xfId="4" applyFont="1" applyFill="1" applyBorder="1" applyAlignment="1">
      <alignment horizontal="center" vertical="center" wrapText="1"/>
    </xf>
    <xf numFmtId="0" fontId="13" fillId="11" borderId="52" xfId="4" applyFont="1" applyFill="1" applyBorder="1" applyAlignment="1">
      <alignment horizontal="center" vertical="center" wrapText="1"/>
    </xf>
    <xf numFmtId="0" fontId="53" fillId="11" borderId="32" xfId="4" applyFont="1" applyFill="1" applyBorder="1" applyAlignment="1">
      <alignment horizontal="center" vertical="center" wrapText="1"/>
    </xf>
    <xf numFmtId="0" fontId="53" fillId="11" borderId="65" xfId="4" applyFont="1" applyFill="1" applyBorder="1" applyAlignment="1">
      <alignment horizontal="center" vertical="center" wrapText="1"/>
    </xf>
    <xf numFmtId="0" fontId="48" fillId="11" borderId="31" xfId="4" applyFont="1" applyFill="1" applyBorder="1" applyAlignment="1">
      <alignment horizontal="center" vertical="center" wrapText="1"/>
    </xf>
    <xf numFmtId="0" fontId="48" fillId="11" borderId="58" xfId="4" applyFont="1" applyFill="1" applyBorder="1" applyAlignment="1">
      <alignment horizontal="center" vertical="center" wrapText="1"/>
    </xf>
    <xf numFmtId="0" fontId="21" fillId="7" borderId="16" xfId="4" applyFont="1" applyFill="1" applyBorder="1" applyAlignment="1">
      <alignment horizontal="left" vertical="center" wrapText="1"/>
    </xf>
    <xf numFmtId="0" fontId="21" fillId="7" borderId="12" xfId="4" applyFont="1" applyFill="1" applyBorder="1" applyAlignment="1">
      <alignment horizontal="left" vertical="center" wrapText="1"/>
    </xf>
    <xf numFmtId="0" fontId="9" fillId="15" borderId="29" xfId="0" applyFont="1" applyFill="1" applyBorder="1" applyAlignment="1">
      <alignment horizontal="center"/>
    </xf>
    <xf numFmtId="0" fontId="9" fillId="15" borderId="30" xfId="0" applyFont="1" applyFill="1" applyBorder="1" applyAlignment="1">
      <alignment horizontal="center"/>
    </xf>
    <xf numFmtId="0" fontId="47" fillId="8" borderId="16" xfId="4" applyFont="1" applyFill="1" applyBorder="1" applyAlignment="1">
      <alignment horizontal="left" vertical="center" wrapText="1"/>
    </xf>
    <xf numFmtId="0" fontId="23" fillId="8" borderId="16" xfId="4" applyFont="1" applyFill="1" applyBorder="1" applyAlignment="1">
      <alignment horizontal="left" vertical="center" wrapText="1"/>
    </xf>
    <xf numFmtId="0" fontId="23" fillId="8" borderId="17" xfId="4" applyFont="1" applyFill="1" applyBorder="1" applyAlignment="1">
      <alignment horizontal="left" vertical="center" wrapText="1"/>
    </xf>
    <xf numFmtId="0" fontId="0" fillId="8" borderId="54" xfId="0" applyFill="1" applyBorder="1" applyAlignment="1">
      <alignment horizontal="center"/>
    </xf>
    <xf numFmtId="0" fontId="0" fillId="8" borderId="48" xfId="0" applyFill="1" applyBorder="1" applyAlignment="1">
      <alignment horizontal="center"/>
    </xf>
    <xf numFmtId="0" fontId="24" fillId="11" borderId="9" xfId="4" applyFont="1" applyFill="1" applyBorder="1" applyAlignment="1">
      <alignment horizontal="center" vertical="center" wrapText="1"/>
    </xf>
    <xf numFmtId="0" fontId="24" fillId="11" borderId="11" xfId="4" applyFont="1" applyFill="1" applyBorder="1" applyAlignment="1">
      <alignment horizontal="center" vertical="center" wrapText="1"/>
    </xf>
    <xf numFmtId="0" fontId="24" fillId="11" borderId="0" xfId="4" applyFont="1" applyFill="1" applyBorder="1" applyAlignment="1">
      <alignment horizontal="left" vertical="center" wrapText="1"/>
    </xf>
    <xf numFmtId="0" fontId="24" fillId="11" borderId="10" xfId="4" applyFont="1" applyFill="1" applyBorder="1" applyAlignment="1">
      <alignment horizontal="left" vertical="center" wrapText="1"/>
    </xf>
    <xf numFmtId="0" fontId="24" fillId="11" borderId="12" xfId="4" applyFont="1" applyFill="1" applyBorder="1" applyAlignment="1">
      <alignment horizontal="left" vertical="center" wrapText="1"/>
    </xf>
    <xf numFmtId="0" fontId="24" fillId="11" borderId="13" xfId="4" applyFont="1" applyFill="1" applyBorder="1" applyAlignment="1">
      <alignment horizontal="left" vertical="center" wrapText="1"/>
    </xf>
    <xf numFmtId="0" fontId="25" fillId="11" borderId="11" xfId="4" applyFont="1" applyFill="1" applyBorder="1" applyAlignment="1">
      <alignment vertical="center" wrapText="1"/>
    </xf>
    <xf numFmtId="0" fontId="25" fillId="11" borderId="12" xfId="4" applyFont="1" applyFill="1" applyBorder="1" applyAlignment="1">
      <alignment vertical="center" wrapText="1"/>
    </xf>
    <xf numFmtId="0" fontId="25" fillId="11" borderId="13" xfId="4" applyFont="1" applyFill="1" applyBorder="1" applyAlignment="1">
      <alignment vertical="center" wrapText="1"/>
    </xf>
    <xf numFmtId="0" fontId="17" fillId="11" borderId="12" xfId="4" applyFont="1" applyFill="1" applyBorder="1" applyAlignment="1">
      <alignment horizontal="left" vertical="center" wrapText="1"/>
    </xf>
    <xf numFmtId="0" fontId="0" fillId="16" borderId="26" xfId="0" applyFill="1" applyBorder="1" applyAlignment="1">
      <alignment horizontal="center"/>
    </xf>
    <xf numFmtId="0" fontId="0" fillId="16" borderId="25" xfId="0" applyFill="1" applyBorder="1" applyAlignment="1">
      <alignment horizontal="center"/>
    </xf>
    <xf numFmtId="0" fontId="0" fillId="16" borderId="0" xfId="0" applyFill="1" applyBorder="1" applyAlignment="1">
      <alignment horizontal="center"/>
    </xf>
    <xf numFmtId="0" fontId="0" fillId="16" borderId="10" xfId="0" applyFill="1" applyBorder="1" applyAlignment="1">
      <alignment horizontal="center"/>
    </xf>
    <xf numFmtId="0" fontId="0" fillId="16" borderId="29" xfId="0" applyFill="1" applyBorder="1" applyAlignment="1">
      <alignment horizontal="center"/>
    </xf>
    <xf numFmtId="0" fontId="0" fillId="16" borderId="30" xfId="0" applyFill="1" applyBorder="1" applyAlignment="1">
      <alignment horizontal="center"/>
    </xf>
    <xf numFmtId="0" fontId="26" fillId="11" borderId="28" xfId="4" applyFont="1" applyFill="1" applyBorder="1" applyAlignment="1">
      <alignment horizontal="left" vertical="center" wrapText="1"/>
    </xf>
    <xf numFmtId="0" fontId="26" fillId="11" borderId="29" xfId="4" applyFont="1" applyFill="1" applyBorder="1" applyAlignment="1">
      <alignment horizontal="left" vertical="center" wrapText="1"/>
    </xf>
    <xf numFmtId="0" fontId="26" fillId="11" borderId="30" xfId="4" applyFont="1" applyFill="1" applyBorder="1" applyAlignment="1">
      <alignment horizontal="left" vertical="center" wrapText="1"/>
    </xf>
    <xf numFmtId="0" fontId="17" fillId="11" borderId="49" xfId="4" applyFont="1" applyFill="1" applyBorder="1" applyAlignment="1">
      <alignment horizontal="left" vertical="center" wrapText="1"/>
    </xf>
    <xf numFmtId="0" fontId="17" fillId="11" borderId="50" xfId="4" applyFont="1" applyFill="1" applyBorder="1" applyAlignment="1">
      <alignment horizontal="left" vertical="center" wrapText="1"/>
    </xf>
    <xf numFmtId="17" fontId="9" fillId="0" borderId="5" xfId="0" applyNumberFormat="1" applyFont="1" applyBorder="1" applyAlignment="1">
      <alignment horizontal="center" vertical="center" wrapText="1"/>
    </xf>
    <xf numFmtId="17" fontId="9" fillId="0" borderId="52" xfId="0" applyNumberFormat="1" applyFont="1" applyBorder="1" applyAlignment="1">
      <alignment horizontal="center" vertical="center" wrapText="1"/>
    </xf>
    <xf numFmtId="0" fontId="28" fillId="0" borderId="14" xfId="5" applyFont="1" applyFill="1" applyBorder="1" applyAlignment="1">
      <alignment horizontal="center" vertical="center" wrapText="1"/>
    </xf>
    <xf numFmtId="0" fontId="28" fillId="0" borderId="19" xfId="5" applyFont="1" applyFill="1" applyBorder="1" applyAlignment="1">
      <alignment horizontal="center" vertical="center" wrapText="1"/>
    </xf>
    <xf numFmtId="0" fontId="28" fillId="0" borderId="22" xfId="5" applyFont="1" applyFill="1" applyBorder="1" applyAlignment="1">
      <alignment horizontal="center" vertical="center" wrapText="1"/>
    </xf>
    <xf numFmtId="0" fontId="41" fillId="13" borderId="29" xfId="5" applyFont="1" applyFill="1" applyBorder="1" applyAlignment="1">
      <alignment horizontal="left" vertical="center" wrapText="1"/>
    </xf>
    <xf numFmtId="0" fontId="41" fillId="13" borderId="47" xfId="5" applyFont="1" applyFill="1" applyBorder="1" applyAlignment="1">
      <alignment horizontal="left" vertical="center" wrapText="1"/>
    </xf>
    <xf numFmtId="0" fontId="41" fillId="13" borderId="55" xfId="5" applyFont="1" applyFill="1" applyBorder="1" applyAlignment="1">
      <alignment horizontal="left" vertical="center" wrapText="1"/>
    </xf>
    <xf numFmtId="0" fontId="41" fillId="13" borderId="37" xfId="5" applyFont="1" applyFill="1" applyBorder="1" applyAlignment="1">
      <alignment horizontal="left"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5" xfId="0" applyFont="1" applyBorder="1" applyAlignment="1">
      <alignment horizontal="center" vertical="center" wrapText="1"/>
    </xf>
    <xf numFmtId="0" fontId="0" fillId="11" borderId="5" xfId="0" applyFill="1" applyBorder="1" applyAlignment="1">
      <alignment horizontal="center" wrapText="1"/>
    </xf>
    <xf numFmtId="0" fontId="0" fillId="11" borderId="45" xfId="0" applyFill="1" applyBorder="1" applyAlignment="1">
      <alignment horizontal="center" wrapText="1"/>
    </xf>
    <xf numFmtId="0" fontId="19" fillId="13" borderId="22" xfId="5" applyFont="1" applyFill="1" applyBorder="1" applyAlignment="1">
      <alignment horizontal="center" vertical="center" wrapText="1"/>
    </xf>
    <xf numFmtId="0" fontId="27" fillId="13" borderId="0" xfId="4" applyFont="1" applyFill="1" applyBorder="1" applyAlignment="1">
      <alignment horizontal="left" vertical="center" wrapText="1"/>
    </xf>
    <xf numFmtId="9" fontId="27" fillId="13" borderId="6" xfId="4" applyNumberFormat="1" applyFont="1" applyFill="1" applyBorder="1" applyAlignment="1">
      <alignment horizontal="left" vertical="top" wrapText="1"/>
    </xf>
    <xf numFmtId="9" fontId="27" fillId="13" borderId="7" xfId="4" applyNumberFormat="1" applyFont="1" applyFill="1" applyBorder="1" applyAlignment="1">
      <alignment horizontal="left" vertical="top" wrapText="1"/>
    </xf>
    <xf numFmtId="9" fontId="27" fillId="13" borderId="8" xfId="4" applyNumberFormat="1" applyFont="1" applyFill="1" applyBorder="1" applyAlignment="1">
      <alignment horizontal="left" vertical="top" wrapText="1"/>
    </xf>
    <xf numFmtId="0" fontId="49" fillId="13" borderId="39" xfId="4" applyFont="1" applyFill="1" applyBorder="1" applyAlignment="1">
      <alignment horizontal="left" vertical="center" wrapText="1"/>
    </xf>
    <xf numFmtId="0" fontId="49" fillId="13" borderId="35" xfId="4" applyFont="1" applyFill="1" applyBorder="1" applyAlignment="1">
      <alignment horizontal="left" vertical="center" wrapText="1"/>
    </xf>
    <xf numFmtId="0" fontId="28" fillId="0" borderId="19" xfId="0" applyFont="1" applyBorder="1" applyAlignment="1">
      <alignment horizontal="center" vertical="center" wrapText="1"/>
    </xf>
    <xf numFmtId="0" fontId="41" fillId="13" borderId="56" xfId="5" applyFont="1" applyFill="1" applyBorder="1" applyAlignment="1">
      <alignment horizontal="left" vertical="center" wrapText="1"/>
    </xf>
    <xf numFmtId="0" fontId="17" fillId="11" borderId="38" xfId="4" applyNumberFormat="1" applyFont="1" applyFill="1" applyBorder="1" applyAlignment="1">
      <alignment horizontal="center" vertical="center" wrapText="1"/>
    </xf>
    <xf numFmtId="0" fontId="17" fillId="11" borderId="59" xfId="4" applyNumberFormat="1" applyFont="1" applyFill="1" applyBorder="1" applyAlignment="1">
      <alignment horizontal="center" vertical="center" wrapText="1"/>
    </xf>
    <xf numFmtId="0" fontId="0" fillId="11" borderId="57" xfId="0" applyFill="1" applyBorder="1" applyAlignment="1">
      <alignment horizontal="center" wrapText="1"/>
    </xf>
    <xf numFmtId="0" fontId="0" fillId="11" borderId="53" xfId="0" applyFill="1" applyBorder="1" applyAlignment="1">
      <alignment horizontal="center" wrapText="1"/>
    </xf>
    <xf numFmtId="0" fontId="0" fillId="11" borderId="27" xfId="0" applyFill="1" applyBorder="1" applyAlignment="1">
      <alignment horizontal="center" wrapText="1"/>
    </xf>
    <xf numFmtId="0" fontId="0" fillId="11" borderId="47" xfId="0" applyFill="1" applyBorder="1" applyAlignment="1">
      <alignment horizontal="center" wrapText="1"/>
    </xf>
    <xf numFmtId="0" fontId="28" fillId="0" borderId="1" xfId="0" applyFont="1" applyBorder="1" applyAlignment="1">
      <alignment horizontal="center" vertical="center" wrapText="1"/>
    </xf>
    <xf numFmtId="0" fontId="28" fillId="0" borderId="43" xfId="0" applyFont="1" applyBorder="1" applyAlignment="1">
      <alignment horizontal="center" vertical="center" wrapText="1"/>
    </xf>
    <xf numFmtId="0" fontId="47" fillId="8" borderId="12" xfId="4" applyFont="1" applyFill="1" applyBorder="1" applyAlignment="1">
      <alignment horizontal="left" vertical="center" wrapText="1"/>
    </xf>
    <xf numFmtId="0" fontId="47" fillId="8" borderId="13" xfId="4" applyFont="1" applyFill="1" applyBorder="1" applyAlignment="1">
      <alignment horizontal="left" vertical="center" wrapText="1"/>
    </xf>
    <xf numFmtId="0" fontId="11" fillId="8" borderId="6" xfId="4" applyFont="1" applyFill="1" applyBorder="1" applyAlignment="1">
      <alignment horizontal="center" vertical="center" wrapText="1"/>
    </xf>
    <xf numFmtId="0" fontId="11" fillId="8" borderId="9" xfId="4" applyFont="1" applyFill="1" applyBorder="1" applyAlignment="1">
      <alignment horizontal="center" vertical="center" wrapText="1"/>
    </xf>
    <xf numFmtId="0" fontId="11" fillId="8" borderId="11" xfId="4" applyFont="1" applyFill="1" applyBorder="1" applyAlignment="1">
      <alignment horizontal="center" vertical="center" wrapText="1"/>
    </xf>
    <xf numFmtId="0" fontId="24" fillId="8" borderId="7" xfId="4" applyFont="1" applyFill="1" applyBorder="1" applyAlignment="1">
      <alignment horizontal="left" vertical="center" wrapText="1"/>
    </xf>
    <xf numFmtId="0" fontId="24" fillId="8" borderId="8" xfId="4" applyFont="1" applyFill="1" applyBorder="1" applyAlignment="1">
      <alignment horizontal="left" vertical="center" wrapText="1"/>
    </xf>
    <xf numFmtId="0" fontId="24" fillId="8" borderId="0" xfId="4" applyFont="1" applyFill="1" applyBorder="1" applyAlignment="1">
      <alignment horizontal="left" vertical="center" wrapText="1"/>
    </xf>
    <xf numFmtId="0" fontId="24" fillId="8" borderId="10" xfId="4" applyFont="1" applyFill="1" applyBorder="1" applyAlignment="1">
      <alignment horizontal="left" vertical="center" wrapText="1"/>
    </xf>
    <xf numFmtId="0" fontId="24" fillId="8" borderId="12" xfId="4" applyFont="1" applyFill="1" applyBorder="1" applyAlignment="1">
      <alignment horizontal="left" vertical="center" wrapText="1"/>
    </xf>
    <xf numFmtId="0" fontId="24" fillId="8" borderId="13" xfId="4" applyFont="1" applyFill="1" applyBorder="1" applyAlignment="1">
      <alignment horizontal="left" vertical="center" wrapText="1"/>
    </xf>
    <xf numFmtId="0" fontId="25" fillId="11" borderId="15" xfId="4" applyFont="1" applyFill="1" applyBorder="1" applyAlignment="1">
      <alignment vertical="center" wrapText="1"/>
    </xf>
    <xf numFmtId="0" fontId="25" fillId="11" borderId="16" xfId="4" applyFont="1" applyFill="1" applyBorder="1" applyAlignment="1">
      <alignment vertical="center" wrapText="1"/>
    </xf>
    <xf numFmtId="0" fontId="25" fillId="11" borderId="17" xfId="4" applyFont="1" applyFill="1" applyBorder="1" applyAlignment="1">
      <alignment vertical="center" wrapText="1"/>
    </xf>
    <xf numFmtId="0" fontId="13" fillId="11" borderId="15" xfId="4" applyFont="1" applyFill="1" applyBorder="1" applyAlignment="1">
      <alignment horizontal="left" vertical="top" wrapText="1"/>
    </xf>
    <xf numFmtId="0" fontId="13" fillId="11" borderId="16" xfId="4" applyFont="1" applyFill="1" applyBorder="1" applyAlignment="1">
      <alignment horizontal="left" vertical="top" wrapText="1"/>
    </xf>
    <xf numFmtId="0" fontId="13" fillId="11" borderId="17" xfId="4" applyFont="1" applyFill="1" applyBorder="1" applyAlignment="1">
      <alignment horizontal="left" vertical="top" wrapText="1"/>
    </xf>
    <xf numFmtId="0" fontId="26" fillId="11" borderId="55" xfId="4" applyFont="1" applyFill="1" applyBorder="1" applyAlignment="1">
      <alignment horizontal="left" vertical="center" wrapText="1"/>
    </xf>
    <xf numFmtId="0" fontId="26" fillId="11" borderId="37" xfId="4" applyFont="1" applyFill="1" applyBorder="1" applyAlignment="1">
      <alignment horizontal="left" vertical="center" wrapText="1"/>
    </xf>
    <xf numFmtId="0" fontId="26" fillId="11" borderId="56" xfId="4" applyFont="1" applyFill="1" applyBorder="1" applyAlignment="1">
      <alignment horizontal="left" vertical="center" wrapText="1"/>
    </xf>
    <xf numFmtId="0" fontId="12" fillId="13" borderId="19" xfId="4" applyFont="1" applyFill="1" applyBorder="1" applyAlignment="1">
      <alignment horizontal="center" vertical="center" wrapText="1"/>
    </xf>
    <xf numFmtId="0" fontId="35" fillId="13" borderId="11" xfId="5" applyFont="1" applyFill="1" applyBorder="1" applyAlignment="1">
      <alignment horizontal="left" vertical="center" wrapText="1"/>
    </xf>
    <xf numFmtId="0" fontId="35" fillId="13" borderId="12" xfId="5" applyFont="1" applyFill="1" applyBorder="1" applyAlignment="1">
      <alignment horizontal="left" vertical="center" wrapText="1"/>
    </xf>
    <xf numFmtId="1" fontId="37" fillId="13" borderId="46" xfId="0" applyNumberFormat="1" applyFont="1" applyFill="1" applyBorder="1" applyAlignment="1">
      <alignment horizontal="left" vertical="center" wrapText="1"/>
    </xf>
    <xf numFmtId="1" fontId="37" fillId="13" borderId="29" xfId="0" applyNumberFormat="1" applyFont="1" applyFill="1" applyBorder="1" applyAlignment="1">
      <alignment horizontal="left" vertical="center" wrapText="1"/>
    </xf>
    <xf numFmtId="1" fontId="37" fillId="13" borderId="47" xfId="0" applyNumberFormat="1" applyFont="1" applyFill="1" applyBorder="1" applyAlignment="1">
      <alignment horizontal="left" vertical="center" wrapText="1"/>
    </xf>
    <xf numFmtId="0" fontId="28" fillId="0" borderId="9" xfId="5" applyFont="1" applyFill="1" applyBorder="1" applyAlignment="1">
      <alignment horizontal="center" vertical="center" wrapText="1"/>
    </xf>
    <xf numFmtId="0" fontId="28" fillId="0" borderId="11" xfId="5" applyFont="1" applyFill="1" applyBorder="1" applyAlignment="1">
      <alignment horizontal="center" vertical="center" wrapText="1"/>
    </xf>
    <xf numFmtId="0" fontId="41" fillId="13" borderId="7" xfId="4" applyFont="1" applyFill="1" applyBorder="1" applyAlignment="1">
      <alignment horizontal="left" vertical="center" wrapText="1"/>
    </xf>
    <xf numFmtId="0" fontId="23" fillId="7" borderId="16" xfId="4" applyFont="1" applyFill="1" applyBorder="1" applyAlignment="1">
      <alignment horizontal="left" vertical="center" wrapText="1"/>
    </xf>
    <xf numFmtId="0" fontId="23" fillId="7" borderId="12" xfId="4" applyFont="1" applyFill="1" applyBorder="1" applyAlignment="1">
      <alignment horizontal="left" vertical="center" wrapText="1"/>
    </xf>
    <xf numFmtId="0" fontId="23" fillId="7" borderId="13" xfId="4" applyFont="1" applyFill="1" applyBorder="1" applyAlignment="1">
      <alignment horizontal="left" vertical="center" wrapText="1"/>
    </xf>
    <xf numFmtId="0" fontId="28" fillId="0" borderId="41" xfId="5" applyFont="1" applyFill="1" applyBorder="1" applyAlignment="1">
      <alignment horizontal="center" vertical="center" wrapText="1"/>
    </xf>
    <xf numFmtId="0" fontId="41" fillId="13" borderId="1" xfId="4" applyFont="1" applyFill="1" applyBorder="1" applyAlignment="1">
      <alignment horizontal="left" vertical="center" wrapText="1"/>
    </xf>
    <xf numFmtId="1" fontId="31" fillId="12" borderId="1" xfId="0" applyNumberFormat="1" applyFont="1" applyFill="1" applyBorder="1" applyAlignment="1">
      <alignment horizontal="center" vertical="center" wrapText="1"/>
    </xf>
    <xf numFmtId="0" fontId="28" fillId="0" borderId="42" xfId="5" applyFont="1" applyFill="1" applyBorder="1" applyAlignment="1">
      <alignment horizontal="center" vertical="center" wrapText="1"/>
    </xf>
    <xf numFmtId="1" fontId="31" fillId="12" borderId="43" xfId="0" applyNumberFormat="1" applyFont="1" applyFill="1" applyBorder="1" applyAlignment="1">
      <alignment horizontal="center" vertical="center" wrapText="1"/>
    </xf>
    <xf numFmtId="0" fontId="0" fillId="13" borderId="34" xfId="0" applyFill="1" applyBorder="1" applyAlignment="1">
      <alignment horizontal="center"/>
    </xf>
    <xf numFmtId="0" fontId="0" fillId="13" borderId="35" xfId="0" applyFill="1" applyBorder="1" applyAlignment="1">
      <alignment horizontal="center"/>
    </xf>
    <xf numFmtId="0" fontId="28" fillId="0" borderId="24" xfId="5" applyFont="1" applyFill="1" applyBorder="1" applyAlignment="1">
      <alignment horizontal="center" vertical="center" wrapText="1"/>
    </xf>
    <xf numFmtId="0" fontId="30" fillId="13" borderId="35" xfId="4" applyFont="1" applyFill="1" applyBorder="1" applyAlignment="1">
      <alignment horizontal="left" vertical="center" wrapText="1"/>
    </xf>
    <xf numFmtId="0" fontId="30" fillId="13" borderId="37" xfId="4" applyFont="1" applyFill="1" applyBorder="1" applyAlignment="1">
      <alignment horizontal="left" vertical="center" wrapText="1"/>
    </xf>
    <xf numFmtId="1" fontId="31" fillId="12" borderId="3" xfId="0" applyNumberFormat="1" applyFont="1" applyFill="1" applyBorder="1" applyAlignment="1">
      <alignment horizontal="center" vertical="center" wrapText="1"/>
    </xf>
    <xf numFmtId="1" fontId="31" fillId="12" borderId="4" xfId="0" applyNumberFormat="1"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8" fillId="12" borderId="5" xfId="0" applyFont="1" applyFill="1" applyBorder="1" applyAlignment="1">
      <alignment horizontal="center" vertical="center" wrapText="1"/>
    </xf>
    <xf numFmtId="0" fontId="12" fillId="13" borderId="6" xfId="4" applyFont="1" applyFill="1" applyBorder="1" applyAlignment="1">
      <alignment horizontal="center" vertical="center" wrapText="1"/>
    </xf>
    <xf numFmtId="0" fontId="12" fillId="13" borderId="9" xfId="4" applyFont="1" applyFill="1" applyBorder="1" applyAlignment="1">
      <alignment horizontal="center" vertical="center" wrapText="1"/>
    </xf>
    <xf numFmtId="0" fontId="12" fillId="13" borderId="11" xfId="4" applyFont="1" applyFill="1" applyBorder="1" applyAlignment="1">
      <alignment horizontal="center" vertical="center" wrapText="1"/>
    </xf>
    <xf numFmtId="0" fontId="35" fillId="13" borderId="39" xfId="4" applyFont="1" applyFill="1" applyBorder="1" applyAlignment="1">
      <alignment horizontal="left" vertical="center" wrapText="1"/>
    </xf>
    <xf numFmtId="0" fontId="35" fillId="13" borderId="34" xfId="4" applyFont="1" applyFill="1" applyBorder="1" applyAlignment="1">
      <alignment horizontal="left" vertical="center" wrapText="1"/>
    </xf>
    <xf numFmtId="1" fontId="37" fillId="13" borderId="34" xfId="0" applyNumberFormat="1" applyFont="1" applyFill="1" applyBorder="1" applyAlignment="1">
      <alignment horizontal="left" vertical="center" wrapText="1"/>
    </xf>
    <xf numFmtId="0" fontId="13" fillId="11" borderId="32" xfId="4" applyFont="1" applyFill="1" applyBorder="1" applyAlignment="1">
      <alignment horizontal="center" vertical="center" wrapText="1"/>
    </xf>
    <xf numFmtId="0" fontId="13" fillId="11" borderId="4" xfId="4" applyFont="1" applyFill="1" applyBorder="1" applyAlignment="1">
      <alignment horizontal="left" vertical="center" wrapText="1"/>
    </xf>
    <xf numFmtId="0" fontId="13" fillId="11" borderId="25" xfId="4" applyFont="1" applyFill="1" applyBorder="1" applyAlignment="1">
      <alignment horizontal="left" vertical="center" wrapText="1"/>
    </xf>
    <xf numFmtId="0" fontId="12" fillId="13" borderId="14" xfId="4" applyFont="1" applyFill="1" applyBorder="1" applyAlignment="1">
      <alignment horizontal="center" vertical="center" wrapText="1"/>
    </xf>
    <xf numFmtId="9" fontId="27" fillId="13" borderId="34" xfId="4" applyNumberFormat="1" applyFont="1" applyFill="1" applyBorder="1" applyAlignment="1">
      <alignment horizontal="left" vertical="center" wrapText="1"/>
    </xf>
    <xf numFmtId="0" fontId="23" fillId="8" borderId="7" xfId="4" applyFont="1" applyFill="1" applyBorder="1" applyAlignment="1">
      <alignment horizontal="left" vertical="center" wrapText="1"/>
    </xf>
    <xf numFmtId="0" fontId="24" fillId="11" borderId="6" xfId="4" applyFont="1" applyFill="1" applyBorder="1" applyAlignment="1">
      <alignment horizontal="center" vertical="center" wrapText="1"/>
    </xf>
    <xf numFmtId="0" fontId="24" fillId="11" borderId="7" xfId="4" applyFont="1" applyFill="1" applyBorder="1" applyAlignment="1">
      <alignment horizontal="left" vertical="center" wrapText="1"/>
    </xf>
    <xf numFmtId="0" fontId="24" fillId="11" borderId="8" xfId="4" applyFont="1" applyFill="1" applyBorder="1" applyAlignment="1">
      <alignment horizontal="left" vertical="center" wrapText="1"/>
    </xf>
    <xf numFmtId="0" fontId="13" fillId="11" borderId="31" xfId="4" applyFont="1" applyFill="1" applyBorder="1" applyAlignment="1">
      <alignment horizontal="center" vertical="center" wrapText="1"/>
    </xf>
    <xf numFmtId="0" fontId="16" fillId="5" borderId="6" xfId="4" applyFont="1" applyFill="1" applyBorder="1" applyAlignment="1">
      <alignment horizontal="center" vertical="center" textRotation="90" wrapText="1"/>
    </xf>
    <xf numFmtId="0" fontId="16" fillId="5" borderId="11" xfId="4" applyFont="1" applyFill="1" applyBorder="1" applyAlignment="1">
      <alignment horizontal="center" vertical="center" textRotation="90" wrapText="1"/>
    </xf>
    <xf numFmtId="0" fontId="13" fillId="0" borderId="20" xfId="0" applyFont="1" applyFill="1" applyBorder="1" applyAlignment="1">
      <alignment horizontal="center" vertical="center" wrapText="1"/>
    </xf>
    <xf numFmtId="0" fontId="13" fillId="0"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18"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0" fillId="5" borderId="14" xfId="0" applyFill="1" applyBorder="1" applyAlignment="1">
      <alignment horizontal="center" vertical="center" wrapText="1"/>
    </xf>
    <xf numFmtId="0" fontId="0" fillId="5" borderId="19" xfId="0"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4" fillId="5" borderId="15" xfId="4" applyFont="1" applyFill="1" applyBorder="1" applyAlignment="1">
      <alignment horizontal="center" vertical="center" wrapText="1"/>
    </xf>
    <xf numFmtId="0" fontId="14" fillId="5" borderId="16" xfId="4" applyFont="1" applyFill="1" applyBorder="1" applyAlignment="1">
      <alignment horizontal="center" vertical="center" wrapText="1"/>
    </xf>
    <xf numFmtId="0" fontId="16" fillId="5" borderId="14" xfId="4" applyFont="1" applyFill="1" applyBorder="1" applyAlignment="1">
      <alignment horizontal="center" vertical="center" textRotation="90" wrapText="1"/>
    </xf>
    <xf numFmtId="0" fontId="16" fillId="5" borderId="22" xfId="4" applyFont="1" applyFill="1" applyBorder="1" applyAlignment="1">
      <alignment horizontal="center" vertical="center" textRotation="90" wrapText="1"/>
    </xf>
    <xf numFmtId="0" fontId="7" fillId="0" borderId="0"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2" fillId="5" borderId="14" xfId="4" applyFont="1" applyFill="1" applyBorder="1" applyAlignment="1">
      <alignment horizontal="center" vertical="center" textRotation="90" wrapText="1"/>
    </xf>
    <xf numFmtId="0" fontId="12" fillId="5" borderId="19" xfId="4" applyFont="1" applyFill="1" applyBorder="1" applyAlignment="1">
      <alignment horizontal="center" vertical="center" textRotation="90" wrapText="1"/>
    </xf>
    <xf numFmtId="0" fontId="12" fillId="5" borderId="22" xfId="4" applyFont="1" applyFill="1" applyBorder="1" applyAlignment="1">
      <alignment horizontal="center" vertical="center" textRotation="90" wrapText="1"/>
    </xf>
    <xf numFmtId="0" fontId="12" fillId="5" borderId="6" xfId="4" applyFont="1" applyFill="1" applyBorder="1" applyAlignment="1">
      <alignment horizontal="center" vertical="center" textRotation="90" wrapText="1"/>
    </xf>
    <xf numFmtId="0" fontId="12" fillId="5" borderId="9" xfId="4" applyFont="1" applyFill="1" applyBorder="1" applyAlignment="1">
      <alignment horizontal="center" vertical="center" textRotation="90" wrapText="1"/>
    </xf>
    <xf numFmtId="0" fontId="12" fillId="5" borderId="11" xfId="4" applyFont="1" applyFill="1" applyBorder="1" applyAlignment="1">
      <alignment horizontal="center" vertical="center" textRotation="90" wrapText="1"/>
    </xf>
    <xf numFmtId="0" fontId="12" fillId="5" borderId="6" xfId="4" applyFont="1" applyFill="1" applyBorder="1" applyAlignment="1">
      <alignment horizontal="center" vertical="center"/>
    </xf>
    <xf numFmtId="0" fontId="12" fillId="5" borderId="7" xfId="4" applyFont="1" applyFill="1" applyBorder="1" applyAlignment="1">
      <alignment horizontal="center" vertical="center"/>
    </xf>
    <xf numFmtId="0" fontId="12" fillId="5" borderId="8" xfId="4" applyFont="1" applyFill="1" applyBorder="1" applyAlignment="1">
      <alignment horizontal="center" vertical="center"/>
    </xf>
    <xf numFmtId="0" fontId="12" fillId="5" borderId="9" xfId="4" applyFont="1" applyFill="1" applyBorder="1" applyAlignment="1">
      <alignment horizontal="center" vertical="center"/>
    </xf>
    <xf numFmtId="0" fontId="12" fillId="5" borderId="0" xfId="4" applyFont="1" applyFill="1" applyBorder="1" applyAlignment="1">
      <alignment horizontal="center" vertical="center"/>
    </xf>
    <xf numFmtId="0" fontId="12" fillId="5" borderId="10" xfId="4" applyFont="1" applyFill="1" applyBorder="1" applyAlignment="1">
      <alignment horizontal="center" vertical="center"/>
    </xf>
    <xf numFmtId="0" fontId="12" fillId="5" borderId="11" xfId="4" applyFont="1" applyFill="1" applyBorder="1" applyAlignment="1">
      <alignment horizontal="center" vertical="center"/>
    </xf>
    <xf numFmtId="0" fontId="12" fillId="5" borderId="12" xfId="4" applyFont="1" applyFill="1" applyBorder="1" applyAlignment="1">
      <alignment horizontal="center" vertical="center"/>
    </xf>
    <xf numFmtId="0" fontId="12" fillId="5" borderId="13" xfId="4" applyFont="1" applyFill="1" applyBorder="1" applyAlignment="1">
      <alignment horizontal="center" vertical="center"/>
    </xf>
    <xf numFmtId="0" fontId="13" fillId="5" borderId="14" xfId="4" applyFont="1" applyFill="1" applyBorder="1" applyAlignment="1">
      <alignment horizontal="center" vertical="center" textRotation="90" wrapText="1"/>
    </xf>
    <xf numFmtId="0" fontId="13" fillId="5" borderId="19" xfId="4" applyFont="1" applyFill="1" applyBorder="1" applyAlignment="1">
      <alignment horizontal="center" vertical="center" textRotation="90" wrapText="1"/>
    </xf>
    <xf numFmtId="0" fontId="13" fillId="5" borderId="22" xfId="4" applyFont="1" applyFill="1" applyBorder="1" applyAlignment="1">
      <alignment horizontal="center" vertical="center" textRotation="90" wrapText="1"/>
    </xf>
    <xf numFmtId="0" fontId="13" fillId="4" borderId="14" xfId="4" applyFont="1" applyFill="1" applyBorder="1" applyAlignment="1">
      <alignment horizontal="center" vertical="center" textRotation="90" wrapText="1"/>
    </xf>
    <xf numFmtId="0" fontId="13" fillId="4" borderId="19" xfId="4" applyFont="1" applyFill="1" applyBorder="1" applyAlignment="1">
      <alignment horizontal="center" vertical="center" textRotation="90" wrapText="1"/>
    </xf>
    <xf numFmtId="0" fontId="13" fillId="4" borderId="22" xfId="4" applyFont="1" applyFill="1" applyBorder="1" applyAlignment="1">
      <alignment horizontal="center" vertical="center" textRotation="90" wrapText="1"/>
    </xf>
    <xf numFmtId="0" fontId="13" fillId="5" borderId="6" xfId="4" applyFont="1" applyFill="1" applyBorder="1" applyAlignment="1">
      <alignment horizontal="right" vertical="center" textRotation="90" wrapText="1"/>
    </xf>
    <xf numFmtId="0" fontId="13" fillId="5" borderId="9" xfId="4" applyFont="1" applyFill="1" applyBorder="1" applyAlignment="1">
      <alignment horizontal="right" vertical="center" textRotation="90" wrapText="1"/>
    </xf>
    <xf numFmtId="0" fontId="13" fillId="5" borderId="11" xfId="4" applyFont="1" applyFill="1" applyBorder="1" applyAlignment="1">
      <alignment horizontal="right" vertical="center" textRotation="90" wrapText="1"/>
    </xf>
    <xf numFmtId="0" fontId="13" fillId="5" borderId="8" xfId="4" applyFont="1" applyFill="1" applyBorder="1" applyAlignment="1">
      <alignment horizontal="left" vertical="center" textRotation="90" wrapText="1"/>
    </xf>
    <xf numFmtId="0" fontId="13" fillId="5" borderId="10" xfId="4" applyFont="1" applyFill="1" applyBorder="1" applyAlignment="1">
      <alignment horizontal="left" vertical="center" textRotation="90" wrapText="1"/>
    </xf>
    <xf numFmtId="0" fontId="13" fillId="5" borderId="13" xfId="4" applyFont="1" applyFill="1" applyBorder="1" applyAlignment="1">
      <alignment horizontal="left" vertical="center" textRotation="90" wrapText="1"/>
    </xf>
    <xf numFmtId="0" fontId="14" fillId="5" borderId="17" xfId="4"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16" fillId="4" borderId="14" xfId="4" applyFont="1" applyFill="1" applyBorder="1" applyAlignment="1">
      <alignment horizontal="center" vertical="center" textRotation="90" wrapText="1"/>
    </xf>
    <xf numFmtId="0" fontId="16" fillId="4" borderId="22" xfId="4" applyFont="1" applyFill="1" applyBorder="1" applyAlignment="1">
      <alignment horizontal="center" vertical="center" textRotation="90" wrapText="1"/>
    </xf>
    <xf numFmtId="0" fontId="14" fillId="7" borderId="16" xfId="4" applyFont="1" applyFill="1" applyBorder="1" applyAlignment="1">
      <alignment horizontal="left" vertical="center" wrapText="1"/>
    </xf>
    <xf numFmtId="0" fontId="14" fillId="8" borderId="16" xfId="4" applyFont="1" applyFill="1" applyBorder="1" applyAlignment="1">
      <alignment horizontal="left" vertical="center" wrapText="1"/>
    </xf>
    <xf numFmtId="0" fontId="17" fillId="16" borderId="55" xfId="4" applyFont="1" applyFill="1" applyBorder="1" applyAlignment="1">
      <alignment horizontal="left" vertical="top" wrapText="1"/>
    </xf>
    <xf numFmtId="0" fontId="17" fillId="16" borderId="37" xfId="4" applyFont="1" applyFill="1" applyBorder="1" applyAlignment="1">
      <alignment horizontal="left" vertical="top" wrapText="1"/>
    </xf>
    <xf numFmtId="0" fontId="13" fillId="11" borderId="58" xfId="4" applyFont="1" applyFill="1" applyBorder="1" applyAlignment="1">
      <alignment horizontal="center" vertical="center" wrapText="1"/>
    </xf>
    <xf numFmtId="0" fontId="13" fillId="11" borderId="65" xfId="4" applyFont="1" applyFill="1" applyBorder="1" applyAlignment="1">
      <alignment horizontal="center" vertical="center" wrapText="1"/>
    </xf>
    <xf numFmtId="0" fontId="21" fillId="8" borderId="6" xfId="4" applyFont="1" applyFill="1" applyBorder="1" applyAlignment="1">
      <alignment horizontal="center" vertical="center" wrapText="1"/>
    </xf>
    <xf numFmtId="0" fontId="21" fillId="8" borderId="11" xfId="4" applyFont="1" applyFill="1" applyBorder="1" applyAlignment="1">
      <alignment horizontal="center" vertical="center" wrapText="1"/>
    </xf>
    <xf numFmtId="0" fontId="23" fillId="8" borderId="6" xfId="4" applyFont="1" applyFill="1" applyBorder="1" applyAlignment="1">
      <alignment horizontal="center" vertical="center" wrapText="1"/>
    </xf>
    <xf numFmtId="0" fontId="23" fillId="8" borderId="7" xfId="4" applyFont="1" applyFill="1" applyBorder="1" applyAlignment="1">
      <alignment horizontal="center" vertical="center" wrapText="1"/>
    </xf>
    <xf numFmtId="0" fontId="23" fillId="8" borderId="8" xfId="4" applyFont="1" applyFill="1" applyBorder="1" applyAlignment="1">
      <alignment horizontal="center" vertical="center" wrapText="1"/>
    </xf>
    <xf numFmtId="0" fontId="23" fillId="8" borderId="11" xfId="4" applyFont="1" applyFill="1" applyBorder="1" applyAlignment="1">
      <alignment horizontal="center" vertical="center" wrapText="1"/>
    </xf>
    <xf numFmtId="0" fontId="23" fillId="8" borderId="12" xfId="4" applyFont="1" applyFill="1" applyBorder="1" applyAlignment="1">
      <alignment horizontal="center" vertical="center" wrapText="1"/>
    </xf>
    <xf numFmtId="0" fontId="23" fillId="8" borderId="13" xfId="4" applyFont="1" applyFill="1" applyBorder="1" applyAlignment="1">
      <alignment horizontal="center" vertical="center" wrapText="1"/>
    </xf>
    <xf numFmtId="0" fontId="25" fillId="11" borderId="15" xfId="4" applyFont="1" applyFill="1" applyBorder="1" applyAlignment="1">
      <alignment horizontal="center" vertical="center" wrapText="1"/>
    </xf>
    <xf numFmtId="0" fontId="25" fillId="11" borderId="16" xfId="4" applyFont="1" applyFill="1" applyBorder="1" applyAlignment="1">
      <alignment horizontal="center" vertical="center" wrapText="1"/>
    </xf>
    <xf numFmtId="0" fontId="25" fillId="11" borderId="13" xfId="4" applyFont="1" applyFill="1" applyBorder="1" applyAlignment="1">
      <alignment horizontal="center" vertical="center" wrapText="1"/>
    </xf>
    <xf numFmtId="0" fontId="13" fillId="11" borderId="11" xfId="4" applyFont="1" applyFill="1" applyBorder="1" applyAlignment="1">
      <alignment horizontal="left" vertical="center" wrapText="1"/>
    </xf>
    <xf numFmtId="0" fontId="13" fillId="11" borderId="12" xfId="4" applyFont="1" applyFill="1" applyBorder="1" applyAlignment="1">
      <alignment horizontal="left" vertical="center" wrapText="1"/>
    </xf>
    <xf numFmtId="0" fontId="26" fillId="11" borderId="28" xfId="4" applyFont="1" applyFill="1" applyBorder="1" applyAlignment="1">
      <alignment horizontal="center" vertical="center" wrapText="1"/>
    </xf>
    <xf numFmtId="0" fontId="26" fillId="11" borderId="29" xfId="4" applyFont="1" applyFill="1" applyBorder="1" applyAlignment="1">
      <alignment horizontal="center" vertical="center" wrapText="1"/>
    </xf>
    <xf numFmtId="0" fontId="19" fillId="13" borderId="19" xfId="5" applyFont="1" applyFill="1" applyBorder="1" applyAlignment="1">
      <alignment horizontal="left" vertical="top" wrapText="1"/>
    </xf>
    <xf numFmtId="0" fontId="14" fillId="13" borderId="0" xfId="4" applyFont="1" applyFill="1" applyBorder="1" applyAlignment="1">
      <alignment horizontal="left" vertical="center" wrapText="1"/>
    </xf>
    <xf numFmtId="0" fontId="28" fillId="4" borderId="68" xfId="5" applyFont="1" applyFill="1" applyBorder="1" applyAlignment="1">
      <alignment horizontal="center" vertical="center" wrapText="1"/>
    </xf>
    <xf numFmtId="0" fontId="28" fillId="4" borderId="24" xfId="5" applyFont="1" applyFill="1" applyBorder="1" applyAlignment="1">
      <alignment horizontal="center" vertical="center" wrapText="1"/>
    </xf>
    <xf numFmtId="0" fontId="28" fillId="4" borderId="72" xfId="5" applyFont="1" applyFill="1" applyBorder="1" applyAlignment="1">
      <alignment horizontal="center" vertical="center" wrapText="1"/>
    </xf>
    <xf numFmtId="0" fontId="11" fillId="4" borderId="34" xfId="4" applyFont="1" applyFill="1" applyBorder="1" applyAlignment="1">
      <alignment vertical="center" wrapText="1"/>
    </xf>
    <xf numFmtId="0" fontId="11" fillId="4" borderId="35" xfId="4" applyFont="1" applyFill="1" applyBorder="1" applyAlignment="1">
      <alignment vertical="center" wrapText="1"/>
    </xf>
    <xf numFmtId="0" fontId="13" fillId="11" borderId="49" xfId="4" applyFont="1" applyFill="1" applyBorder="1" applyAlignment="1">
      <alignment horizontal="left" vertical="center" wrapText="1"/>
    </xf>
    <xf numFmtId="0" fontId="13" fillId="11" borderId="50" xfId="4" applyFont="1" applyFill="1" applyBorder="1" applyAlignment="1">
      <alignment horizontal="left"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5" xfId="0" applyFill="1" applyBorder="1" applyAlignment="1">
      <alignment horizontal="center" vertical="center" wrapText="1"/>
    </xf>
    <xf numFmtId="0" fontId="28" fillId="4" borderId="68" xfId="5" applyFont="1" applyFill="1" applyBorder="1" applyAlignment="1">
      <alignment horizontal="center" vertical="top" wrapText="1"/>
    </xf>
    <xf numFmtId="0" fontId="28" fillId="4" borderId="24" xfId="5" applyFont="1" applyFill="1" applyBorder="1" applyAlignment="1">
      <alignment horizontal="center" vertical="top" wrapText="1"/>
    </xf>
    <xf numFmtId="0" fontId="28" fillId="4" borderId="72" xfId="5" applyFont="1" applyFill="1" applyBorder="1" applyAlignment="1">
      <alignment horizontal="center" vertical="top" wrapText="1"/>
    </xf>
    <xf numFmtId="0" fontId="11" fillId="4" borderId="3" xfId="4" applyFont="1" applyFill="1" applyBorder="1" applyAlignment="1">
      <alignment vertical="center" wrapText="1"/>
    </xf>
    <xf numFmtId="0" fontId="11" fillId="4" borderId="48" xfId="4" applyFont="1" applyFill="1" applyBorder="1" applyAlignment="1">
      <alignment vertical="center" wrapText="1"/>
    </xf>
    <xf numFmtId="0" fontId="28" fillId="4" borderId="6" xfId="5" applyFont="1" applyFill="1" applyBorder="1" applyAlignment="1">
      <alignment horizontal="center" vertical="center" wrapText="1"/>
    </xf>
    <xf numFmtId="0" fontId="28" fillId="4" borderId="9" xfId="5" applyFont="1" applyFill="1" applyBorder="1" applyAlignment="1">
      <alignment horizontal="center" vertical="center" wrapText="1"/>
    </xf>
    <xf numFmtId="0" fontId="28" fillId="4" borderId="11" xfId="5" applyFont="1" applyFill="1" applyBorder="1" applyAlignment="1">
      <alignment horizontal="center" vertical="center" wrapText="1"/>
    </xf>
    <xf numFmtId="0" fontId="11" fillId="4" borderId="1" xfId="4" applyFont="1" applyFill="1" applyBorder="1" applyAlignment="1">
      <alignment vertical="center" wrapText="1"/>
    </xf>
    <xf numFmtId="0" fontId="24" fillId="11" borderId="0" xfId="4" applyFont="1" applyFill="1" applyBorder="1" applyAlignment="1">
      <alignment horizontal="center" vertical="center" wrapText="1"/>
    </xf>
    <xf numFmtId="0" fontId="24" fillId="11" borderId="10" xfId="4" applyFont="1" applyFill="1" applyBorder="1" applyAlignment="1">
      <alignment horizontal="center" vertical="center" wrapText="1"/>
    </xf>
    <xf numFmtId="0" fontId="17" fillId="11" borderId="4" xfId="4" applyFont="1" applyFill="1" applyBorder="1" applyAlignment="1">
      <alignment horizontal="left" vertical="center" wrapText="1"/>
    </xf>
    <xf numFmtId="0" fontId="17" fillId="11" borderId="26" xfId="4" applyFont="1" applyFill="1" applyBorder="1" applyAlignment="1">
      <alignment horizontal="left" vertical="center" wrapText="1"/>
    </xf>
    <xf numFmtId="0" fontId="0" fillId="0" borderId="5" xfId="0" applyBorder="1" applyAlignment="1">
      <alignment horizontal="center"/>
    </xf>
    <xf numFmtId="0" fontId="0" fillId="0" borderId="2" xfId="0" applyBorder="1" applyAlignment="1">
      <alignment horizontal="center"/>
    </xf>
    <xf numFmtId="0" fontId="0" fillId="0" borderId="45" xfId="0" applyBorder="1" applyAlignment="1">
      <alignment horizontal="center"/>
    </xf>
    <xf numFmtId="0" fontId="19" fillId="13" borderId="1" xfId="5" applyFont="1" applyFill="1" applyBorder="1" applyAlignment="1">
      <alignment horizontal="center" vertical="top" wrapText="1"/>
    </xf>
    <xf numFmtId="0" fontId="14" fillId="13" borderId="1" xfId="4" applyFont="1" applyFill="1" applyBorder="1" applyAlignment="1">
      <alignment horizontal="left" vertical="center" wrapText="1"/>
    </xf>
    <xf numFmtId="0" fontId="59" fillId="0" borderId="3" xfId="0" applyFont="1" applyBorder="1" applyAlignment="1">
      <alignment horizontal="left" wrapText="1"/>
    </xf>
    <xf numFmtId="0" fontId="59" fillId="0" borderId="20" xfId="0" applyFont="1" applyBorder="1" applyAlignment="1">
      <alignment horizontal="left" wrapText="1"/>
    </xf>
    <xf numFmtId="0" fontId="61" fillId="0" borderId="1" xfId="4" applyFont="1" applyFill="1" applyBorder="1" applyAlignment="1">
      <alignment horizontal="left" vertical="center" wrapText="1"/>
    </xf>
    <xf numFmtId="0" fontId="3" fillId="0" borderId="0" xfId="0" applyFont="1" applyFill="1" applyBorder="1" applyAlignment="1">
      <alignment horizontal="center"/>
    </xf>
    <xf numFmtId="0" fontId="24" fillId="11" borderId="16" xfId="4" applyFont="1" applyFill="1" applyBorder="1" applyAlignment="1">
      <alignment horizontal="center" vertical="center" wrapText="1"/>
    </xf>
    <xf numFmtId="0" fontId="24" fillId="11" borderId="17" xfId="4" applyFont="1" applyFill="1" applyBorder="1" applyAlignment="1">
      <alignment horizontal="center" vertical="center" wrapText="1"/>
    </xf>
    <xf numFmtId="0" fontId="19" fillId="13" borderId="19" xfId="5" applyFont="1" applyFill="1" applyBorder="1" applyAlignment="1">
      <alignment horizontal="center" vertical="top" wrapText="1"/>
    </xf>
    <xf numFmtId="0" fontId="19" fillId="13" borderId="22" xfId="5" applyFont="1" applyFill="1" applyBorder="1" applyAlignment="1">
      <alignment horizontal="center" vertical="top" wrapText="1"/>
    </xf>
    <xf numFmtId="0" fontId="14" fillId="13" borderId="12" xfId="4" applyFont="1" applyFill="1" applyBorder="1" applyAlignment="1">
      <alignment horizontal="left" vertical="center" wrapText="1"/>
    </xf>
    <xf numFmtId="9" fontId="27" fillId="13" borderId="11" xfId="4" applyNumberFormat="1" applyFont="1" applyFill="1" applyBorder="1" applyAlignment="1">
      <alignment horizontal="left" vertical="top" wrapText="1"/>
    </xf>
    <xf numFmtId="9" fontId="27" fillId="13" borderId="12" xfId="4" applyNumberFormat="1" applyFont="1" applyFill="1" applyBorder="1" applyAlignment="1">
      <alignment horizontal="left" vertical="top" wrapText="1"/>
    </xf>
    <xf numFmtId="9" fontId="27" fillId="13" borderId="13" xfId="4" applyNumberFormat="1" applyFont="1" applyFill="1" applyBorder="1" applyAlignment="1">
      <alignment horizontal="left" vertical="top" wrapText="1"/>
    </xf>
    <xf numFmtId="49" fontId="83" fillId="0" borderId="3" xfId="0" applyNumberFormat="1" applyFont="1" applyFill="1" applyBorder="1" applyAlignment="1">
      <alignment horizontal="left" vertical="top" wrapText="1"/>
    </xf>
    <xf numFmtId="49" fontId="83" fillId="0" borderId="48" xfId="0" applyNumberFormat="1" applyFont="1" applyFill="1" applyBorder="1" applyAlignment="1">
      <alignment horizontal="left" vertical="top" wrapText="1"/>
    </xf>
    <xf numFmtId="0" fontId="61" fillId="0" borderId="70" xfId="4" applyFont="1" applyFill="1" applyBorder="1" applyAlignment="1">
      <alignment horizontal="left" vertical="center" wrapText="1"/>
    </xf>
    <xf numFmtId="0" fontId="61" fillId="0" borderId="71" xfId="4" applyFont="1" applyFill="1" applyBorder="1" applyAlignment="1">
      <alignment horizontal="left" vertical="center" wrapText="1"/>
    </xf>
    <xf numFmtId="0" fontId="13" fillId="11" borderId="62" xfId="4" applyFont="1" applyFill="1" applyBorder="1" applyAlignment="1">
      <alignment horizontal="center" vertical="center" wrapText="1"/>
    </xf>
    <xf numFmtId="0" fontId="13" fillId="11" borderId="45" xfId="4" applyFont="1" applyFill="1" applyBorder="1" applyAlignment="1">
      <alignment horizontal="center" vertical="center" wrapText="1"/>
    </xf>
    <xf numFmtId="0" fontId="13" fillId="11" borderId="36" xfId="4" applyFont="1" applyFill="1" applyBorder="1" applyAlignment="1">
      <alignment horizontal="center" vertical="center" wrapText="1"/>
    </xf>
    <xf numFmtId="0" fontId="13" fillId="11" borderId="64" xfId="4" applyFont="1" applyFill="1" applyBorder="1" applyAlignment="1">
      <alignment horizontal="center" vertical="center" wrapText="1"/>
    </xf>
    <xf numFmtId="0" fontId="28" fillId="0" borderId="0" xfId="0" applyFont="1" applyFill="1" applyBorder="1" applyAlignment="1">
      <alignment horizontal="center"/>
    </xf>
    <xf numFmtId="49" fontId="83" fillId="0" borderId="4" xfId="0" applyNumberFormat="1" applyFont="1" applyFill="1" applyBorder="1" applyAlignment="1">
      <alignment horizontal="left" vertical="top" wrapText="1"/>
    </xf>
    <xf numFmtId="49" fontId="83" fillId="0" borderId="25" xfId="0" applyNumberFormat="1" applyFont="1" applyFill="1" applyBorder="1" applyAlignment="1">
      <alignment horizontal="left" vertical="top" wrapText="1"/>
    </xf>
    <xf numFmtId="49" fontId="83" fillId="0" borderId="65" xfId="0" applyNumberFormat="1" applyFont="1" applyFill="1" applyBorder="1" applyAlignment="1">
      <alignment horizontal="left" vertical="top" wrapText="1"/>
    </xf>
    <xf numFmtId="49" fontId="83" fillId="0" borderId="13" xfId="0" applyNumberFormat="1" applyFont="1" applyFill="1" applyBorder="1" applyAlignment="1">
      <alignment horizontal="left" vertical="top" wrapText="1"/>
    </xf>
    <xf numFmtId="0" fontId="28" fillId="0" borderId="54" xfId="0" applyFont="1" applyFill="1" applyBorder="1" applyAlignment="1">
      <alignment horizontal="left"/>
    </xf>
    <xf numFmtId="0" fontId="28" fillId="0" borderId="48" xfId="0" applyFont="1" applyFill="1" applyBorder="1" applyAlignment="1">
      <alignment horizontal="left"/>
    </xf>
    <xf numFmtId="0" fontId="21" fillId="8" borderId="7"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3" fillId="8" borderId="0" xfId="4" applyFont="1" applyFill="1" applyBorder="1" applyAlignment="1">
      <alignment horizontal="center" vertical="center" wrapText="1"/>
    </xf>
    <xf numFmtId="0" fontId="23" fillId="8" borderId="10" xfId="4" applyFont="1" applyFill="1" applyBorder="1" applyAlignment="1">
      <alignment horizontal="center" vertical="center" wrapText="1"/>
    </xf>
    <xf numFmtId="0" fontId="25" fillId="11" borderId="17" xfId="4" applyFont="1" applyFill="1" applyBorder="1" applyAlignment="1">
      <alignment horizontal="center" vertical="center" wrapText="1"/>
    </xf>
    <xf numFmtId="0" fontId="13" fillId="11" borderId="15" xfId="4" applyFont="1" applyFill="1" applyBorder="1" applyAlignment="1">
      <alignment horizontal="left" vertical="center" wrapText="1"/>
    </xf>
    <xf numFmtId="0" fontId="13" fillId="11" borderId="16" xfId="4" applyFont="1" applyFill="1" applyBorder="1" applyAlignment="1">
      <alignment horizontal="left" vertical="center" wrapText="1"/>
    </xf>
    <xf numFmtId="0" fontId="13" fillId="11" borderId="17" xfId="4" applyFont="1" applyFill="1" applyBorder="1" applyAlignment="1">
      <alignment horizontal="left" vertical="center" wrapText="1"/>
    </xf>
    <xf numFmtId="0" fontId="27" fillId="11" borderId="15" xfId="4" applyFont="1" applyFill="1" applyBorder="1" applyAlignment="1">
      <alignment horizontal="left" vertical="center" wrapText="1"/>
    </xf>
    <xf numFmtId="0" fontId="27" fillId="11" borderId="16" xfId="4" applyFont="1" applyFill="1" applyBorder="1" applyAlignment="1">
      <alignment horizontal="left" vertical="center" wrapText="1"/>
    </xf>
    <xf numFmtId="0" fontId="3" fillId="16" borderId="26" xfId="0" applyFont="1" applyFill="1" applyBorder="1" applyAlignment="1">
      <alignment horizontal="center"/>
    </xf>
    <xf numFmtId="0" fontId="3" fillId="16" borderId="25" xfId="0" applyFont="1" applyFill="1" applyBorder="1" applyAlignment="1">
      <alignment horizontal="center"/>
    </xf>
    <xf numFmtId="0" fontId="3" fillId="16" borderId="0" xfId="0" applyFont="1" applyFill="1" applyBorder="1" applyAlignment="1">
      <alignment horizontal="center"/>
    </xf>
    <xf numFmtId="0" fontId="3" fillId="16" borderId="10" xfId="0" applyFont="1" applyFill="1" applyBorder="1" applyAlignment="1">
      <alignment horizontal="center"/>
    </xf>
    <xf numFmtId="0" fontId="3" fillId="16" borderId="29" xfId="0" applyFont="1" applyFill="1" applyBorder="1" applyAlignment="1">
      <alignment horizontal="center"/>
    </xf>
    <xf numFmtId="0" fontId="3" fillId="16" borderId="30" xfId="0" applyFont="1" applyFill="1" applyBorder="1" applyAlignment="1">
      <alignment horizontal="center"/>
    </xf>
    <xf numFmtId="49" fontId="83" fillId="0" borderId="3" xfId="0" quotePrefix="1" applyNumberFormat="1" applyFont="1" applyFill="1" applyBorder="1" applyAlignment="1">
      <alignment horizontal="left" vertical="top" wrapText="1"/>
    </xf>
    <xf numFmtId="49" fontId="83" fillId="0" borderId="48" xfId="0" quotePrefix="1" applyNumberFormat="1" applyFont="1" applyFill="1" applyBorder="1" applyAlignment="1">
      <alignment horizontal="left" vertical="top" wrapText="1"/>
    </xf>
    <xf numFmtId="49" fontId="83" fillId="0" borderId="35" xfId="0" quotePrefix="1" applyNumberFormat="1" applyFont="1" applyFill="1" applyBorder="1" applyAlignment="1">
      <alignment horizontal="left" vertical="top" wrapText="1"/>
    </xf>
    <xf numFmtId="49" fontId="83" fillId="0" borderId="56" xfId="0" quotePrefix="1" applyNumberFormat="1" applyFont="1" applyFill="1" applyBorder="1" applyAlignment="1">
      <alignment horizontal="left" vertical="top" wrapText="1"/>
    </xf>
    <xf numFmtId="0" fontId="13" fillId="11" borderId="38" xfId="4" applyFont="1" applyFill="1" applyBorder="1" applyAlignment="1">
      <alignment horizontal="center" vertical="center" wrapText="1"/>
    </xf>
    <xf numFmtId="0" fontId="13" fillId="11" borderId="59" xfId="4" applyFont="1" applyFill="1" applyBorder="1" applyAlignment="1">
      <alignment horizontal="center" vertical="center" wrapText="1"/>
    </xf>
    <xf numFmtId="0" fontId="28" fillId="0" borderId="21" xfId="0" applyFont="1" applyBorder="1" applyAlignment="1">
      <alignment horizontal="center" vertical="center" wrapText="1"/>
    </xf>
    <xf numFmtId="0" fontId="14" fillId="7" borderId="12" xfId="4" applyFont="1" applyFill="1" applyBorder="1" applyAlignment="1">
      <alignment horizontal="left" vertical="center" wrapText="1"/>
    </xf>
    <xf numFmtId="0" fontId="27" fillId="0" borderId="20" xfId="0" applyFont="1" applyFill="1" applyBorder="1" applyAlignment="1">
      <alignment horizontal="center" vertical="center" wrapText="1"/>
    </xf>
    <xf numFmtId="0" fontId="27" fillId="0" borderId="1" xfId="0"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0" fontId="16" fillId="5" borderId="13" xfId="4" applyFont="1" applyFill="1" applyBorder="1" applyAlignment="1">
      <alignment horizontal="center" vertical="center" textRotation="90" wrapText="1"/>
    </xf>
    <xf numFmtId="0" fontId="80" fillId="0" borderId="6" xfId="0" applyFont="1" applyBorder="1" applyAlignment="1">
      <alignment horizontal="center" vertical="center"/>
    </xf>
    <xf numFmtId="0" fontId="80" fillId="0" borderId="7" xfId="0" applyFont="1" applyBorder="1" applyAlignment="1">
      <alignment horizontal="center" vertical="center"/>
    </xf>
    <xf numFmtId="0" fontId="80" fillId="0" borderId="8" xfId="0" applyFont="1" applyBorder="1" applyAlignment="1">
      <alignment horizontal="center" vertical="center"/>
    </xf>
    <xf numFmtId="0" fontId="80" fillId="0" borderId="9" xfId="0" applyFont="1" applyBorder="1" applyAlignment="1">
      <alignment horizontal="center" vertical="center"/>
    </xf>
    <xf numFmtId="0" fontId="80" fillId="0" borderId="0" xfId="0" applyFont="1" applyBorder="1" applyAlignment="1">
      <alignment horizontal="center" vertical="center"/>
    </xf>
    <xf numFmtId="0" fontId="80" fillId="0" borderId="10" xfId="0" applyFont="1" applyBorder="1" applyAlignment="1">
      <alignment horizontal="center" vertical="center"/>
    </xf>
    <xf numFmtId="0" fontId="80" fillId="0" borderId="11" xfId="0" applyFont="1" applyBorder="1" applyAlignment="1">
      <alignment horizontal="center" vertical="center"/>
    </xf>
    <xf numFmtId="0" fontId="80" fillId="0" borderId="12" xfId="0" applyFont="1" applyBorder="1" applyAlignment="1">
      <alignment horizontal="center" vertical="center"/>
    </xf>
    <xf numFmtId="0" fontId="80" fillId="0" borderId="13" xfId="0" applyFont="1" applyBorder="1" applyAlignment="1">
      <alignment horizontal="center" vertical="center"/>
    </xf>
    <xf numFmtId="0" fontId="13" fillId="5" borderId="11" xfId="4" applyFont="1" applyFill="1" applyBorder="1" applyAlignment="1">
      <alignment horizontal="center" vertical="center" textRotation="90" wrapText="1"/>
    </xf>
    <xf numFmtId="0" fontId="27" fillId="4" borderId="15" xfId="4" applyFont="1" applyFill="1" applyBorder="1" applyAlignment="1">
      <alignment horizontal="center" vertical="center" wrapText="1"/>
    </xf>
    <xf numFmtId="0" fontId="27" fillId="4" borderId="16" xfId="4" applyFont="1" applyFill="1" applyBorder="1" applyAlignment="1">
      <alignment horizontal="center" vertical="center" wrapText="1"/>
    </xf>
    <xf numFmtId="0" fontId="19" fillId="13" borderId="14" xfId="5" applyFont="1" applyFill="1" applyBorder="1" applyAlignment="1">
      <alignment horizontal="center" vertical="top" wrapText="1"/>
    </xf>
    <xf numFmtId="9" fontId="27" fillId="13" borderId="17" xfId="4" applyNumberFormat="1" applyFont="1" applyFill="1" applyBorder="1" applyAlignment="1">
      <alignment horizontal="left" vertical="top" wrapText="1"/>
    </xf>
    <xf numFmtId="0" fontId="11" fillId="12" borderId="4" xfId="4" applyFont="1" applyFill="1" applyBorder="1" applyAlignment="1">
      <alignment horizontal="left" vertical="center" wrapText="1"/>
    </xf>
    <xf numFmtId="0" fontId="11" fillId="12" borderId="25" xfId="4" applyFont="1" applyFill="1" applyBorder="1" applyAlignment="1">
      <alignment horizontal="left" vertical="center" wrapText="1"/>
    </xf>
    <xf numFmtId="0" fontId="11" fillId="0" borderId="1" xfId="4" applyFont="1" applyFill="1" applyBorder="1" applyAlignment="1">
      <alignment horizontal="left" vertical="center" wrapText="1"/>
    </xf>
    <xf numFmtId="0" fontId="13" fillId="11" borderId="24" xfId="4" applyFont="1" applyFill="1" applyBorder="1" applyAlignment="1">
      <alignment horizontal="center" vertical="center" wrapText="1"/>
    </xf>
    <xf numFmtId="0" fontId="13" fillId="11" borderId="72" xfId="4" applyFont="1" applyFill="1" applyBorder="1" applyAlignment="1">
      <alignment horizontal="center" vertical="center" wrapText="1"/>
    </xf>
    <xf numFmtId="0" fontId="17" fillId="11" borderId="15" xfId="4" applyFont="1" applyFill="1" applyBorder="1" applyAlignment="1">
      <alignment horizontal="left" vertical="center" wrapText="1"/>
    </xf>
    <xf numFmtId="0" fontId="17" fillId="11" borderId="16" xfId="4" applyFont="1" applyFill="1" applyBorder="1" applyAlignment="1">
      <alignment horizontal="left" vertical="center" wrapText="1"/>
    </xf>
    <xf numFmtId="0" fontId="17" fillId="11" borderId="17" xfId="4" applyFont="1" applyFill="1" applyBorder="1" applyAlignment="1">
      <alignment horizontal="left" vertical="center" wrapText="1"/>
    </xf>
    <xf numFmtId="165" fontId="0" fillId="0" borderId="19" xfId="0" applyNumberFormat="1" applyBorder="1" applyAlignment="1">
      <alignment horizontal="center" vertical="center"/>
    </xf>
    <xf numFmtId="165" fontId="0" fillId="0" borderId="22" xfId="0" applyNumberFormat="1" applyBorder="1" applyAlignment="1">
      <alignment horizontal="center" vertical="center"/>
    </xf>
    <xf numFmtId="0" fontId="14" fillId="13" borderId="11" xfId="4" applyFont="1" applyFill="1" applyBorder="1" applyAlignment="1">
      <alignment horizontal="left" vertical="center" wrapText="1"/>
    </xf>
    <xf numFmtId="0" fontId="11" fillId="0" borderId="3" xfId="4" applyFont="1" applyFill="1" applyBorder="1" applyAlignment="1">
      <alignment horizontal="left" vertical="center" wrapText="1"/>
    </xf>
    <xf numFmtId="0" fontId="11" fillId="0" borderId="54" xfId="4" applyFont="1" applyFill="1" applyBorder="1" applyAlignment="1">
      <alignment horizontal="left" vertical="center" wrapText="1"/>
    </xf>
    <xf numFmtId="0" fontId="14" fillId="13" borderId="15" xfId="4" applyFont="1" applyFill="1" applyBorder="1" applyAlignment="1">
      <alignment horizontal="center" vertical="center" wrapText="1"/>
    </xf>
    <xf numFmtId="0" fontId="14" fillId="13" borderId="16" xfId="4" applyFont="1" applyFill="1" applyBorder="1" applyAlignment="1">
      <alignment horizontal="center" vertical="center" wrapText="1"/>
    </xf>
    <xf numFmtId="0" fontId="14" fillId="13" borderId="17" xfId="4" applyFont="1" applyFill="1" applyBorder="1" applyAlignment="1">
      <alignment horizontal="center" vertical="center" wrapText="1"/>
    </xf>
    <xf numFmtId="0" fontId="14" fillId="13" borderId="16" xfId="4" applyFont="1" applyFill="1" applyBorder="1" applyAlignment="1">
      <alignment horizontal="left" wrapText="1"/>
    </xf>
    <xf numFmtId="0" fontId="14" fillId="13" borderId="17" xfId="4" applyFont="1" applyFill="1" applyBorder="1" applyAlignment="1">
      <alignment horizontal="left" wrapText="1"/>
    </xf>
    <xf numFmtId="0" fontId="11" fillId="12" borderId="49" xfId="4" applyFont="1" applyFill="1" applyBorder="1" applyAlignment="1">
      <alignment horizontal="center" vertical="center" wrapText="1"/>
    </xf>
    <xf numFmtId="0" fontId="11" fillId="12" borderId="50" xfId="4" applyFont="1" applyFill="1" applyBorder="1" applyAlignment="1">
      <alignment horizontal="center" vertical="center" wrapText="1"/>
    </xf>
    <xf numFmtId="0" fontId="11" fillId="12" borderId="35" xfId="4" applyFont="1" applyFill="1" applyBorder="1" applyAlignment="1">
      <alignment horizontal="left" vertical="center" wrapText="1"/>
    </xf>
    <xf numFmtId="0" fontId="11" fillId="12" borderId="56" xfId="4" applyFont="1" applyFill="1" applyBorder="1" applyAlignment="1">
      <alignment horizontal="left" vertical="center" wrapText="1"/>
    </xf>
    <xf numFmtId="0" fontId="48" fillId="11" borderId="24" xfId="4" applyFont="1" applyFill="1" applyBorder="1" applyAlignment="1">
      <alignment horizontal="center" vertical="center" wrapText="1"/>
    </xf>
    <xf numFmtId="0" fontId="48" fillId="11" borderId="72" xfId="4" applyFont="1" applyFill="1" applyBorder="1" applyAlignment="1">
      <alignment horizontal="center" vertical="center" wrapText="1"/>
    </xf>
    <xf numFmtId="0" fontId="53" fillId="11" borderId="38" xfId="4" applyFont="1" applyFill="1" applyBorder="1" applyAlignment="1">
      <alignment horizontal="center" vertical="center" wrapText="1"/>
    </xf>
    <xf numFmtId="0" fontId="53" fillId="11" borderId="59" xfId="4" applyFont="1" applyFill="1" applyBorder="1" applyAlignment="1">
      <alignment horizontal="center" vertical="center" wrapText="1"/>
    </xf>
    <xf numFmtId="0" fontId="11" fillId="0" borderId="34" xfId="4" applyFont="1" applyFill="1" applyBorder="1" applyAlignment="1">
      <alignment horizontal="left" vertical="center" wrapText="1"/>
    </xf>
    <xf numFmtId="0" fontId="24" fillId="11" borderId="7" xfId="4" applyFont="1" applyFill="1" applyBorder="1" applyAlignment="1">
      <alignment horizontal="center" vertical="center" wrapText="1"/>
    </xf>
    <xf numFmtId="0" fontId="24" fillId="11" borderId="8" xfId="4" applyFont="1" applyFill="1" applyBorder="1" applyAlignment="1">
      <alignment horizontal="center" vertical="center" wrapText="1"/>
    </xf>
    <xf numFmtId="0" fontId="11" fillId="0" borderId="48" xfId="4" applyFont="1" applyFill="1" applyBorder="1" applyAlignment="1">
      <alignment horizontal="left" vertical="center" wrapText="1"/>
    </xf>
    <xf numFmtId="0" fontId="11" fillId="20" borderId="43" xfId="4" applyFont="1" applyFill="1" applyBorder="1" applyAlignment="1">
      <alignment horizontal="left" vertical="center" wrapText="1"/>
    </xf>
    <xf numFmtId="0" fontId="11" fillId="20" borderId="49" xfId="4" applyFont="1" applyFill="1" applyBorder="1" applyAlignment="1">
      <alignment horizontal="left" vertical="center" wrapText="1"/>
    </xf>
    <xf numFmtId="0" fontId="24" fillId="11" borderId="12" xfId="4" applyFont="1" applyFill="1" applyBorder="1" applyAlignment="1">
      <alignment horizontal="center" vertical="center" wrapText="1"/>
    </xf>
    <xf numFmtId="0" fontId="24" fillId="11" borderId="13" xfId="4" applyFont="1" applyFill="1" applyBorder="1" applyAlignment="1">
      <alignment horizontal="center" vertical="center" wrapText="1"/>
    </xf>
    <xf numFmtId="0" fontId="14" fillId="13" borderId="14" xfId="4" applyFont="1" applyFill="1" applyBorder="1" applyAlignment="1">
      <alignment horizontal="center" vertical="top" wrapText="1"/>
    </xf>
    <xf numFmtId="0" fontId="14" fillId="13" borderId="19" xfId="4" applyFont="1" applyFill="1" applyBorder="1" applyAlignment="1">
      <alignment horizontal="center" vertical="top" wrapText="1"/>
    </xf>
    <xf numFmtId="0" fontId="14" fillId="13" borderId="22" xfId="4" applyFont="1" applyFill="1" applyBorder="1" applyAlignment="1">
      <alignment horizontal="center" vertical="top" wrapText="1"/>
    </xf>
    <xf numFmtId="0" fontId="11" fillId="12" borderId="71" xfId="4" applyFont="1" applyFill="1" applyBorder="1" applyAlignment="1">
      <alignment horizontal="left" vertical="center" wrapText="1"/>
    </xf>
    <xf numFmtId="0" fontId="11" fillId="12" borderId="17" xfId="4" applyFont="1" applyFill="1" applyBorder="1" applyAlignment="1">
      <alignment horizontal="left" vertical="center" wrapText="1"/>
    </xf>
    <xf numFmtId="0" fontId="11" fillId="0" borderId="71" xfId="4" applyFont="1" applyFill="1" applyBorder="1" applyAlignment="1">
      <alignment horizontal="left" vertical="center" wrapText="1"/>
    </xf>
    <xf numFmtId="0" fontId="11" fillId="0" borderId="17" xfId="4" applyFont="1" applyFill="1" applyBorder="1" applyAlignment="1">
      <alignment horizontal="left" vertical="center" wrapText="1"/>
    </xf>
    <xf numFmtId="0" fontId="21" fillId="7" borderId="17" xfId="4" applyFont="1" applyFill="1" applyBorder="1" applyAlignment="1">
      <alignment horizontal="left" vertical="center" wrapText="1"/>
    </xf>
    <xf numFmtId="0" fontId="16" fillId="2" borderId="14" xfId="4" applyFont="1" applyFill="1" applyBorder="1" applyAlignment="1">
      <alignment horizontal="center" vertical="center" textRotation="90" wrapText="1"/>
    </xf>
    <xf numFmtId="0" fontId="16" fillId="2" borderId="22" xfId="4" applyFont="1" applyFill="1" applyBorder="1" applyAlignment="1">
      <alignment horizontal="center" vertical="center" textRotation="90" wrapText="1"/>
    </xf>
    <xf numFmtId="0" fontId="14" fillId="2" borderId="15" xfId="4" applyFont="1" applyFill="1" applyBorder="1" applyAlignment="1">
      <alignment horizontal="center" vertical="center" wrapText="1"/>
    </xf>
    <xf numFmtId="0" fontId="14" fillId="2" borderId="16" xfId="4" applyFont="1" applyFill="1" applyBorder="1" applyAlignment="1">
      <alignment horizontal="center" vertical="center" wrapText="1"/>
    </xf>
    <xf numFmtId="0" fontId="14" fillId="2" borderId="17" xfId="4" applyFont="1"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4" fillId="5" borderId="14" xfId="0" applyFont="1" applyFill="1" applyBorder="1" applyAlignment="1">
      <alignment horizontal="center" vertical="center" wrapText="1"/>
    </xf>
    <xf numFmtId="0" fontId="64" fillId="5" borderId="19" xfId="0" applyFont="1" applyFill="1" applyBorder="1" applyAlignment="1">
      <alignment horizontal="center" vertical="center" wrapText="1"/>
    </xf>
    <xf numFmtId="0" fontId="13" fillId="2" borderId="14" xfId="4" applyFont="1" applyFill="1" applyBorder="1" applyAlignment="1">
      <alignment horizontal="center" vertical="center" textRotation="90" wrapText="1"/>
    </xf>
    <xf numFmtId="0" fontId="13" fillId="2" borderId="19" xfId="4" applyFont="1" applyFill="1" applyBorder="1" applyAlignment="1">
      <alignment horizontal="center" vertical="center" textRotation="90" wrapText="1"/>
    </xf>
    <xf numFmtId="0" fontId="13" fillId="2" borderId="22" xfId="4" applyFont="1" applyFill="1" applyBorder="1" applyAlignment="1">
      <alignment horizontal="center" vertical="center" textRotation="90" wrapText="1"/>
    </xf>
    <xf numFmtId="0" fontId="13" fillId="0" borderId="41" xfId="0" applyFont="1" applyFill="1" applyBorder="1" applyAlignment="1">
      <alignment horizontal="center" vertical="center" wrapText="1"/>
    </xf>
    <xf numFmtId="0" fontId="9" fillId="15" borderId="74" xfId="0" applyFont="1" applyFill="1" applyBorder="1" applyAlignment="1">
      <alignment horizontal="center"/>
    </xf>
    <xf numFmtId="0" fontId="9" fillId="15" borderId="54" xfId="0" applyFont="1" applyFill="1" applyBorder="1" applyAlignment="1">
      <alignment horizontal="center"/>
    </xf>
    <xf numFmtId="0" fontId="9" fillId="15" borderId="48" xfId="0" applyFont="1" applyFill="1" applyBorder="1" applyAlignment="1">
      <alignment horizontal="center"/>
    </xf>
    <xf numFmtId="0" fontId="0" fillId="8" borderId="74" xfId="0" applyFill="1" applyBorder="1" applyAlignment="1">
      <alignment horizontal="center"/>
    </xf>
    <xf numFmtId="0" fontId="0" fillId="16" borderId="75" xfId="0" applyFill="1" applyBorder="1" applyAlignment="1">
      <alignment horizontal="center"/>
    </xf>
    <xf numFmtId="0" fontId="0" fillId="16" borderId="9" xfId="0" applyFill="1" applyBorder="1" applyAlignment="1">
      <alignment horizontal="center"/>
    </xf>
    <xf numFmtId="0" fontId="0" fillId="16" borderId="28" xfId="0" applyFill="1" applyBorder="1" applyAlignment="1">
      <alignment horizontal="center"/>
    </xf>
    <xf numFmtId="0" fontId="14" fillId="0" borderId="35" xfId="4" applyFont="1" applyFill="1" applyBorder="1" applyAlignment="1">
      <alignment horizontal="left" vertical="center" wrapText="1"/>
    </xf>
    <xf numFmtId="0" fontId="14" fillId="0" borderId="56" xfId="4" applyFont="1" applyFill="1" applyBorder="1" applyAlignment="1">
      <alignment horizontal="left" vertical="center" wrapText="1"/>
    </xf>
    <xf numFmtId="0" fontId="14" fillId="0" borderId="3" xfId="4" applyFont="1" applyFill="1" applyBorder="1" applyAlignment="1">
      <alignment horizontal="left" vertical="center" wrapText="1"/>
    </xf>
    <xf numFmtId="0" fontId="14" fillId="0" borderId="48" xfId="4" applyFont="1" applyFill="1" applyBorder="1" applyAlignment="1">
      <alignment horizontal="left" vertical="center" wrapText="1"/>
    </xf>
    <xf numFmtId="0" fontId="14" fillId="20" borderId="3" xfId="4" applyFont="1" applyFill="1" applyBorder="1" applyAlignment="1">
      <alignment horizontal="left" vertical="center" wrapText="1"/>
    </xf>
    <xf numFmtId="0" fontId="14" fillId="20" borderId="30" xfId="4" applyFont="1" applyFill="1" applyBorder="1" applyAlignment="1">
      <alignment horizontal="left" vertical="center" wrapText="1"/>
    </xf>
    <xf numFmtId="0" fontId="0" fillId="0" borderId="8" xfId="0" applyBorder="1" applyAlignment="1">
      <alignment horizontal="center"/>
    </xf>
    <xf numFmtId="0" fontId="0" fillId="0" borderId="10" xfId="0" applyBorder="1" applyAlignment="1">
      <alignment horizontal="center"/>
    </xf>
    <xf numFmtId="0" fontId="0" fillId="0" borderId="1" xfId="0" applyBorder="1" applyAlignment="1">
      <alignment horizontal="center" vertical="center" wrapText="1"/>
    </xf>
    <xf numFmtId="0" fontId="11" fillId="4" borderId="70" xfId="4" applyFont="1" applyFill="1" applyBorder="1" applyAlignment="1">
      <alignment vertical="center" wrapText="1"/>
    </xf>
    <xf numFmtId="0" fontId="11" fillId="4" borderId="71" xfId="4" applyFont="1" applyFill="1" applyBorder="1" applyAlignment="1">
      <alignment vertical="center" wrapText="1"/>
    </xf>
    <xf numFmtId="0" fontId="0" fillId="0" borderId="1" xfId="0" applyBorder="1" applyAlignment="1">
      <alignment horizontal="center" wrapText="1"/>
    </xf>
    <xf numFmtId="0" fontId="21" fillId="0" borderId="0" xfId="4" applyFont="1" applyFill="1" applyBorder="1" applyAlignment="1">
      <alignment horizontal="center" vertical="center" wrapText="1"/>
    </xf>
    <xf numFmtId="0" fontId="23" fillId="0" borderId="6" xfId="4" applyFont="1" applyFill="1" applyBorder="1" applyAlignment="1">
      <alignment horizontal="center" vertical="center" wrapText="1"/>
    </xf>
    <xf numFmtId="0" fontId="23" fillId="0" borderId="7" xfId="4" applyFont="1" applyFill="1" applyBorder="1" applyAlignment="1">
      <alignment horizontal="center" vertical="center" wrapText="1"/>
    </xf>
    <xf numFmtId="0" fontId="23" fillId="0" borderId="8" xfId="4" applyFont="1" applyFill="1" applyBorder="1" applyAlignment="1">
      <alignment horizontal="center" vertical="center" wrapText="1"/>
    </xf>
    <xf numFmtId="0" fontId="23" fillId="0" borderId="11" xfId="4" applyFont="1" applyFill="1" applyBorder="1" applyAlignment="1">
      <alignment horizontal="center" vertical="center" wrapText="1"/>
    </xf>
    <xf numFmtId="0" fontId="23" fillId="0" borderId="12" xfId="4" applyFont="1" applyFill="1" applyBorder="1" applyAlignment="1">
      <alignment horizontal="center" vertical="center" wrapText="1"/>
    </xf>
    <xf numFmtId="0" fontId="23" fillId="0" borderId="13" xfId="4" applyFont="1" applyFill="1" applyBorder="1" applyAlignment="1">
      <alignment horizontal="center" vertical="center" wrapText="1"/>
    </xf>
    <xf numFmtId="0" fontId="0" fillId="12" borderId="1" xfId="0" applyFill="1" applyBorder="1" applyAlignment="1">
      <alignment horizontal="center" wrapText="1"/>
    </xf>
    <xf numFmtId="0" fontId="11" fillId="4" borderId="76" xfId="4"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9" fillId="13" borderId="9" xfId="5" applyFont="1" applyFill="1" applyBorder="1" applyAlignment="1">
      <alignment horizontal="center" vertical="top" wrapText="1"/>
    </xf>
    <xf numFmtId="0" fontId="28" fillId="0" borderId="47" xfId="5" applyFont="1" applyFill="1" applyBorder="1" applyAlignment="1">
      <alignment horizontal="center" vertical="center" wrapText="1"/>
    </xf>
    <xf numFmtId="0" fontId="28" fillId="0" borderId="20" xfId="5" applyFont="1" applyFill="1" applyBorder="1" applyAlignment="1">
      <alignment horizontal="center" vertical="center" wrapText="1"/>
    </xf>
    <xf numFmtId="0" fontId="28" fillId="0" borderId="27" xfId="5" applyFont="1" applyFill="1" applyBorder="1" applyAlignment="1">
      <alignment horizontal="center" vertical="center" wrapText="1"/>
    </xf>
    <xf numFmtId="0" fontId="11" fillId="0" borderId="16" xfId="4" applyFont="1" applyFill="1" applyBorder="1" applyAlignment="1">
      <alignment horizontal="left" vertical="center" wrapText="1"/>
    </xf>
    <xf numFmtId="0" fontId="69" fillId="0" borderId="34" xfId="4" applyFont="1" applyFill="1" applyBorder="1" applyAlignment="1">
      <alignment horizontal="left" vertical="center" wrapText="1"/>
    </xf>
    <xf numFmtId="0" fontId="69" fillId="0" borderId="40" xfId="4" applyFont="1" applyFill="1" applyBorder="1" applyAlignment="1">
      <alignment horizontal="left" vertical="center" wrapText="1"/>
    </xf>
    <xf numFmtId="0" fontId="0" fillId="0" borderId="24" xfId="0" applyBorder="1" applyAlignment="1">
      <alignment horizontal="center"/>
    </xf>
    <xf numFmtId="0" fontId="0" fillId="12" borderId="1" xfId="0" applyFill="1" applyBorder="1" applyAlignment="1">
      <alignment horizontal="center" vertical="center" wrapText="1"/>
    </xf>
    <xf numFmtId="0" fontId="0" fillId="0" borderId="1" xfId="0" applyFill="1" applyBorder="1" applyAlignment="1">
      <alignment horizontal="center"/>
    </xf>
    <xf numFmtId="10" fontId="70" fillId="4" borderId="15" xfId="0" applyNumberFormat="1" applyFont="1" applyFill="1" applyBorder="1" applyAlignment="1">
      <alignment horizontal="left" vertical="center" wrapText="1"/>
    </xf>
    <xf numFmtId="10" fontId="70" fillId="4" borderId="16" xfId="0" applyNumberFormat="1" applyFont="1" applyFill="1" applyBorder="1" applyAlignment="1">
      <alignment horizontal="left" vertical="center" wrapText="1"/>
    </xf>
    <xf numFmtId="10" fontId="70" fillId="4" borderId="17" xfId="0" applyNumberFormat="1" applyFont="1" applyFill="1" applyBorder="1" applyAlignment="1">
      <alignment horizontal="left" vertical="center" wrapText="1"/>
    </xf>
    <xf numFmtId="0" fontId="6" fillId="0" borderId="0" xfId="0" applyFont="1" applyAlignment="1">
      <alignment horizontal="center"/>
    </xf>
    <xf numFmtId="0" fontId="60" fillId="0" borderId="39" xfId="5" applyFont="1" applyFill="1" applyBorder="1" applyAlignment="1">
      <alignment horizontal="center" vertical="center" wrapText="1"/>
    </xf>
    <xf numFmtId="0" fontId="60" fillId="0" borderId="41" xfId="5" applyFont="1" applyFill="1" applyBorder="1" applyAlignment="1">
      <alignment horizontal="center" vertical="center" wrapText="1"/>
    </xf>
    <xf numFmtId="0" fontId="13" fillId="12" borderId="2" xfId="4" applyFont="1" applyFill="1" applyBorder="1" applyAlignment="1">
      <alignment horizontal="center" vertical="center" wrapText="1"/>
    </xf>
    <xf numFmtId="0" fontId="13" fillId="12" borderId="52" xfId="4" applyFont="1" applyFill="1" applyBorder="1" applyAlignment="1">
      <alignment horizontal="center" vertical="center" wrapText="1"/>
    </xf>
    <xf numFmtId="0" fontId="19" fillId="0" borderId="69" xfId="5" applyFont="1" applyFill="1" applyBorder="1" applyAlignment="1">
      <alignment horizontal="left" vertical="center" wrapText="1"/>
    </xf>
    <xf numFmtId="0" fontId="19" fillId="0" borderId="70" xfId="5" applyFont="1" applyFill="1" applyBorder="1" applyAlignment="1">
      <alignment horizontal="left" vertical="center" wrapText="1"/>
    </xf>
    <xf numFmtId="0" fontId="19" fillId="0" borderId="71" xfId="5" applyFont="1" applyFill="1" applyBorder="1" applyAlignment="1">
      <alignment horizontal="left" vertical="center" wrapText="1"/>
    </xf>
    <xf numFmtId="0" fontId="67" fillId="0" borderId="15" xfId="5" applyFont="1" applyFill="1" applyBorder="1" applyAlignment="1">
      <alignment horizontal="left" vertical="center" wrapText="1"/>
    </xf>
    <xf numFmtId="0" fontId="67" fillId="0" borderId="17" xfId="5" applyFont="1" applyFill="1" applyBorder="1" applyAlignment="1">
      <alignment horizontal="left" vertical="center" wrapText="1"/>
    </xf>
    <xf numFmtId="165" fontId="0" fillId="0" borderId="14" xfId="0" applyNumberFormat="1" applyBorder="1" applyAlignment="1">
      <alignment horizontal="center" vertical="center"/>
    </xf>
    <xf numFmtId="0" fontId="11" fillId="0" borderId="49" xfId="4" applyFont="1" applyFill="1" applyBorder="1" applyAlignment="1">
      <alignment horizontal="left" vertical="center" wrapText="1"/>
    </xf>
    <xf numFmtId="0" fontId="11" fillId="0" borderId="50" xfId="4" applyFont="1" applyFill="1" applyBorder="1" applyAlignment="1">
      <alignment horizontal="left" vertical="center" wrapText="1"/>
    </xf>
    <xf numFmtId="9" fontId="27" fillId="13" borderId="0" xfId="4" applyNumberFormat="1" applyFont="1" applyFill="1" applyBorder="1" applyAlignment="1">
      <alignment horizontal="left" vertical="top" wrapText="1"/>
    </xf>
    <xf numFmtId="0" fontId="11" fillId="0" borderId="62" xfId="4" applyFont="1" applyFill="1" applyBorder="1" applyAlignment="1">
      <alignment horizontal="left" vertical="center" wrapText="1"/>
    </xf>
    <xf numFmtId="0" fontId="11" fillId="0" borderId="73" xfId="4" applyFont="1" applyFill="1" applyBorder="1" applyAlignment="1">
      <alignment horizontal="left" vertical="center" wrapText="1"/>
    </xf>
    <xf numFmtId="0" fontId="48" fillId="12" borderId="2" xfId="4" applyFont="1" applyFill="1" applyBorder="1" applyAlignment="1">
      <alignment horizontal="center" vertical="center" wrapText="1"/>
    </xf>
    <xf numFmtId="0" fontId="48" fillId="12" borderId="52" xfId="4" applyFont="1" applyFill="1" applyBorder="1" applyAlignment="1">
      <alignment horizontal="center" vertical="center" wrapText="1"/>
    </xf>
    <xf numFmtId="0" fontId="14" fillId="13" borderId="7" xfId="4" applyFont="1" applyFill="1" applyBorder="1" applyAlignment="1">
      <alignment horizontal="left" vertical="center" wrapText="1"/>
    </xf>
    <xf numFmtId="9" fontId="27" fillId="13" borderId="55" xfId="4" applyNumberFormat="1" applyFont="1" applyFill="1" applyBorder="1" applyAlignment="1">
      <alignment horizontal="left" vertical="top" wrapText="1"/>
    </xf>
    <xf numFmtId="9" fontId="27" fillId="13" borderId="37" xfId="4" applyNumberFormat="1" applyFont="1" applyFill="1" applyBorder="1" applyAlignment="1">
      <alignment horizontal="left" vertical="top" wrapText="1"/>
    </xf>
    <xf numFmtId="9" fontId="27" fillId="13" borderId="56" xfId="4" applyNumberFormat="1" applyFont="1" applyFill="1" applyBorder="1" applyAlignment="1">
      <alignment horizontal="left" vertical="top" wrapText="1"/>
    </xf>
    <xf numFmtId="0" fontId="19" fillId="13" borderId="11" xfId="5" applyFont="1" applyFill="1" applyBorder="1" applyAlignment="1">
      <alignment horizontal="center" vertical="top" wrapText="1"/>
    </xf>
    <xf numFmtId="9" fontId="27" fillId="13" borderId="9" xfId="4" applyNumberFormat="1" applyFont="1" applyFill="1" applyBorder="1" applyAlignment="1">
      <alignment horizontal="left" vertical="top" wrapText="1"/>
    </xf>
    <xf numFmtId="0" fontId="14" fillId="21" borderId="15" xfId="4" applyFont="1" applyFill="1" applyBorder="1" applyAlignment="1">
      <alignment horizontal="center" vertical="center" wrapText="1"/>
    </xf>
    <xf numFmtId="0" fontId="14" fillId="21" borderId="16" xfId="4" applyFont="1" applyFill="1" applyBorder="1" applyAlignment="1">
      <alignment horizontal="center" vertical="center" wrapText="1"/>
    </xf>
    <xf numFmtId="0" fontId="14" fillId="21" borderId="17" xfId="4" applyFont="1" applyFill="1" applyBorder="1" applyAlignment="1">
      <alignment horizontal="center" vertical="center" wrapText="1"/>
    </xf>
    <xf numFmtId="0" fontId="16" fillId="21" borderId="14" xfId="4" applyFont="1" applyFill="1" applyBorder="1" applyAlignment="1">
      <alignment horizontal="center" vertical="center" textRotation="90" wrapText="1"/>
    </xf>
    <xf numFmtId="0" fontId="16" fillId="21" borderId="22" xfId="4" applyFont="1" applyFill="1" applyBorder="1" applyAlignment="1">
      <alignment horizontal="center" vertical="center" textRotation="90" wrapText="1"/>
    </xf>
    <xf numFmtId="0" fontId="16" fillId="22" borderId="14" xfId="4" applyFont="1" applyFill="1" applyBorder="1" applyAlignment="1">
      <alignment horizontal="center" vertical="center" textRotation="90" wrapText="1"/>
    </xf>
    <xf numFmtId="0" fontId="16" fillId="22" borderId="22" xfId="4" applyFont="1" applyFill="1" applyBorder="1" applyAlignment="1">
      <alignment horizontal="center" vertical="center" textRotation="90" wrapText="1"/>
    </xf>
    <xf numFmtId="0" fontId="16" fillId="22" borderId="68" xfId="4" applyFont="1" applyFill="1" applyBorder="1" applyAlignment="1">
      <alignment horizontal="center" vertical="center" textRotation="90" wrapText="1"/>
    </xf>
    <xf numFmtId="0" fontId="16" fillId="22" borderId="72" xfId="4" applyFont="1" applyFill="1" applyBorder="1" applyAlignment="1">
      <alignment horizontal="center" vertical="center" textRotation="90" wrapText="1"/>
    </xf>
    <xf numFmtId="0" fontId="14" fillId="22" borderId="15" xfId="4" applyFont="1" applyFill="1" applyBorder="1" applyAlignment="1">
      <alignment horizontal="center" vertical="center" wrapText="1"/>
    </xf>
    <xf numFmtId="0" fontId="14" fillId="22" borderId="16" xfId="4" applyFont="1" applyFill="1" applyBorder="1" applyAlignment="1">
      <alignment horizontal="center" vertical="center" wrapText="1"/>
    </xf>
    <xf numFmtId="0" fontId="64" fillId="5" borderId="22" xfId="0" applyFont="1" applyFill="1" applyBorder="1" applyAlignment="1">
      <alignment horizontal="center" vertical="center" wrapText="1"/>
    </xf>
    <xf numFmtId="0" fontId="13" fillId="24" borderId="2" xfId="4" applyFont="1" applyFill="1" applyBorder="1" applyAlignment="1">
      <alignment horizontal="center" vertical="center" wrapText="1"/>
    </xf>
    <xf numFmtId="0" fontId="53" fillId="12" borderId="38" xfId="4" applyFont="1" applyFill="1" applyBorder="1" applyAlignment="1">
      <alignment horizontal="center" vertical="center" wrapText="1"/>
    </xf>
    <xf numFmtId="0" fontId="48" fillId="12" borderId="24" xfId="4" applyFont="1" applyFill="1" applyBorder="1" applyAlignment="1">
      <alignment horizontal="center" vertical="center" wrapText="1"/>
    </xf>
    <xf numFmtId="0" fontId="17" fillId="12" borderId="38" xfId="4" applyNumberFormat="1" applyFont="1" applyFill="1" applyBorder="1" applyAlignment="1">
      <alignment horizontal="center" vertical="center" wrapText="1"/>
    </xf>
    <xf numFmtId="0" fontId="17" fillId="4" borderId="15" xfId="4" applyFont="1" applyFill="1" applyBorder="1" applyAlignment="1">
      <alignment horizontal="left" vertical="center" wrapText="1"/>
    </xf>
    <xf numFmtId="0" fontId="17" fillId="4" borderId="16" xfId="4" applyFont="1" applyFill="1" applyBorder="1" applyAlignment="1">
      <alignment horizontal="left" vertical="center" wrapText="1"/>
    </xf>
    <xf numFmtId="0" fontId="17" fillId="4" borderId="17" xfId="4" applyFont="1" applyFill="1" applyBorder="1" applyAlignment="1">
      <alignment horizontal="left" vertical="center" wrapText="1"/>
    </xf>
    <xf numFmtId="0" fontId="13" fillId="12" borderId="38" xfId="4" applyFont="1" applyFill="1" applyBorder="1" applyAlignment="1">
      <alignment horizontal="center" vertical="center" wrapText="1"/>
    </xf>
    <xf numFmtId="0" fontId="13" fillId="12" borderId="59" xfId="4" applyFont="1" applyFill="1" applyBorder="1" applyAlignment="1">
      <alignment horizontal="center" vertical="center" wrapText="1"/>
    </xf>
    <xf numFmtId="0" fontId="13" fillId="4" borderId="15" xfId="4" applyFont="1" applyFill="1" applyBorder="1" applyAlignment="1">
      <alignment horizontal="left" vertical="top" wrapText="1"/>
    </xf>
    <xf numFmtId="0" fontId="13" fillId="4" borderId="16" xfId="4" applyFont="1" applyFill="1" applyBorder="1" applyAlignment="1">
      <alignment horizontal="left" vertical="top" wrapText="1"/>
    </xf>
    <xf numFmtId="0" fontId="13" fillId="4" borderId="17" xfId="4" applyFont="1" applyFill="1" applyBorder="1" applyAlignment="1">
      <alignment horizontal="left" vertical="top" wrapText="1"/>
    </xf>
    <xf numFmtId="0" fontId="13" fillId="12" borderId="24" xfId="4" applyFont="1" applyFill="1" applyBorder="1" applyAlignment="1">
      <alignment horizontal="center" vertical="center" wrapText="1"/>
    </xf>
    <xf numFmtId="0" fontId="13" fillId="12" borderId="72" xfId="4" applyFont="1" applyFill="1" applyBorder="1" applyAlignment="1">
      <alignment horizontal="center" vertical="center" wrapText="1"/>
    </xf>
    <xf numFmtId="0" fontId="6" fillId="0" borderId="6"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11" xfId="0" applyNumberFormat="1" applyFont="1" applyFill="1" applyBorder="1" applyAlignment="1" applyProtection="1">
      <alignment horizontal="center" vertical="center" wrapText="1"/>
      <protection locked="0"/>
    </xf>
    <xf numFmtId="0" fontId="13" fillId="12" borderId="15" xfId="4" applyFont="1" applyFill="1" applyBorder="1" applyAlignment="1">
      <alignment horizontal="left" wrapText="1"/>
    </xf>
    <xf numFmtId="0" fontId="13" fillId="12" borderId="16" xfId="4" applyFont="1" applyFill="1" applyBorder="1" applyAlignment="1">
      <alignment horizontal="left" wrapText="1"/>
    </xf>
    <xf numFmtId="0" fontId="13" fillId="12" borderId="17" xfId="4" applyFont="1" applyFill="1" applyBorder="1" applyAlignment="1">
      <alignment horizontal="left" wrapText="1"/>
    </xf>
    <xf numFmtId="0" fontId="76" fillId="6" borderId="14" xfId="4" applyFont="1" applyFill="1" applyBorder="1" applyAlignment="1">
      <alignment horizontal="center" vertical="center" textRotation="90" wrapText="1"/>
    </xf>
    <xf numFmtId="0" fontId="76" fillId="6" borderId="22" xfId="4" applyFont="1" applyFill="1" applyBorder="1" applyAlignment="1">
      <alignment horizontal="center" vertical="center" textRotation="90" wrapText="1"/>
    </xf>
    <xf numFmtId="0" fontId="76" fillId="6" borderId="8" xfId="4" applyFont="1" applyFill="1" applyBorder="1" applyAlignment="1">
      <alignment horizontal="center" vertical="center" textRotation="90" wrapText="1"/>
    </xf>
    <xf numFmtId="0" fontId="76" fillId="6" borderId="13" xfId="4" applyFont="1" applyFill="1" applyBorder="1" applyAlignment="1">
      <alignment horizontal="center" vertical="center" textRotation="90" wrapText="1"/>
    </xf>
    <xf numFmtId="0" fontId="23" fillId="6" borderId="16" xfId="4" applyFont="1" applyFill="1" applyBorder="1" applyAlignment="1">
      <alignment horizontal="center" vertical="center" wrapText="1"/>
    </xf>
    <xf numFmtId="0" fontId="23" fillId="6" borderId="17" xfId="4" applyFont="1" applyFill="1" applyBorder="1" applyAlignment="1">
      <alignment horizontal="center" vertical="center" wrapText="1"/>
    </xf>
    <xf numFmtId="0" fontId="23" fillId="6" borderId="15" xfId="4" applyFont="1" applyFill="1" applyBorder="1" applyAlignment="1">
      <alignment horizontal="center" vertical="center" wrapText="1"/>
    </xf>
    <xf numFmtId="0" fontId="75" fillId="6" borderId="14" xfId="0" applyFont="1" applyFill="1" applyBorder="1" applyAlignment="1">
      <alignment horizontal="center" vertical="center" wrapText="1"/>
    </xf>
    <xf numFmtId="0" fontId="75" fillId="6" borderId="19" xfId="0" applyFont="1" applyFill="1" applyBorder="1" applyAlignment="1">
      <alignment horizontal="center" vertical="center" wrapText="1"/>
    </xf>
    <xf numFmtId="0" fontId="75" fillId="6" borderId="22" xfId="0" applyFont="1" applyFill="1" applyBorder="1" applyAlignment="1">
      <alignment horizontal="center" vertical="center" wrapText="1"/>
    </xf>
    <xf numFmtId="9" fontId="27" fillId="0" borderId="5" xfId="4" applyNumberFormat="1" applyFont="1" applyFill="1" applyBorder="1" applyAlignment="1">
      <alignment horizontal="center" vertical="top" wrapText="1"/>
    </xf>
    <xf numFmtId="9" fontId="27" fillId="0" borderId="2" xfId="4" applyNumberFormat="1" applyFont="1" applyFill="1" applyBorder="1" applyAlignment="1">
      <alignment horizontal="center" vertical="top" wrapText="1"/>
    </xf>
    <xf numFmtId="9" fontId="27" fillId="0" borderId="45" xfId="4" applyNumberFormat="1" applyFont="1" applyFill="1" applyBorder="1" applyAlignment="1">
      <alignment horizontal="center" vertical="top" wrapText="1"/>
    </xf>
    <xf numFmtId="165" fontId="0" fillId="0" borderId="5" xfId="3" applyFont="1" applyFill="1" applyBorder="1" applyAlignment="1">
      <alignment horizontal="center"/>
    </xf>
    <xf numFmtId="165" fontId="0" fillId="0" borderId="2" xfId="3" applyFont="1" applyFill="1" applyBorder="1" applyAlignment="1">
      <alignment horizontal="center"/>
    </xf>
    <xf numFmtId="165" fontId="0" fillId="0" borderId="45" xfId="3" applyFont="1" applyFill="1" applyBorder="1" applyAlignment="1">
      <alignment horizontal="center"/>
    </xf>
    <xf numFmtId="9" fontId="27" fillId="17" borderId="3" xfId="4" applyNumberFormat="1" applyFont="1" applyFill="1" applyBorder="1" applyAlignment="1">
      <alignment horizontal="center" vertical="center" wrapText="1"/>
    </xf>
    <xf numFmtId="9" fontId="27" fillId="17" borderId="54" xfId="4" applyNumberFormat="1" applyFont="1" applyFill="1" applyBorder="1" applyAlignment="1">
      <alignment horizontal="center" vertical="center" wrapText="1"/>
    </xf>
    <xf numFmtId="9" fontId="27" fillId="17" borderId="20" xfId="4" applyNumberFormat="1" applyFont="1" applyFill="1" applyBorder="1" applyAlignment="1">
      <alignment horizontal="center" vertical="center" wrapText="1"/>
    </xf>
    <xf numFmtId="9" fontId="31" fillId="17" borderId="1" xfId="4" applyNumberFormat="1" applyFont="1" applyFill="1" applyBorder="1" applyAlignment="1">
      <alignment horizontal="center" vertical="center" wrapText="1"/>
    </xf>
    <xf numFmtId="0" fontId="14" fillId="0" borderId="5" xfId="4" applyFont="1" applyFill="1" applyBorder="1" applyAlignment="1">
      <alignment horizontal="center" vertical="center" wrapText="1"/>
    </xf>
    <xf numFmtId="0" fontId="14" fillId="0" borderId="45" xfId="4" applyFont="1" applyFill="1" applyBorder="1" applyAlignment="1">
      <alignment horizontal="center" vertical="center" wrapText="1"/>
    </xf>
    <xf numFmtId="0" fontId="14" fillId="25" borderId="5" xfId="4" applyFont="1" applyFill="1" applyBorder="1" applyAlignment="1">
      <alignment horizontal="center" vertical="top" wrapText="1"/>
    </xf>
    <xf numFmtId="0" fontId="14" fillId="25" borderId="45" xfId="4" applyFont="1" applyFill="1" applyBorder="1" applyAlignment="1">
      <alignment horizontal="center" vertical="top" wrapText="1"/>
    </xf>
    <xf numFmtId="0" fontId="27" fillId="23" borderId="54" xfId="5" applyFont="1" applyFill="1" applyBorder="1" applyAlignment="1">
      <alignment horizontal="center" vertical="top" wrapText="1"/>
    </xf>
    <xf numFmtId="0" fontId="27" fillId="23" borderId="20" xfId="5" applyFont="1" applyFill="1" applyBorder="1" applyAlignment="1">
      <alignment horizontal="center" vertical="top" wrapText="1"/>
    </xf>
    <xf numFmtId="9" fontId="27" fillId="23" borderId="3" xfId="4" applyNumberFormat="1" applyFont="1" applyFill="1" applyBorder="1" applyAlignment="1">
      <alignment horizontal="left" vertical="center" wrapText="1"/>
    </xf>
    <xf numFmtId="9" fontId="27" fillId="23" borderId="54" xfId="4" applyNumberFormat="1" applyFont="1" applyFill="1" applyBorder="1" applyAlignment="1">
      <alignment horizontal="left" vertical="center" wrapText="1"/>
    </xf>
    <xf numFmtId="9" fontId="27" fillId="23" borderId="20" xfId="4" applyNumberFormat="1" applyFont="1" applyFill="1" applyBorder="1" applyAlignment="1">
      <alignment horizontal="left" vertical="center" wrapText="1"/>
    </xf>
    <xf numFmtId="0" fontId="0" fillId="0" borderId="4" xfId="0" applyFill="1" applyBorder="1" applyAlignment="1">
      <alignment horizontal="center" wrapText="1"/>
    </xf>
    <xf numFmtId="0" fontId="0" fillId="0" borderId="27" xfId="0" applyFill="1" applyBorder="1" applyAlignment="1">
      <alignment horizontal="center" wrapText="1"/>
    </xf>
    <xf numFmtId="9" fontId="27" fillId="12" borderId="5" xfId="4" applyNumberFormat="1" applyFont="1" applyFill="1" applyBorder="1" applyAlignment="1">
      <alignment horizontal="center" vertical="top" wrapText="1"/>
    </xf>
    <xf numFmtId="9" fontId="27" fillId="12" borderId="2" xfId="4" applyNumberFormat="1" applyFont="1" applyFill="1" applyBorder="1" applyAlignment="1">
      <alignment horizontal="center" vertical="top" wrapText="1"/>
    </xf>
    <xf numFmtId="9" fontId="27" fillId="12" borderId="45" xfId="4" applyNumberFormat="1" applyFont="1" applyFill="1" applyBorder="1" applyAlignment="1">
      <alignment horizontal="center" vertical="top" wrapText="1"/>
    </xf>
    <xf numFmtId="0" fontId="27" fillId="0" borderId="5" xfId="5" applyFont="1" applyFill="1" applyBorder="1" applyAlignment="1">
      <alignment horizontal="center" vertical="top" wrapText="1"/>
    </xf>
    <xf numFmtId="0" fontId="27" fillId="0" borderId="2" xfId="5" applyFont="1" applyFill="1" applyBorder="1" applyAlignment="1">
      <alignment horizontal="center" vertical="top" wrapText="1"/>
    </xf>
    <xf numFmtId="0" fontId="27" fillId="0" borderId="45" xfId="5" applyFont="1" applyFill="1" applyBorder="1" applyAlignment="1">
      <alignment horizontal="center" vertical="top" wrapText="1"/>
    </xf>
    <xf numFmtId="0" fontId="14" fillId="0" borderId="54" xfId="4" applyFont="1" applyFill="1" applyBorder="1" applyAlignment="1">
      <alignment horizontal="center" vertical="center" wrapText="1"/>
    </xf>
    <xf numFmtId="0" fontId="14" fillId="0" borderId="20"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45" xfId="4" applyFont="1" applyFill="1" applyBorder="1" applyAlignment="1">
      <alignment horizontal="center" vertical="center" wrapText="1"/>
    </xf>
    <xf numFmtId="0" fontId="11" fillId="0" borderId="20" xfId="4" applyFont="1" applyFill="1" applyBorder="1" applyAlignment="1">
      <alignment horizontal="left" vertical="center" wrapText="1"/>
    </xf>
    <xf numFmtId="0" fontId="79" fillId="17" borderId="5" xfId="4" applyFont="1" applyFill="1" applyBorder="1" applyAlignment="1">
      <alignment horizontal="center" vertical="center" wrapText="1"/>
    </xf>
    <xf numFmtId="0" fontId="79" fillId="17" borderId="2" xfId="4" applyFont="1" applyFill="1" applyBorder="1" applyAlignment="1">
      <alignment horizontal="center" vertical="center" wrapText="1"/>
    </xf>
    <xf numFmtId="0" fontId="79" fillId="17" borderId="45" xfId="4" applyFont="1" applyFill="1" applyBorder="1" applyAlignment="1">
      <alignment horizontal="center" vertical="center" wrapText="1"/>
    </xf>
    <xf numFmtId="0" fontId="27" fillId="17" borderId="4" xfId="5" applyFont="1" applyFill="1" applyBorder="1" applyAlignment="1">
      <alignment vertical="center" wrapText="1"/>
    </xf>
    <xf numFmtId="0" fontId="27" fillId="17" borderId="26" xfId="5" applyFont="1" applyFill="1" applyBorder="1" applyAlignment="1">
      <alignment vertical="center" wrapText="1"/>
    </xf>
    <xf numFmtId="0" fontId="27" fillId="17" borderId="27" xfId="5" applyFont="1" applyFill="1" applyBorder="1" applyAlignment="1">
      <alignment vertical="center" wrapText="1"/>
    </xf>
    <xf numFmtId="0" fontId="27" fillId="17" borderId="32" xfId="5" applyFont="1" applyFill="1" applyBorder="1" applyAlignment="1">
      <alignment vertical="center" wrapText="1"/>
    </xf>
    <xf numFmtId="0" fontId="27" fillId="17" borderId="0" xfId="5" applyFont="1" applyFill="1" applyBorder="1" applyAlignment="1">
      <alignment vertical="center" wrapText="1"/>
    </xf>
    <xf numFmtId="0" fontId="27" fillId="17" borderId="31" xfId="5" applyFont="1" applyFill="1" applyBorder="1" applyAlignment="1">
      <alignment vertical="center" wrapText="1"/>
    </xf>
    <xf numFmtId="0" fontId="27" fillId="17" borderId="46" xfId="5" applyFont="1" applyFill="1" applyBorder="1" applyAlignment="1">
      <alignment vertical="center" wrapText="1"/>
    </xf>
    <xf numFmtId="0" fontId="27" fillId="17" borderId="29" xfId="5" applyFont="1" applyFill="1" applyBorder="1" applyAlignment="1">
      <alignment vertical="center" wrapText="1"/>
    </xf>
    <xf numFmtId="0" fontId="27" fillId="17" borderId="47" xfId="5" applyFont="1" applyFill="1" applyBorder="1" applyAlignment="1">
      <alignment vertical="center" wrapText="1"/>
    </xf>
    <xf numFmtId="0" fontId="14" fillId="13" borderId="6" xfId="4" applyFont="1" applyFill="1" applyBorder="1" applyAlignment="1">
      <alignment horizontal="center" vertical="center" wrapText="1"/>
    </xf>
    <xf numFmtId="0" fontId="14" fillId="13" borderId="7" xfId="4" applyFont="1" applyFill="1" applyBorder="1" applyAlignment="1">
      <alignment horizontal="center" vertical="center" wrapText="1"/>
    </xf>
    <xf numFmtId="0" fontId="11" fillId="12" borderId="3" xfId="4" applyFont="1" applyFill="1" applyBorder="1" applyAlignment="1">
      <alignment horizontal="center" vertical="center" wrapText="1"/>
    </xf>
    <xf numFmtId="0" fontId="11" fillId="12" borderId="20" xfId="4" applyFont="1" applyFill="1" applyBorder="1" applyAlignment="1">
      <alignment horizontal="center" vertical="center" wrapText="1"/>
    </xf>
    <xf numFmtId="0" fontId="14" fillId="13" borderId="74" xfId="4" applyFont="1" applyFill="1" applyBorder="1" applyAlignment="1">
      <alignment horizontal="center" vertical="center" wrapText="1"/>
    </xf>
    <xf numFmtId="0" fontId="14" fillId="13" borderId="54" xfId="4" applyFont="1" applyFill="1" applyBorder="1" applyAlignment="1">
      <alignment horizontal="center" vertical="center" wrapText="1"/>
    </xf>
    <xf numFmtId="0" fontId="14" fillId="13" borderId="20" xfId="4" applyFont="1" applyFill="1" applyBorder="1" applyAlignment="1">
      <alignment horizontal="center" vertical="center" wrapText="1"/>
    </xf>
    <xf numFmtId="0" fontId="36" fillId="11" borderId="2" xfId="4" applyFont="1" applyFill="1" applyBorder="1" applyAlignment="1">
      <alignment horizontal="center" vertical="center" wrapText="1"/>
    </xf>
    <xf numFmtId="9" fontId="19" fillId="13" borderId="15" xfId="4" applyNumberFormat="1" applyFont="1" applyFill="1" applyBorder="1" applyAlignment="1">
      <alignment horizontal="left" vertical="top" wrapText="1"/>
    </xf>
    <xf numFmtId="9" fontId="19" fillId="13" borderId="16" xfId="4" applyNumberFormat="1" applyFont="1" applyFill="1" applyBorder="1" applyAlignment="1">
      <alignment horizontal="left" vertical="top" wrapText="1"/>
    </xf>
    <xf numFmtId="9" fontId="19" fillId="13" borderId="17" xfId="4" applyNumberFormat="1" applyFont="1" applyFill="1" applyBorder="1" applyAlignment="1">
      <alignment horizontal="left" vertical="top" wrapText="1"/>
    </xf>
    <xf numFmtId="0" fontId="67" fillId="0" borderId="3" xfId="4" applyFont="1" applyFill="1" applyBorder="1" applyAlignment="1">
      <alignment horizontal="center" vertical="center" wrapText="1"/>
    </xf>
    <xf numFmtId="0" fontId="67" fillId="0" borderId="20" xfId="4" applyFont="1" applyFill="1" applyBorder="1" applyAlignment="1">
      <alignment horizontal="center" vertical="center" wrapText="1"/>
    </xf>
    <xf numFmtId="0" fontId="67" fillId="0" borderId="3" xfId="4" applyFont="1" applyFill="1" applyBorder="1" applyAlignment="1">
      <alignment horizontal="left" vertical="center" wrapText="1"/>
    </xf>
    <xf numFmtId="0" fontId="67" fillId="0" borderId="54" xfId="4" applyFont="1" applyFill="1" applyBorder="1" applyAlignment="1">
      <alignment horizontal="left" vertical="center" wrapText="1"/>
    </xf>
    <xf numFmtId="0" fontId="47" fillId="8" borderId="11" xfId="4" applyFont="1" applyFill="1" applyBorder="1" applyAlignment="1">
      <alignment horizontal="left" vertical="center" wrapText="1"/>
    </xf>
    <xf numFmtId="0" fontId="24" fillId="11" borderId="1" xfId="4" applyFont="1" applyFill="1" applyBorder="1" applyAlignment="1">
      <alignment horizontal="center" vertical="center" wrapText="1"/>
    </xf>
    <xf numFmtId="0" fontId="19" fillId="13" borderId="6" xfId="5" applyFont="1" applyFill="1" applyBorder="1" applyAlignment="1">
      <alignment horizontal="center" vertical="top" wrapText="1"/>
    </xf>
    <xf numFmtId="9" fontId="27" fillId="13" borderId="10" xfId="4" applyNumberFormat="1" applyFont="1" applyFill="1" applyBorder="1" applyAlignment="1">
      <alignment horizontal="left" vertical="top" wrapText="1"/>
    </xf>
    <xf numFmtId="0" fontId="11" fillId="0" borderId="2" xfId="4" applyFont="1" applyFill="1" applyBorder="1" applyAlignment="1">
      <alignment horizontal="left" vertical="center" wrapText="1"/>
    </xf>
    <xf numFmtId="0" fontId="11" fillId="0" borderId="32" xfId="4" applyFont="1" applyFill="1" applyBorder="1" applyAlignment="1">
      <alignment horizontal="left" vertical="center" wrapText="1"/>
    </xf>
    <xf numFmtId="0" fontId="48" fillId="11" borderId="62" xfId="4" applyFont="1" applyFill="1" applyBorder="1" applyAlignment="1">
      <alignment horizontal="center" vertical="center" wrapText="1"/>
    </xf>
    <xf numFmtId="0" fontId="47" fillId="8" borderId="15" xfId="4" applyFont="1" applyFill="1" applyBorder="1" applyAlignment="1">
      <alignment horizontal="left" vertical="center" wrapText="1"/>
    </xf>
    <xf numFmtId="0" fontId="47" fillId="8" borderId="17" xfId="4" applyFont="1" applyFill="1" applyBorder="1" applyAlignment="1">
      <alignment horizontal="left" vertical="center" wrapText="1"/>
    </xf>
    <xf numFmtId="0" fontId="48" fillId="11" borderId="68" xfId="4" applyFont="1" applyFill="1" applyBorder="1" applyAlignment="1">
      <alignment horizontal="center" vertical="center" wrapText="1"/>
    </xf>
    <xf numFmtId="0" fontId="19" fillId="13" borderId="60" xfId="5" applyFont="1" applyFill="1" applyBorder="1" applyAlignment="1">
      <alignment horizontal="center" vertical="top" wrapText="1"/>
    </xf>
    <xf numFmtId="0" fontId="19" fillId="13" borderId="57" xfId="5" applyFont="1" applyFill="1" applyBorder="1" applyAlignment="1">
      <alignment horizontal="center" vertical="top" wrapText="1"/>
    </xf>
    <xf numFmtId="0" fontId="11" fillId="0" borderId="36" xfId="4" applyFont="1" applyFill="1" applyBorder="1" applyAlignment="1">
      <alignment horizontal="left" vertical="center" wrapText="1"/>
    </xf>
    <xf numFmtId="0" fontId="21" fillId="7" borderId="13" xfId="4" applyFont="1" applyFill="1" applyBorder="1" applyAlignment="1">
      <alignment horizontal="left" vertical="center" wrapText="1"/>
    </xf>
    <xf numFmtId="0" fontId="48" fillId="11" borderId="36" xfId="4" applyFont="1" applyFill="1" applyBorder="1" applyAlignment="1">
      <alignment horizontal="center" vertical="center" wrapText="1"/>
    </xf>
    <xf numFmtId="0" fontId="48" fillId="11" borderId="59" xfId="4" applyFont="1" applyFill="1" applyBorder="1" applyAlignment="1">
      <alignment horizontal="center" vertical="center" wrapText="1"/>
    </xf>
    <xf numFmtId="0" fontId="13" fillId="11" borderId="16" xfId="4" applyFont="1" applyFill="1" applyBorder="1" applyAlignment="1">
      <alignment horizontal="left" wrapText="1"/>
    </xf>
    <xf numFmtId="0" fontId="13" fillId="11" borderId="17" xfId="4" applyFont="1" applyFill="1" applyBorder="1" applyAlignment="1">
      <alignment horizontal="left" wrapText="1"/>
    </xf>
    <xf numFmtId="0" fontId="14" fillId="0" borderId="0" xfId="4" applyFont="1" applyFill="1" applyBorder="1" applyAlignment="1">
      <alignment horizontal="left" vertical="center" wrapText="1"/>
    </xf>
    <xf numFmtId="0" fontId="93" fillId="34" borderId="83" xfId="10" applyFont="1" applyFill="1" applyBorder="1" applyAlignment="1">
      <alignment horizontal="center" vertical="center" wrapText="1"/>
    </xf>
    <xf numFmtId="0" fontId="88" fillId="0" borderId="89" xfId="10" applyFont="1" applyBorder="1"/>
    <xf numFmtId="0" fontId="93" fillId="34" borderId="84" xfId="10" applyFont="1" applyFill="1" applyBorder="1" applyAlignment="1">
      <alignment horizontal="left" vertical="center" wrapText="1"/>
    </xf>
    <xf numFmtId="0" fontId="88" fillId="0" borderId="84" xfId="10" applyFont="1" applyBorder="1"/>
    <xf numFmtId="0" fontId="88" fillId="0" borderId="82" xfId="10" applyFont="1" applyBorder="1"/>
    <xf numFmtId="0" fontId="88" fillId="0" borderId="0" xfId="10" applyFont="1" applyBorder="1"/>
    <xf numFmtId="0" fontId="85" fillId="0" borderId="0" xfId="10" applyFont="1" applyAlignment="1"/>
    <xf numFmtId="0" fontId="88" fillId="0" borderId="88" xfId="10" applyFont="1" applyBorder="1"/>
    <xf numFmtId="0" fontId="94" fillId="34" borderId="85" xfId="10" applyFont="1" applyFill="1" applyBorder="1" applyAlignment="1">
      <alignment vertical="center" wrapText="1"/>
    </xf>
    <xf numFmtId="0" fontId="88" fillId="0" borderId="86" xfId="10" applyFont="1" applyBorder="1"/>
    <xf numFmtId="0" fontId="88" fillId="0" borderId="87" xfId="10" applyFont="1" applyBorder="1"/>
    <xf numFmtId="0" fontId="13" fillId="34" borderId="86" xfId="10" applyFont="1" applyFill="1" applyBorder="1" applyAlignment="1">
      <alignment horizontal="left" vertical="top" wrapText="1"/>
    </xf>
    <xf numFmtId="0" fontId="3" fillId="12" borderId="3" xfId="11" applyFont="1" applyFill="1" applyBorder="1" applyAlignment="1">
      <alignment horizontal="center" vertical="center"/>
    </xf>
    <xf numFmtId="0" fontId="3" fillId="12" borderId="54" xfId="11" applyFont="1" applyFill="1" applyBorder="1" applyAlignment="1">
      <alignment horizontal="center" vertical="center"/>
    </xf>
    <xf numFmtId="0" fontId="3" fillId="12" borderId="20" xfId="11" applyFont="1" applyFill="1" applyBorder="1" applyAlignment="1">
      <alignment horizontal="center" vertical="center"/>
    </xf>
    <xf numFmtId="0" fontId="11" fillId="0" borderId="136" xfId="10" applyFont="1" applyBorder="1" applyAlignment="1">
      <alignment horizontal="left" vertical="center" wrapText="1"/>
    </xf>
    <xf numFmtId="0" fontId="88" fillId="0" borderId="137" xfId="10" applyFont="1" applyBorder="1"/>
    <xf numFmtId="0" fontId="96" fillId="35" borderId="83" xfId="10" applyFont="1" applyFill="1" applyBorder="1" applyAlignment="1">
      <alignment horizontal="center" vertical="top" wrapText="1"/>
    </xf>
    <xf numFmtId="0" fontId="14" fillId="36" borderId="0" xfId="10" applyFont="1" applyFill="1" applyBorder="1" applyAlignment="1">
      <alignment horizontal="left" vertical="center" wrapText="1"/>
    </xf>
    <xf numFmtId="9" fontId="27" fillId="36" borderId="89" xfId="10" applyNumberFormat="1" applyFont="1" applyFill="1" applyBorder="1" applyAlignment="1">
      <alignment horizontal="left" vertical="top" wrapText="1"/>
    </xf>
    <xf numFmtId="0" fontId="11" fillId="0" borderId="108" xfId="10" applyFont="1" applyBorder="1" applyAlignment="1">
      <alignment horizontal="left" vertical="center" wrapText="1"/>
    </xf>
    <xf numFmtId="0" fontId="88" fillId="0" borderId="109" xfId="10" applyFont="1" applyBorder="1"/>
    <xf numFmtId="0" fontId="3" fillId="12" borderId="46" xfId="11" applyFont="1" applyFill="1" applyBorder="1" applyAlignment="1">
      <alignment horizontal="center" vertical="center"/>
    </xf>
    <xf numFmtId="0" fontId="96" fillId="35" borderId="80" xfId="10" applyFont="1" applyFill="1" applyBorder="1" applyAlignment="1">
      <alignment horizontal="center" vertical="top" wrapText="1"/>
    </xf>
    <xf numFmtId="0" fontId="88" fillId="0" borderId="81" xfId="10" applyFont="1" applyBorder="1"/>
    <xf numFmtId="0" fontId="14" fillId="35" borderId="85" xfId="10" applyFont="1" applyFill="1" applyBorder="1" applyAlignment="1">
      <alignment horizontal="left" vertical="center" wrapText="1"/>
    </xf>
    <xf numFmtId="9" fontId="27" fillId="35" borderId="83" xfId="10" applyNumberFormat="1" applyFont="1" applyFill="1" applyBorder="1" applyAlignment="1">
      <alignment horizontal="left" vertical="top" wrapText="1"/>
    </xf>
    <xf numFmtId="0" fontId="11" fillId="0" borderId="132" xfId="10" applyFont="1" applyBorder="1" applyAlignment="1">
      <alignment horizontal="left" vertical="center" wrapText="1"/>
    </xf>
    <xf numFmtId="0" fontId="88" fillId="0" borderId="145" xfId="10" applyFont="1" applyBorder="1"/>
    <xf numFmtId="0" fontId="3" fillId="11" borderId="1" xfId="11" applyFont="1" applyFill="1" applyBorder="1" applyAlignment="1">
      <alignment horizontal="center"/>
    </xf>
    <xf numFmtId="0" fontId="95" fillId="34" borderId="95" xfId="10" applyFont="1" applyFill="1" applyBorder="1" applyAlignment="1">
      <alignment horizontal="left" vertical="center" wrapText="1"/>
    </xf>
    <xf numFmtId="0" fontId="88" fillId="0" borderId="96" xfId="10" applyFont="1" applyBorder="1"/>
    <xf numFmtId="0" fontId="88" fillId="0" borderId="97" xfId="10" applyFont="1" applyBorder="1"/>
    <xf numFmtId="1" fontId="48" fillId="34" borderId="94" xfId="10" applyNumberFormat="1" applyFont="1" applyFill="1" applyBorder="1" applyAlignment="1">
      <alignment horizontal="center" vertical="center" wrapText="1"/>
    </xf>
    <xf numFmtId="0" fontId="88" fillId="0" borderId="103" xfId="10" applyFont="1" applyBorder="1"/>
    <xf numFmtId="0" fontId="48" fillId="34" borderId="98" xfId="10" applyFont="1" applyFill="1" applyBorder="1" applyAlignment="1">
      <alignment horizontal="center" vertical="center" wrapText="1"/>
    </xf>
    <xf numFmtId="0" fontId="88" fillId="0" borderId="104" xfId="10" applyFont="1" applyBorder="1"/>
    <xf numFmtId="0" fontId="13" fillId="34" borderId="98" xfId="10" applyFont="1" applyFill="1" applyBorder="1" applyAlignment="1">
      <alignment horizontal="center" vertical="center" wrapText="1"/>
    </xf>
    <xf numFmtId="0" fontId="53" fillId="34" borderId="99" xfId="10" applyFont="1" applyFill="1" applyBorder="1" applyAlignment="1">
      <alignment horizontal="center" vertical="center" wrapText="1"/>
    </xf>
    <xf numFmtId="0" fontId="88" fillId="0" borderId="105" xfId="10" applyFont="1" applyBorder="1"/>
    <xf numFmtId="0" fontId="17" fillId="34" borderId="101" xfId="10" applyFont="1" applyFill="1" applyBorder="1" applyAlignment="1">
      <alignment horizontal="left" vertical="center" wrapText="1"/>
    </xf>
    <xf numFmtId="0" fontId="88" fillId="0" borderId="102" xfId="10" applyFont="1" applyBorder="1"/>
    <xf numFmtId="0" fontId="11" fillId="0" borderId="101" xfId="10" applyFont="1" applyBorder="1" applyAlignment="1">
      <alignment horizontal="left" vertical="center" wrapText="1"/>
    </xf>
    <xf numFmtId="0" fontId="88" fillId="0" borderId="143" xfId="10" applyFont="1" applyBorder="1"/>
    <xf numFmtId="0" fontId="91" fillId="31" borderId="86" xfId="10" applyFont="1" applyFill="1" applyBorder="1" applyAlignment="1">
      <alignment horizontal="left" vertical="center" wrapText="1"/>
    </xf>
    <xf numFmtId="0" fontId="82" fillId="28" borderId="1" xfId="11" applyFont="1" applyFill="1" applyBorder="1" applyAlignment="1">
      <alignment horizontal="center" wrapText="1"/>
    </xf>
    <xf numFmtId="0" fontId="92" fillId="33" borderId="86" xfId="10" applyFont="1" applyFill="1" applyBorder="1" applyAlignment="1">
      <alignment horizontal="left" vertical="center" wrapText="1"/>
    </xf>
    <xf numFmtId="0" fontId="3" fillId="10" borderId="1" xfId="11" applyFont="1" applyFill="1" applyBorder="1" applyAlignment="1">
      <alignment horizontal="center" vertical="center"/>
    </xf>
    <xf numFmtId="0" fontId="13" fillId="34" borderId="99" xfId="10" applyFont="1" applyFill="1" applyBorder="1" applyAlignment="1">
      <alignment horizontal="center" vertical="center" wrapText="1"/>
    </xf>
    <xf numFmtId="0" fontId="13" fillId="34" borderId="101" xfId="10" applyFont="1" applyFill="1" applyBorder="1" applyAlignment="1">
      <alignment horizontal="left" vertical="center" wrapText="1"/>
    </xf>
    <xf numFmtId="0" fontId="14" fillId="35" borderId="84" xfId="10" applyFont="1" applyFill="1" applyBorder="1" applyAlignment="1">
      <alignment horizontal="left" vertical="center" wrapText="1"/>
    </xf>
    <xf numFmtId="9" fontId="27" fillId="35" borderId="85" xfId="10" applyNumberFormat="1" applyFont="1" applyFill="1" applyBorder="1" applyAlignment="1">
      <alignment horizontal="left" vertical="top" wrapText="1"/>
    </xf>
    <xf numFmtId="0" fontId="88" fillId="0" borderId="133" xfId="10" applyFont="1" applyBorder="1"/>
    <xf numFmtId="0" fontId="92" fillId="33" borderId="85" xfId="10" applyFont="1" applyFill="1" applyBorder="1" applyAlignment="1">
      <alignment horizontal="left" vertical="center" wrapText="1"/>
    </xf>
    <xf numFmtId="0" fontId="13" fillId="34" borderId="86" xfId="10" applyFont="1" applyFill="1" applyBorder="1" applyAlignment="1">
      <alignment horizontal="left" wrapText="1"/>
    </xf>
    <xf numFmtId="1" fontId="13" fillId="34" borderId="94" xfId="10" applyNumberFormat="1" applyFont="1" applyFill="1" applyBorder="1" applyAlignment="1">
      <alignment horizontal="center" vertical="center" wrapText="1"/>
    </xf>
    <xf numFmtId="0" fontId="97" fillId="0" borderId="112" xfId="10" applyFont="1" applyBorder="1" applyAlignment="1">
      <alignment horizontal="center" vertical="top" wrapText="1"/>
    </xf>
    <xf numFmtId="0" fontId="88" fillId="0" borderId="112" xfId="10" applyFont="1" applyBorder="1"/>
    <xf numFmtId="0" fontId="11" fillId="0" borderId="114" xfId="10" applyFont="1" applyBorder="1" applyAlignment="1">
      <alignment horizontal="left" vertical="center" wrapText="1"/>
    </xf>
    <xf numFmtId="0" fontId="3" fillId="12" borderId="3" xfId="11" applyFont="1" applyFill="1" applyBorder="1" applyAlignment="1">
      <alignment horizontal="center" vertical="center" wrapText="1"/>
    </xf>
    <xf numFmtId="0" fontId="3" fillId="12" borderId="54" xfId="11" applyFont="1" applyFill="1" applyBorder="1" applyAlignment="1">
      <alignment horizontal="center" vertical="center" wrapText="1"/>
    </xf>
    <xf numFmtId="0" fontId="3" fillId="12" borderId="20" xfId="11" applyFont="1" applyFill="1" applyBorder="1" applyAlignment="1">
      <alignment horizontal="center" vertical="center" wrapText="1"/>
    </xf>
    <xf numFmtId="0" fontId="3" fillId="12" borderId="4" xfId="11" applyFont="1" applyFill="1" applyBorder="1" applyAlignment="1">
      <alignment horizontal="center" vertical="center"/>
    </xf>
    <xf numFmtId="0" fontId="3" fillId="12" borderId="26" xfId="11" applyFont="1" applyFill="1" applyBorder="1" applyAlignment="1">
      <alignment horizontal="center" vertical="center"/>
    </xf>
    <xf numFmtId="0" fontId="3" fillId="12" borderId="27" xfId="11" applyFont="1" applyFill="1" applyBorder="1" applyAlignment="1">
      <alignment horizontal="center" vertical="center"/>
    </xf>
    <xf numFmtId="0" fontId="94" fillId="34" borderId="92" xfId="10" applyFont="1" applyFill="1" applyBorder="1" applyAlignment="1">
      <alignment vertical="center" wrapText="1"/>
    </xf>
    <xf numFmtId="0" fontId="88" fillId="0" borderId="93" xfId="10" applyFont="1" applyBorder="1"/>
    <xf numFmtId="0" fontId="88" fillId="0" borderId="90" xfId="10" applyFont="1" applyBorder="1"/>
    <xf numFmtId="0" fontId="13" fillId="34" borderId="93" xfId="10" applyFont="1" applyFill="1" applyBorder="1" applyAlignment="1">
      <alignment horizontal="left" vertical="top" wrapText="1"/>
    </xf>
    <xf numFmtId="0" fontId="17" fillId="34" borderId="95" xfId="10" applyFont="1" applyFill="1" applyBorder="1" applyAlignment="1">
      <alignment horizontal="left" vertical="center" wrapText="1"/>
    </xf>
    <xf numFmtId="1" fontId="17" fillId="34" borderId="94" xfId="10" applyNumberFormat="1" applyFont="1" applyFill="1" applyBorder="1" applyAlignment="1">
      <alignment horizontal="center" vertical="center" wrapText="1"/>
    </xf>
    <xf numFmtId="0" fontId="17" fillId="34" borderId="98" xfId="10" applyFont="1" applyFill="1" applyBorder="1" applyAlignment="1">
      <alignment horizontal="center" vertical="center" wrapText="1"/>
    </xf>
    <xf numFmtId="0" fontId="17" fillId="34" borderId="99" xfId="10" applyFont="1" applyFill="1" applyBorder="1" applyAlignment="1">
      <alignment horizontal="center" vertical="center" wrapText="1"/>
    </xf>
    <xf numFmtId="0" fontId="18" fillId="0" borderId="21" xfId="11" applyFont="1" applyBorder="1" applyAlignment="1">
      <alignment horizontal="center" vertical="center" wrapText="1"/>
    </xf>
    <xf numFmtId="0" fontId="9" fillId="0" borderId="21" xfId="11" applyFont="1" applyBorder="1" applyAlignment="1">
      <alignment horizontal="center" vertical="center" wrapText="1"/>
    </xf>
    <xf numFmtId="165" fontId="85" fillId="0" borderId="80" xfId="10" applyNumberFormat="1" applyFont="1" applyBorder="1" applyAlignment="1">
      <alignment horizontal="center" vertical="center"/>
    </xf>
    <xf numFmtId="0" fontId="88" fillId="0" borderId="91" xfId="10" applyFont="1" applyBorder="1"/>
    <xf numFmtId="0" fontId="22" fillId="28" borderId="1" xfId="11" applyFont="1" applyFill="1" applyBorder="1" applyAlignment="1">
      <alignment horizontal="center" wrapText="1"/>
    </xf>
    <xf numFmtId="0" fontId="91" fillId="33" borderId="86" xfId="10" applyFont="1" applyFill="1" applyBorder="1" applyAlignment="1">
      <alignment horizontal="left" vertical="center" wrapText="1"/>
    </xf>
    <xf numFmtId="0" fontId="13" fillId="30" borderId="82" xfId="10" applyFont="1" applyFill="1" applyBorder="1" applyAlignment="1">
      <alignment horizontal="left" vertical="center" textRotation="90" wrapText="1"/>
    </xf>
    <xf numFmtId="0" fontId="1" fillId="11" borderId="1" xfId="11" applyFill="1" applyBorder="1" applyAlignment="1">
      <alignment horizontal="center"/>
    </xf>
    <xf numFmtId="0" fontId="89" fillId="30" borderId="80" xfId="10" applyFont="1" applyFill="1" applyBorder="1" applyAlignment="1">
      <alignment horizontal="center" vertical="center" wrapText="1"/>
    </xf>
    <xf numFmtId="0" fontId="16" fillId="30" borderId="80" xfId="10" applyFont="1" applyFill="1" applyBorder="1" applyAlignment="1">
      <alignment horizontal="center" vertical="center" textRotation="90" wrapText="1"/>
    </xf>
    <xf numFmtId="0" fontId="14" fillId="30" borderId="85" xfId="10" applyFont="1" applyFill="1" applyBorder="1" applyAlignment="1">
      <alignment horizontal="center" vertical="center" wrapText="1"/>
    </xf>
    <xf numFmtId="0" fontId="13" fillId="0" borderId="20" xfId="11" applyFont="1" applyFill="1" applyBorder="1" applyAlignment="1">
      <alignment horizontal="center" vertical="center" wrapText="1"/>
    </xf>
    <xf numFmtId="0" fontId="13" fillId="0" borderId="1" xfId="11" applyFont="1" applyFill="1" applyBorder="1" applyAlignment="1">
      <alignment horizontal="center" vertical="center" wrapText="1"/>
    </xf>
    <xf numFmtId="1" fontId="17" fillId="0" borderId="1" xfId="11" applyNumberFormat="1" applyFont="1" applyFill="1" applyBorder="1" applyAlignment="1">
      <alignment horizontal="center" vertical="center" wrapText="1"/>
    </xf>
    <xf numFmtId="0" fontId="86" fillId="0" borderId="0" xfId="10" applyFont="1" applyAlignment="1">
      <alignment horizontal="center"/>
    </xf>
    <xf numFmtId="0" fontId="7" fillId="0" borderId="6" xfId="11" applyFont="1" applyBorder="1" applyAlignment="1">
      <alignment horizontal="center" vertical="center"/>
    </xf>
    <xf numFmtId="0" fontId="7" fillId="0" borderId="7" xfId="11" applyFont="1" applyBorder="1" applyAlignment="1">
      <alignment horizontal="center" vertical="center"/>
    </xf>
    <xf numFmtId="0" fontId="7" fillId="0" borderId="8" xfId="11" applyFont="1" applyBorder="1" applyAlignment="1">
      <alignment horizontal="center" vertical="center"/>
    </xf>
    <xf numFmtId="0" fontId="7" fillId="0" borderId="9" xfId="11" applyFont="1" applyBorder="1" applyAlignment="1">
      <alignment horizontal="center" vertical="center"/>
    </xf>
    <xf numFmtId="0" fontId="7" fillId="0" borderId="0" xfId="11" applyFont="1" applyBorder="1" applyAlignment="1">
      <alignment horizontal="center" vertical="center"/>
    </xf>
    <xf numFmtId="0" fontId="7" fillId="0" borderId="10" xfId="11" applyFont="1" applyBorder="1" applyAlignment="1">
      <alignment horizontal="center" vertical="center"/>
    </xf>
    <xf numFmtId="0" fontId="7" fillId="0" borderId="11" xfId="11" applyFont="1" applyBorder="1" applyAlignment="1">
      <alignment horizontal="center" vertical="center"/>
    </xf>
    <xf numFmtId="0" fontId="7" fillId="0" borderId="12" xfId="11" applyFont="1" applyBorder="1" applyAlignment="1">
      <alignment horizontal="center" vertical="center"/>
    </xf>
    <xf numFmtId="0" fontId="7" fillId="0" borderId="13" xfId="11" applyFont="1" applyBorder="1" applyAlignment="1">
      <alignment horizontal="center" vertical="center"/>
    </xf>
    <xf numFmtId="0" fontId="27" fillId="30" borderId="82" xfId="10" applyFont="1" applyFill="1" applyBorder="1" applyAlignment="1">
      <alignment horizontal="center" vertical="center" textRotation="90" wrapText="1"/>
    </xf>
    <xf numFmtId="0" fontId="27" fillId="30" borderId="80" xfId="10" applyFont="1" applyFill="1" applyBorder="1" applyAlignment="1">
      <alignment horizontal="center" vertical="center" textRotation="90" wrapText="1"/>
    </xf>
    <xf numFmtId="0" fontId="27" fillId="30" borderId="83" xfId="10" applyFont="1" applyFill="1" applyBorder="1" applyAlignment="1">
      <alignment horizontal="center" vertical="center" textRotation="90" wrapText="1"/>
    </xf>
    <xf numFmtId="0" fontId="88" fillId="0" borderId="92" xfId="10" applyFont="1" applyBorder="1"/>
    <xf numFmtId="0" fontId="27" fillId="30" borderId="83" xfId="10" applyFont="1" applyFill="1" applyBorder="1" applyAlignment="1">
      <alignment horizontal="center" vertical="center"/>
    </xf>
    <xf numFmtId="0" fontId="13" fillId="30" borderId="80" xfId="10" applyFont="1" applyFill="1" applyBorder="1" applyAlignment="1">
      <alignment horizontal="center" vertical="center" textRotation="90" wrapText="1"/>
    </xf>
    <xf numFmtId="0" fontId="13" fillId="30" borderId="83" xfId="10" applyFont="1" applyFill="1" applyBorder="1" applyAlignment="1">
      <alignment horizontal="right" vertical="center" textRotation="90" wrapText="1"/>
    </xf>
    <xf numFmtId="0" fontId="15" fillId="6" borderId="7" xfId="11" applyFont="1" applyFill="1" applyBorder="1" applyAlignment="1">
      <alignment horizontal="center" vertical="center" wrapText="1"/>
    </xf>
    <xf numFmtId="0" fontId="15" fillId="6" borderId="18" xfId="11" applyFont="1" applyFill="1" applyBorder="1" applyAlignment="1">
      <alignment horizontal="center" vertical="center" wrapText="1"/>
    </xf>
    <xf numFmtId="0" fontId="15" fillId="6" borderId="6" xfId="11" applyFont="1" applyFill="1" applyBorder="1" applyAlignment="1">
      <alignment horizontal="center" vertical="center" wrapText="1"/>
    </xf>
    <xf numFmtId="0" fontId="15" fillId="6" borderId="8" xfId="11" applyFont="1" applyFill="1" applyBorder="1" applyAlignment="1">
      <alignment horizontal="center" vertical="center" wrapText="1"/>
    </xf>
    <xf numFmtId="1" fontId="16" fillId="30" borderId="80" xfId="10" applyNumberFormat="1" applyFont="1" applyFill="1" applyBorder="1" applyAlignment="1">
      <alignment horizontal="center" vertical="center" textRotation="90" wrapText="1"/>
    </xf>
    <xf numFmtId="0" fontId="11" fillId="4" borderId="45" xfId="4" applyFont="1" applyFill="1" applyBorder="1" applyAlignment="1">
      <alignment horizontal="left" vertical="center" wrapText="1"/>
    </xf>
    <xf numFmtId="0" fontId="11" fillId="4" borderId="46" xfId="4"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3" xfId="4" applyFont="1" applyFill="1" applyBorder="1" applyAlignment="1">
      <alignment horizontal="left" vertical="center" wrapText="1"/>
    </xf>
    <xf numFmtId="0" fontId="13" fillId="11" borderId="5" xfId="4" applyFont="1"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45" xfId="0" applyBorder="1" applyAlignment="1">
      <alignment horizontal="center" vertical="center" wrapText="1"/>
    </xf>
    <xf numFmtId="0" fontId="17" fillId="16" borderId="56" xfId="4" applyFont="1" applyFill="1" applyBorder="1" applyAlignment="1">
      <alignment horizontal="left" vertical="top" wrapText="1"/>
    </xf>
    <xf numFmtId="0" fontId="13" fillId="11" borderId="67" xfId="4" applyFont="1" applyFill="1" applyBorder="1" applyAlignment="1">
      <alignment horizontal="center" vertical="center" wrapText="1"/>
    </xf>
    <xf numFmtId="0" fontId="28" fillId="0" borderId="68" xfId="5" applyFont="1" applyFill="1" applyBorder="1" applyAlignment="1">
      <alignment horizontal="center" vertical="top" wrapText="1"/>
    </xf>
    <xf numFmtId="0" fontId="28" fillId="0" borderId="24" xfId="5" applyFont="1" applyFill="1" applyBorder="1" applyAlignment="1">
      <alignment horizontal="center" vertical="top" wrapText="1"/>
    </xf>
    <xf numFmtId="0" fontId="28" fillId="0" borderId="63" xfId="5" applyFont="1" applyFill="1" applyBorder="1" applyAlignment="1">
      <alignment horizontal="center" vertical="top" wrapText="1"/>
    </xf>
    <xf numFmtId="0" fontId="11" fillId="4" borderId="48" xfId="4" applyFont="1" applyFill="1" applyBorder="1" applyAlignment="1">
      <alignment horizontal="left" vertical="center" wrapText="1"/>
    </xf>
    <xf numFmtId="0" fontId="67" fillId="12" borderId="65" xfId="4" applyFont="1" applyFill="1" applyBorder="1" applyAlignment="1">
      <alignment horizontal="left" vertical="center" wrapText="1"/>
    </xf>
    <xf numFmtId="0" fontId="67" fillId="12" borderId="13" xfId="4" applyFont="1" applyFill="1" applyBorder="1" applyAlignment="1">
      <alignment horizontal="left" vertical="center" wrapText="1"/>
    </xf>
    <xf numFmtId="0" fontId="53" fillId="11" borderId="36" xfId="4" applyFont="1" applyFill="1" applyBorder="1" applyAlignment="1">
      <alignment horizontal="center" vertical="center" wrapText="1"/>
    </xf>
    <xf numFmtId="0" fontId="67" fillId="19" borderId="3" xfId="4" applyFont="1" applyFill="1" applyBorder="1" applyAlignment="1">
      <alignment horizontal="left" vertical="center" wrapText="1"/>
    </xf>
    <xf numFmtId="0" fontId="11" fillId="19" borderId="48" xfId="4" applyFont="1" applyFill="1" applyBorder="1" applyAlignment="1">
      <alignment horizontal="left" vertical="center" wrapText="1"/>
    </xf>
    <xf numFmtId="165" fontId="0" fillId="0" borderId="3" xfId="3" applyFont="1" applyBorder="1" applyAlignment="1">
      <alignment horizontal="center" vertical="center" wrapText="1"/>
    </xf>
    <xf numFmtId="0" fontId="11" fillId="0" borderId="4" xfId="4" applyFont="1" applyFill="1" applyBorder="1" applyAlignment="1">
      <alignment horizontal="left" vertical="center" wrapText="1"/>
    </xf>
    <xf numFmtId="0" fontId="11" fillId="0" borderId="25" xfId="4" applyFont="1" applyFill="1" applyBorder="1" applyAlignment="1">
      <alignment horizontal="left" vertical="center" wrapText="1"/>
    </xf>
    <xf numFmtId="0" fontId="11" fillId="0" borderId="3" xfId="4" applyFont="1" applyFill="1" applyBorder="1" applyAlignment="1">
      <alignment horizontal="left" vertical="center" wrapText="1" indent="1"/>
    </xf>
    <xf numFmtId="0" fontId="11" fillId="0" borderId="20" xfId="4" applyFont="1" applyFill="1" applyBorder="1" applyAlignment="1">
      <alignment horizontal="left" vertical="center" wrapText="1" indent="1"/>
    </xf>
    <xf numFmtId="0" fontId="11" fillId="0" borderId="1" xfId="4" applyFont="1" applyFill="1" applyBorder="1" applyAlignment="1">
      <alignment horizontal="left" vertical="center" wrapText="1" indent="1"/>
    </xf>
    <xf numFmtId="0" fontId="13" fillId="0" borderId="15" xfId="4" applyFont="1" applyFill="1" applyBorder="1" applyAlignment="1">
      <alignment horizontal="left" wrapText="1"/>
    </xf>
    <xf numFmtId="0" fontId="13" fillId="0" borderId="16" xfId="4" applyFont="1" applyFill="1" applyBorder="1" applyAlignment="1">
      <alignment horizontal="left" wrapText="1"/>
    </xf>
    <xf numFmtId="0" fontId="13" fillId="0" borderId="17" xfId="4" applyFont="1" applyFill="1" applyBorder="1" applyAlignment="1">
      <alignment horizontal="left"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0" xfId="0" applyFill="1" applyBorder="1" applyAlignment="1">
      <alignment horizontal="center" vertical="center" wrapText="1"/>
    </xf>
    <xf numFmtId="0" fontId="7" fillId="0" borderId="0" xfId="0" applyFont="1" applyAlignment="1">
      <alignment horizontal="center"/>
    </xf>
    <xf numFmtId="0" fontId="12" fillId="5" borderId="0" xfId="4" applyFont="1" applyFill="1" applyAlignment="1">
      <alignment horizontal="center" vertical="center"/>
    </xf>
    <xf numFmtId="0" fontId="24" fillId="11" borderId="0" xfId="4" applyFont="1" applyFill="1" applyAlignment="1">
      <alignment horizontal="left" vertical="center" wrapText="1"/>
    </xf>
    <xf numFmtId="0" fontId="13" fillId="0" borderId="20" xfId="0" applyFont="1" applyBorder="1" applyAlignment="1">
      <alignment horizontal="center" vertical="center" wrapText="1"/>
    </xf>
    <xf numFmtId="0" fontId="7" fillId="0" borderId="0" xfId="0" applyFont="1" applyAlignment="1">
      <alignment horizontal="center" vertical="center"/>
    </xf>
    <xf numFmtId="0" fontId="13"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9" fontId="27" fillId="17" borderId="6" xfId="4" applyNumberFormat="1" applyFont="1" applyFill="1" applyBorder="1" applyAlignment="1">
      <alignment horizontal="left" vertical="top" wrapText="1"/>
    </xf>
    <xf numFmtId="9" fontId="27" fillId="17" borderId="7" xfId="4" applyNumberFormat="1" applyFont="1" applyFill="1" applyBorder="1" applyAlignment="1">
      <alignment horizontal="left" vertical="top" wrapText="1"/>
    </xf>
    <xf numFmtId="9" fontId="27" fillId="17" borderId="8" xfId="4" applyNumberFormat="1" applyFont="1" applyFill="1" applyBorder="1" applyAlignment="1">
      <alignment horizontal="left" vertical="top" wrapText="1"/>
    </xf>
    <xf numFmtId="0" fontId="11" fillId="29" borderId="62" xfId="4" applyFill="1" applyBorder="1" applyAlignment="1">
      <alignment horizontal="left" vertical="center" wrapText="1"/>
    </xf>
    <xf numFmtId="0" fontId="11" fillId="29" borderId="36" xfId="4" applyFill="1" applyBorder="1" applyAlignment="1">
      <alignment horizontal="left" vertical="center" wrapText="1"/>
    </xf>
    <xf numFmtId="0" fontId="23" fillId="8" borderId="12" xfId="4" applyFont="1" applyFill="1" applyBorder="1" applyAlignment="1">
      <alignment horizontal="left" vertical="center" wrapText="1"/>
    </xf>
    <xf numFmtId="0" fontId="24" fillId="11" borderId="0" xfId="4" applyFont="1" applyFill="1" applyAlignment="1">
      <alignment horizontal="center" vertical="center" wrapText="1"/>
    </xf>
    <xf numFmtId="0" fontId="11" fillId="0" borderId="49" xfId="4" applyBorder="1" applyAlignment="1">
      <alignment horizontal="left" vertical="top" wrapText="1"/>
    </xf>
    <xf numFmtId="0" fontId="11" fillId="0" borderId="51" xfId="4" applyBorder="1" applyAlignment="1">
      <alignment horizontal="left" vertical="top" wrapText="1"/>
    </xf>
    <xf numFmtId="0" fontId="17" fillId="11" borderId="32" xfId="4" applyFont="1" applyFill="1" applyBorder="1" applyAlignment="1">
      <alignment horizontal="center" vertical="center" wrapText="1"/>
    </xf>
    <xf numFmtId="0" fontId="17" fillId="11" borderId="65" xfId="4" applyFont="1" applyFill="1" applyBorder="1" applyAlignment="1">
      <alignment horizontal="center" vertical="center" wrapText="1"/>
    </xf>
    <xf numFmtId="0" fontId="11" fillId="0" borderId="3" xfId="4" applyBorder="1" applyAlignment="1">
      <alignment horizontal="left" vertical="top" wrapText="1"/>
    </xf>
    <xf numFmtId="0" fontId="11" fillId="0" borderId="48" xfId="4" applyBorder="1" applyAlignment="1">
      <alignment horizontal="left" vertical="top" wrapText="1"/>
    </xf>
    <xf numFmtId="0" fontId="19" fillId="5" borderId="45" xfId="5" applyFont="1" applyFill="1" applyBorder="1" applyAlignment="1">
      <alignment horizontal="left" vertical="center" wrapText="1"/>
    </xf>
    <xf numFmtId="0" fontId="19" fillId="5" borderId="46" xfId="5" applyFont="1" applyFill="1" applyBorder="1" applyAlignment="1">
      <alignment horizontal="left" vertical="center" wrapText="1"/>
    </xf>
    <xf numFmtId="0" fontId="11" fillId="0" borderId="65" xfId="4" applyBorder="1" applyAlignment="1">
      <alignment horizontal="center" vertical="top" wrapText="1"/>
    </xf>
    <xf numFmtId="0" fontId="11" fillId="0" borderId="13" xfId="4" applyBorder="1" applyAlignment="1">
      <alignment horizontal="center" vertical="top" wrapText="1"/>
    </xf>
    <xf numFmtId="9" fontId="27" fillId="29" borderId="11" xfId="4" applyNumberFormat="1" applyFont="1" applyFill="1" applyBorder="1" applyAlignment="1">
      <alignment horizontal="left" vertical="top" wrapText="1"/>
    </xf>
    <xf numFmtId="9" fontId="27" fillId="29" borderId="12" xfId="4" applyNumberFormat="1" applyFont="1" applyFill="1" applyBorder="1" applyAlignment="1">
      <alignment horizontal="left" vertical="top" wrapText="1"/>
    </xf>
    <xf numFmtId="0" fontId="11" fillId="0" borderId="34" xfId="4" applyBorder="1" applyAlignment="1">
      <alignment horizontal="left" vertical="center" wrapText="1"/>
    </xf>
    <xf numFmtId="0" fontId="11" fillId="0" borderId="35" xfId="4" applyBorder="1" applyAlignment="1">
      <alignment horizontal="left" vertical="center" wrapText="1"/>
    </xf>
    <xf numFmtId="0" fontId="0" fillId="0" borderId="20" xfId="0" applyBorder="1" applyAlignment="1">
      <alignment horizontal="center" vertical="center"/>
    </xf>
    <xf numFmtId="0" fontId="21" fillId="7" borderId="16" xfId="4" applyFont="1" applyFill="1" applyBorder="1" applyAlignment="1">
      <alignment horizontal="center" vertical="center" wrapText="1"/>
    </xf>
    <xf numFmtId="0" fontId="21" fillId="7" borderId="17" xfId="4" applyFont="1" applyFill="1" applyBorder="1" applyAlignment="1">
      <alignment horizontal="center" vertical="center" wrapText="1"/>
    </xf>
    <xf numFmtId="0" fontId="17" fillId="11" borderId="15" xfId="4" applyFont="1" applyFill="1" applyBorder="1" applyAlignment="1">
      <alignment horizontal="left" vertical="top" wrapText="1"/>
    </xf>
    <xf numFmtId="0" fontId="17" fillId="11" borderId="16" xfId="4" applyFont="1" applyFill="1" applyBorder="1" applyAlignment="1">
      <alignment horizontal="left" vertical="top" wrapText="1"/>
    </xf>
    <xf numFmtId="0" fontId="0" fillId="16" borderId="1" xfId="0" applyFill="1" applyBorder="1" applyAlignment="1">
      <alignment horizontal="center"/>
    </xf>
    <xf numFmtId="0" fontId="26" fillId="11" borderId="55" xfId="4" applyFont="1" applyFill="1" applyBorder="1" applyAlignment="1">
      <alignment horizontal="center" vertical="center" wrapText="1"/>
    </xf>
    <xf numFmtId="0" fontId="26" fillId="11" borderId="37" xfId="4" applyFont="1" applyFill="1" applyBorder="1" applyAlignment="1">
      <alignment horizontal="center" vertical="center" wrapText="1"/>
    </xf>
    <xf numFmtId="0" fontId="26" fillId="11" borderId="56" xfId="4" applyFont="1" applyFill="1" applyBorder="1" applyAlignment="1">
      <alignment horizontal="center" vertical="center" wrapText="1"/>
    </xf>
    <xf numFmtId="0" fontId="13" fillId="11" borderId="68" xfId="4" applyFont="1" applyFill="1" applyBorder="1" applyAlignment="1">
      <alignment horizontal="center" vertical="center" wrapText="1"/>
    </xf>
    <xf numFmtId="0" fontId="13" fillId="11" borderId="73" xfId="4" applyFont="1" applyFill="1" applyBorder="1" applyAlignment="1">
      <alignment horizontal="center" vertical="center" wrapText="1"/>
    </xf>
    <xf numFmtId="0" fontId="17" fillId="11" borderId="25" xfId="4" applyFont="1" applyFill="1" applyBorder="1" applyAlignment="1">
      <alignment horizontal="left" vertical="center" wrapText="1"/>
    </xf>
    <xf numFmtId="0" fontId="67" fillId="0" borderId="35" xfId="0" applyFont="1" applyBorder="1" applyAlignment="1">
      <alignment horizontal="left" vertical="center" wrapText="1"/>
    </xf>
    <xf numFmtId="0" fontId="67" fillId="0" borderId="37" xfId="0" applyFont="1" applyBorder="1" applyAlignment="1">
      <alignment horizontal="left" vertical="center" wrapText="1"/>
    </xf>
    <xf numFmtId="0" fontId="67" fillId="0" borderId="56" xfId="0" applyFont="1" applyBorder="1" applyAlignment="1">
      <alignment horizontal="left" vertical="center" wrapText="1"/>
    </xf>
    <xf numFmtId="0" fontId="13" fillId="4" borderId="62" xfId="4" applyFont="1" applyFill="1" applyBorder="1" applyAlignment="1">
      <alignment horizontal="center" vertical="center" wrapText="1"/>
    </xf>
    <xf numFmtId="0" fontId="13" fillId="4" borderId="2" xfId="4" applyFont="1" applyFill="1" applyBorder="1" applyAlignment="1">
      <alignment horizontal="center" vertical="center" wrapText="1"/>
    </xf>
    <xf numFmtId="0" fontId="0" fillId="8" borderId="1" xfId="0" applyFill="1" applyBorder="1" applyAlignment="1">
      <alignment horizontal="center"/>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4" borderId="3" xfId="0" applyFont="1" applyFill="1" applyBorder="1" applyAlignment="1">
      <alignment horizontal="center" vertical="center" wrapText="1"/>
    </xf>
    <xf numFmtId="0" fontId="67" fillId="4" borderId="48" xfId="0" applyFont="1" applyFill="1" applyBorder="1" applyAlignment="1">
      <alignment horizontal="center" vertical="center" wrapText="1"/>
    </xf>
    <xf numFmtId="0" fontId="9" fillId="15" borderId="1" xfId="0" applyFont="1" applyFill="1" applyBorder="1" applyAlignment="1">
      <alignment horizontal="center"/>
    </xf>
    <xf numFmtId="0" fontId="67" fillId="4" borderId="4" xfId="0" applyFont="1" applyFill="1" applyBorder="1" applyAlignment="1">
      <alignment horizontal="left" vertical="center" wrapText="1"/>
    </xf>
    <xf numFmtId="0" fontId="67" fillId="4" borderId="25" xfId="0" applyFont="1" applyFill="1" applyBorder="1" applyAlignment="1">
      <alignment horizontal="left" vertical="center" wrapText="1"/>
    </xf>
    <xf numFmtId="0" fontId="11" fillId="0" borderId="46" xfId="4" applyBorder="1" applyAlignment="1">
      <alignment horizontal="left" vertical="center" wrapText="1"/>
    </xf>
    <xf numFmtId="0" fontId="11" fillId="0" borderId="30" xfId="4" applyBorder="1" applyAlignment="1">
      <alignment horizontal="left" vertical="center" wrapText="1"/>
    </xf>
    <xf numFmtId="0" fontId="23" fillId="8" borderId="0" xfId="4" applyFont="1" applyFill="1" applyAlignment="1">
      <alignment horizontal="center" vertical="center" wrapText="1"/>
    </xf>
    <xf numFmtId="0" fontId="15" fillId="6" borderId="3"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56"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45" xfId="0" applyFont="1" applyBorder="1" applyAlignment="1">
      <alignment horizontal="center" vertical="center" wrapText="1"/>
    </xf>
    <xf numFmtId="1" fontId="17" fillId="0" borderId="5" xfId="0" applyNumberFormat="1" applyFont="1" applyBorder="1" applyAlignment="1">
      <alignment horizontal="center" vertical="center" wrapText="1"/>
    </xf>
    <xf numFmtId="1" fontId="17" fillId="0" borderId="4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8" fillId="0" borderId="45" xfId="0" applyFont="1" applyBorder="1" applyAlignment="1">
      <alignment horizontal="center" vertical="center" wrapText="1"/>
    </xf>
    <xf numFmtId="0" fontId="9" fillId="15" borderId="3" xfId="0" applyFont="1" applyFill="1" applyBorder="1" applyAlignment="1">
      <alignment horizontal="center"/>
    </xf>
    <xf numFmtId="0" fontId="9" fillId="15" borderId="20" xfId="0" applyFont="1" applyFill="1" applyBorder="1" applyAlignment="1">
      <alignment horizontal="center"/>
    </xf>
    <xf numFmtId="0" fontId="0" fillId="8" borderId="3" xfId="0" applyFill="1" applyBorder="1" applyAlignment="1">
      <alignment horizontal="center"/>
    </xf>
    <xf numFmtId="0" fontId="0" fillId="8" borderId="20" xfId="0" applyFill="1" applyBorder="1" applyAlignment="1">
      <alignment horizontal="center"/>
    </xf>
    <xf numFmtId="0" fontId="0" fillId="16" borderId="4" xfId="0" applyFill="1" applyBorder="1" applyAlignment="1">
      <alignment horizontal="center"/>
    </xf>
    <xf numFmtId="0" fontId="0" fillId="16" borderId="27" xfId="0" applyFill="1" applyBorder="1" applyAlignment="1">
      <alignment horizontal="center"/>
    </xf>
    <xf numFmtId="0" fontId="0" fillId="16" borderId="32" xfId="0" applyFill="1" applyBorder="1" applyAlignment="1">
      <alignment horizontal="center"/>
    </xf>
    <xf numFmtId="0" fontId="0" fillId="16" borderId="0" xfId="0" applyFill="1" applyAlignment="1">
      <alignment horizontal="center"/>
    </xf>
    <xf numFmtId="0" fontId="0" fillId="16" borderId="31" xfId="0" applyFill="1" applyBorder="1" applyAlignment="1">
      <alignment horizontal="center"/>
    </xf>
    <xf numFmtId="0" fontId="0" fillId="16" borderId="46" xfId="0" applyFill="1" applyBorder="1" applyAlignment="1">
      <alignment horizontal="center"/>
    </xf>
    <xf numFmtId="0" fontId="0" fillId="16" borderId="47" xfId="0" applyFill="1" applyBorder="1" applyAlignment="1">
      <alignment horizontal="center"/>
    </xf>
    <xf numFmtId="0" fontId="11" fillId="0" borderId="56" xfId="4" applyBorder="1" applyAlignment="1">
      <alignment horizontal="left" vertical="center" wrapText="1"/>
    </xf>
    <xf numFmtId="0" fontId="11" fillId="0" borderId="3" xfId="4" applyBorder="1" applyAlignment="1">
      <alignment horizontal="left" vertical="center" wrapText="1"/>
    </xf>
    <xf numFmtId="0" fontId="11" fillId="0" borderId="48" xfId="4" applyBorder="1" applyAlignment="1">
      <alignment horizontal="left" vertical="center" wrapText="1"/>
    </xf>
    <xf numFmtId="0" fontId="11" fillId="0" borderId="1" xfId="4" applyBorder="1" applyAlignment="1">
      <alignment horizontal="left" vertical="center" wrapText="1"/>
    </xf>
    <xf numFmtId="0" fontId="24" fillId="11" borderId="14" xfId="4" applyFont="1" applyFill="1" applyBorder="1" applyAlignment="1">
      <alignment horizontal="center" vertical="center" wrapText="1"/>
    </xf>
    <xf numFmtId="0" fontId="24" fillId="11" borderId="19" xfId="4" applyFont="1" applyFill="1" applyBorder="1" applyAlignment="1">
      <alignment horizontal="center" vertical="center" wrapText="1"/>
    </xf>
    <xf numFmtId="0" fontId="24" fillId="11" borderId="22" xfId="4" applyFont="1" applyFill="1" applyBorder="1" applyAlignment="1">
      <alignment horizontal="center" vertical="center" wrapText="1"/>
    </xf>
    <xf numFmtId="0" fontId="24" fillId="11" borderId="0" xfId="4" applyFont="1" applyFill="1" applyAlignment="1">
      <alignment vertical="center" wrapText="1"/>
    </xf>
    <xf numFmtId="0" fontId="24" fillId="11" borderId="10" xfId="4" applyFont="1" applyFill="1" applyBorder="1" applyAlignment="1">
      <alignment vertical="center" wrapText="1"/>
    </xf>
    <xf numFmtId="0" fontId="24" fillId="11" borderId="12" xfId="4" applyFont="1" applyFill="1" applyBorder="1" applyAlignment="1">
      <alignment vertical="center" wrapText="1"/>
    </xf>
    <xf numFmtId="0" fontId="24" fillId="11" borderId="13" xfId="4" applyFont="1" applyFill="1" applyBorder="1" applyAlignment="1">
      <alignment vertical="center" wrapText="1"/>
    </xf>
    <xf numFmtId="0" fontId="25" fillId="11" borderId="11" xfId="4" applyFont="1" applyFill="1" applyBorder="1" applyAlignment="1">
      <alignment horizontal="center" vertical="center" wrapText="1"/>
    </xf>
    <xf numFmtId="0" fontId="25" fillId="11" borderId="12" xfId="4" applyFont="1" applyFill="1" applyBorder="1" applyAlignment="1">
      <alignment horizontal="center" vertical="center" wrapText="1"/>
    </xf>
    <xf numFmtId="0" fontId="13" fillId="11" borderId="13" xfId="4" applyFont="1" applyFill="1" applyBorder="1" applyAlignment="1">
      <alignment horizontal="left" vertical="center" wrapText="1"/>
    </xf>
    <xf numFmtId="0" fontId="67" fillId="0" borderId="2" xfId="4" applyFont="1" applyBorder="1" applyAlignment="1">
      <alignment horizontal="left" vertical="center" wrapText="1"/>
    </xf>
    <xf numFmtId="0" fontId="67" fillId="0" borderId="32" xfId="4" applyFont="1" applyBorder="1" applyAlignment="1">
      <alignment horizontal="left" vertical="center" wrapText="1"/>
    </xf>
    <xf numFmtId="0" fontId="23" fillId="8" borderId="7" xfId="4" applyFont="1" applyFill="1" applyBorder="1" applyAlignment="1">
      <alignment vertical="center" wrapText="1"/>
    </xf>
    <xf numFmtId="0" fontId="23" fillId="8" borderId="8" xfId="4" applyFont="1" applyFill="1" applyBorder="1" applyAlignment="1">
      <alignment vertical="center" wrapText="1"/>
    </xf>
    <xf numFmtId="0" fontId="23" fillId="8" borderId="12" xfId="4" applyFont="1" applyFill="1" applyBorder="1" applyAlignment="1">
      <alignment vertical="center" wrapText="1"/>
    </xf>
    <xf numFmtId="0" fontId="23" fillId="8" borderId="13" xfId="4" applyFont="1" applyFill="1" applyBorder="1" applyAlignment="1">
      <alignment vertical="center" wrapText="1"/>
    </xf>
    <xf numFmtId="0" fontId="0" fillId="23" borderId="4" xfId="0" applyFill="1" applyBorder="1" applyAlignment="1">
      <alignment horizontal="center"/>
    </xf>
    <xf numFmtId="0" fontId="0" fillId="23" borderId="26" xfId="0" applyFill="1" applyBorder="1" applyAlignment="1">
      <alignment horizontal="center"/>
    </xf>
    <xf numFmtId="0" fontId="0" fillId="23" borderId="27" xfId="0" applyFill="1" applyBorder="1" applyAlignment="1">
      <alignment horizontal="center"/>
    </xf>
    <xf numFmtId="0" fontId="0" fillId="23" borderId="32" xfId="0" applyFill="1" applyBorder="1" applyAlignment="1">
      <alignment horizontal="center"/>
    </xf>
    <xf numFmtId="0" fontId="0" fillId="23" borderId="0" xfId="0" applyFill="1" applyAlignment="1">
      <alignment horizontal="center"/>
    </xf>
    <xf numFmtId="0" fontId="0" fillId="23" borderId="31" xfId="0" applyFill="1" applyBorder="1" applyAlignment="1">
      <alignment horizontal="center"/>
    </xf>
    <xf numFmtId="0" fontId="0" fillId="23" borderId="46" xfId="0" applyFill="1" applyBorder="1" applyAlignment="1">
      <alignment horizontal="center"/>
    </xf>
    <xf numFmtId="0" fontId="0" fillId="23" borderId="29" xfId="0" applyFill="1" applyBorder="1" applyAlignment="1">
      <alignment horizontal="center"/>
    </xf>
    <xf numFmtId="0" fontId="0" fillId="23" borderId="47" xfId="0" applyFill="1" applyBorder="1" applyAlignment="1">
      <alignment horizontal="center"/>
    </xf>
    <xf numFmtId="0" fontId="0" fillId="0" borderId="3" xfId="0" applyBorder="1" applyAlignment="1">
      <alignment wrapText="1"/>
    </xf>
    <xf numFmtId="0" fontId="0" fillId="0" borderId="48" xfId="0" applyBorder="1" applyAlignment="1">
      <alignment wrapText="1"/>
    </xf>
    <xf numFmtId="0" fontId="0" fillId="23" borderId="4" xfId="0" applyFill="1" applyBorder="1"/>
    <xf numFmtId="0" fontId="0" fillId="23" borderId="26" xfId="0" applyFill="1" applyBorder="1"/>
    <xf numFmtId="0" fontId="0" fillId="23" borderId="27" xfId="0" applyFill="1" applyBorder="1"/>
    <xf numFmtId="0" fontId="0" fillId="23" borderId="32" xfId="0" applyFill="1" applyBorder="1"/>
    <xf numFmtId="0" fontId="0" fillId="23" borderId="0" xfId="0" applyFill="1"/>
    <xf numFmtId="0" fontId="0" fillId="23" borderId="31" xfId="0" applyFill="1" applyBorder="1"/>
    <xf numFmtId="0" fontId="0" fillId="23" borderId="46" xfId="0" applyFill="1" applyBorder="1"/>
    <xf numFmtId="0" fontId="0" fillId="23" borderId="29" xfId="0" applyFill="1" applyBorder="1"/>
    <xf numFmtId="0" fontId="0" fillId="23" borderId="47" xfId="0" applyFill="1" applyBorder="1"/>
    <xf numFmtId="0" fontId="11" fillId="20" borderId="65" xfId="4" applyFill="1" applyBorder="1" applyAlignment="1">
      <alignment horizontal="left" vertical="center" wrapText="1"/>
    </xf>
    <xf numFmtId="0" fontId="11" fillId="20" borderId="12" xfId="4" applyFill="1" applyBorder="1" applyAlignment="1">
      <alignment horizontal="left" vertical="center" wrapText="1"/>
    </xf>
    <xf numFmtId="0" fontId="0" fillId="0" borderId="0" xfId="0" applyAlignment="1">
      <alignment horizontal="center" vertical="top" wrapText="1"/>
    </xf>
    <xf numFmtId="0" fontId="85" fillId="0" borderId="0" xfId="10"/>
    <xf numFmtId="9" fontId="90" fillId="42" borderId="80" xfId="10" applyNumberFormat="1" applyFont="1" applyFill="1" applyBorder="1" applyAlignment="1">
      <alignment horizontal="center" vertical="center" textRotation="90" wrapText="1"/>
    </xf>
    <xf numFmtId="0" fontId="90" fillId="41" borderId="80" xfId="10" applyFont="1" applyFill="1" applyBorder="1" applyAlignment="1">
      <alignment horizontal="center" vertical="center" textRotation="90" wrapText="1"/>
    </xf>
    <xf numFmtId="0" fontId="16" fillId="43" borderId="80" xfId="10" applyFont="1" applyFill="1" applyBorder="1" applyAlignment="1">
      <alignment horizontal="center" vertical="center" textRotation="90" wrapText="1"/>
    </xf>
    <xf numFmtId="0" fontId="88" fillId="0" borderId="0" xfId="10" applyFont="1"/>
    <xf numFmtId="0" fontId="94" fillId="34" borderId="86" xfId="10" applyFont="1" applyFill="1" applyBorder="1" applyAlignment="1">
      <alignment vertical="center" wrapText="1"/>
    </xf>
    <xf numFmtId="0" fontId="95" fillId="34" borderId="96" xfId="10" applyFont="1" applyFill="1" applyBorder="1" applyAlignment="1">
      <alignment horizontal="left" vertical="center" wrapText="1"/>
    </xf>
    <xf numFmtId="0" fontId="13" fillId="34" borderId="94" xfId="10" applyFont="1" applyFill="1" applyBorder="1" applyAlignment="1">
      <alignment horizontal="center" vertical="center" wrapText="1"/>
    </xf>
    <xf numFmtId="0" fontId="14" fillId="35" borderId="83" xfId="10" applyFont="1" applyFill="1" applyBorder="1" applyAlignment="1">
      <alignment horizontal="left" vertical="center" wrapText="1"/>
    </xf>
    <xf numFmtId="0" fontId="31" fillId="0" borderId="146" xfId="10" applyFont="1" applyBorder="1" applyAlignment="1">
      <alignment horizontal="left" vertical="center" wrapText="1"/>
    </xf>
    <xf numFmtId="0" fontId="88" fillId="0" borderId="151" xfId="10" applyFont="1" applyBorder="1"/>
    <xf numFmtId="0" fontId="122" fillId="34" borderId="84" xfId="10" applyFont="1" applyFill="1" applyBorder="1" applyAlignment="1">
      <alignment horizontal="center" vertical="center" wrapText="1"/>
    </xf>
    <xf numFmtId="0" fontId="122" fillId="34" borderId="84" xfId="10" applyFont="1" applyFill="1" applyBorder="1" applyAlignment="1">
      <alignment horizontal="left" vertical="center" wrapText="1"/>
    </xf>
    <xf numFmtId="0" fontId="94" fillId="34" borderId="86" xfId="10" applyFont="1" applyFill="1" applyBorder="1" applyAlignment="1">
      <alignment wrapText="1"/>
    </xf>
    <xf numFmtId="0" fontId="95" fillId="34" borderId="96" xfId="10" applyFont="1" applyFill="1" applyBorder="1" applyAlignment="1">
      <alignment horizontal="left" wrapText="1"/>
    </xf>
    <xf numFmtId="0" fontId="123" fillId="34" borderId="94" xfId="10" applyFont="1" applyFill="1" applyBorder="1"/>
    <xf numFmtId="0" fontId="123" fillId="34" borderId="88" xfId="10" applyFont="1" applyFill="1" applyBorder="1"/>
    <xf numFmtId="0" fontId="13" fillId="34" borderId="93" xfId="10" applyFont="1" applyFill="1" applyBorder="1" applyAlignment="1">
      <alignment horizontal="left" wrapText="1"/>
    </xf>
    <xf numFmtId="0" fontId="96" fillId="35" borderId="88" xfId="10" applyFont="1" applyFill="1" applyBorder="1" applyAlignment="1">
      <alignment horizontal="center" vertical="top" wrapText="1"/>
    </xf>
    <xf numFmtId="0" fontId="10" fillId="35" borderId="93" xfId="10" applyFont="1" applyFill="1" applyBorder="1" applyAlignment="1">
      <alignment horizontal="left" wrapText="1"/>
    </xf>
    <xf numFmtId="0" fontId="27" fillId="35" borderId="93" xfId="10" applyFont="1" applyFill="1" applyBorder="1" applyAlignment="1">
      <alignment horizontal="left" vertical="top" wrapText="1"/>
    </xf>
    <xf numFmtId="0" fontId="31" fillId="0" borderId="96" xfId="10" applyFont="1" applyBorder="1" applyAlignment="1">
      <alignment horizontal="left" vertical="center" wrapText="1"/>
    </xf>
    <xf numFmtId="0" fontId="13" fillId="34" borderId="94" xfId="10" applyFont="1" applyFill="1" applyBorder="1" applyAlignment="1">
      <alignment horizontal="center" wrapText="1"/>
    </xf>
    <xf numFmtId="0" fontId="27" fillId="35" borderId="85" xfId="10" applyFont="1" applyFill="1" applyBorder="1" applyAlignment="1">
      <alignment horizontal="left" vertical="top" wrapText="1"/>
    </xf>
    <xf numFmtId="0" fontId="48" fillId="34" borderId="94" xfId="10" applyFont="1" applyFill="1" applyBorder="1" applyAlignment="1">
      <alignment horizontal="center" vertical="center" wrapText="1"/>
    </xf>
    <xf numFmtId="0" fontId="14" fillId="35" borderId="0" xfId="10" applyFont="1" applyFill="1" applyAlignment="1">
      <alignment horizontal="left" vertical="center" wrapText="1"/>
    </xf>
    <xf numFmtId="9" fontId="27" fillId="35" borderId="89" xfId="10" applyNumberFormat="1" applyFont="1" applyFill="1" applyBorder="1" applyAlignment="1">
      <alignment horizontal="left" vertical="top" wrapText="1"/>
    </xf>
    <xf numFmtId="0" fontId="11" fillId="45" borderId="149" xfId="10" applyFont="1" applyFill="1" applyBorder="1" applyAlignment="1">
      <alignment horizontal="left" vertical="center" wrapText="1"/>
    </xf>
    <xf numFmtId="0" fontId="88" fillId="0" borderId="131" xfId="10" applyFont="1" applyBorder="1"/>
    <xf numFmtId="0" fontId="11" fillId="0" borderId="132" xfId="10" applyFont="1" applyBorder="1" applyAlignment="1">
      <alignment vertical="center" wrapText="1"/>
    </xf>
    <xf numFmtId="0" fontId="17" fillId="34" borderId="147" xfId="10" applyFont="1" applyFill="1" applyBorder="1" applyAlignment="1">
      <alignment horizontal="left" vertical="center" wrapText="1"/>
    </xf>
    <xf numFmtId="0" fontId="88" fillId="0" borderId="155" xfId="10" applyFont="1" applyBorder="1"/>
    <xf numFmtId="0" fontId="14" fillId="35" borderId="86" xfId="10" applyFont="1" applyFill="1" applyBorder="1" applyAlignment="1">
      <alignment horizontal="left" vertical="center" wrapText="1"/>
    </xf>
    <xf numFmtId="0" fontId="88" fillId="0" borderId="98" xfId="10" applyFont="1" applyBorder="1"/>
    <xf numFmtId="0" fontId="88" fillId="0" borderId="99" xfId="10" applyFont="1" applyBorder="1"/>
    <xf numFmtId="0" fontId="88" fillId="0" borderId="94" xfId="10" applyFont="1" applyBorder="1"/>
    <xf numFmtId="0" fontId="13" fillId="0" borderId="98" xfId="10" applyFont="1" applyBorder="1" applyAlignment="1">
      <alignment horizontal="center" vertical="center" wrapText="1"/>
    </xf>
    <xf numFmtId="0" fontId="85" fillId="46" borderId="147" xfId="10" applyFill="1" applyBorder="1"/>
    <xf numFmtId="0" fontId="88" fillId="0" borderId="114" xfId="10" applyFont="1" applyBorder="1"/>
    <xf numFmtId="0" fontId="85" fillId="46" borderId="156" xfId="10" applyFill="1" applyBorder="1"/>
    <xf numFmtId="0" fontId="88" fillId="0" borderId="156" xfId="10" applyFont="1" applyBorder="1"/>
    <xf numFmtId="0" fontId="88" fillId="0" borderId="121" xfId="10" applyFont="1" applyBorder="1"/>
    <xf numFmtId="0" fontId="88" fillId="0" borderId="120" xfId="10" applyFont="1" applyBorder="1"/>
    <xf numFmtId="0" fontId="85" fillId="34" borderId="157" xfId="10" applyFill="1" applyBorder="1"/>
    <xf numFmtId="0" fontId="88" fillId="0" borderId="157" xfId="10" applyFont="1" applyBorder="1"/>
    <xf numFmtId="0" fontId="88" fillId="0" borderId="140" xfId="10" applyFont="1" applyBorder="1"/>
    <xf numFmtId="0" fontId="85" fillId="34" borderId="96" xfId="10" applyFill="1" applyBorder="1"/>
    <xf numFmtId="0" fontId="85" fillId="34" borderId="94" xfId="10" applyFill="1" applyBorder="1"/>
    <xf numFmtId="0" fontId="85" fillId="34" borderId="98" xfId="10" applyFill="1" applyBorder="1"/>
    <xf numFmtId="0" fontId="88" fillId="0" borderId="116" xfId="10" applyFont="1" applyBorder="1"/>
    <xf numFmtId="0" fontId="85" fillId="47" borderId="98" xfId="10" applyFill="1" applyBorder="1"/>
    <xf numFmtId="0" fontId="85" fillId="47" borderId="157" xfId="10" applyFill="1" applyBorder="1"/>
    <xf numFmtId="0" fontId="85" fillId="45" borderId="157" xfId="10" applyFill="1" applyBorder="1"/>
    <xf numFmtId="0" fontId="85" fillId="45" borderId="96" xfId="10" applyFill="1" applyBorder="1"/>
    <xf numFmtId="0" fontId="85" fillId="0" borderId="98" xfId="10" applyBorder="1"/>
    <xf numFmtId="0" fontId="11" fillId="48" borderId="132" xfId="10" applyFont="1" applyFill="1" applyBorder="1" applyAlignment="1">
      <alignment horizontal="left" vertical="center" wrapText="1"/>
    </xf>
    <xf numFmtId="0" fontId="93" fillId="34" borderId="0" xfId="10" applyFont="1" applyFill="1" applyAlignment="1">
      <alignment horizontal="left" vertical="center" wrapText="1"/>
    </xf>
    <xf numFmtId="0" fontId="11" fillId="32" borderId="89" xfId="10" applyFont="1" applyFill="1" applyBorder="1" applyAlignment="1">
      <alignment horizontal="center" vertical="center" wrapText="1"/>
    </xf>
    <xf numFmtId="0" fontId="16" fillId="5" borderId="9" xfId="4" applyFont="1" applyFill="1" applyBorder="1" applyAlignment="1">
      <alignment horizontal="center" vertical="center" textRotation="90" wrapText="1"/>
    </xf>
    <xf numFmtId="0" fontId="13" fillId="11" borderId="1" xfId="4" applyFont="1" applyFill="1" applyBorder="1" applyAlignment="1">
      <alignment horizontal="center" vertical="center" wrapText="1"/>
    </xf>
    <xf numFmtId="0" fontId="12" fillId="17" borderId="14" xfId="4" applyFont="1" applyFill="1" applyBorder="1" applyAlignment="1">
      <alignment horizontal="center" vertical="center" wrapText="1"/>
    </xf>
    <xf numFmtId="0" fontId="12" fillId="17" borderId="9" xfId="4" applyFont="1" applyFill="1" applyBorder="1" applyAlignment="1">
      <alignment horizontal="center" vertical="center" wrapText="1"/>
    </xf>
    <xf numFmtId="0" fontId="12" fillId="17" borderId="11" xfId="4" applyFont="1" applyFill="1" applyBorder="1" applyAlignment="1">
      <alignment horizontal="center" vertical="center" wrapText="1"/>
    </xf>
    <xf numFmtId="0" fontId="11" fillId="0" borderId="18" xfId="4" applyBorder="1" applyAlignment="1">
      <alignment horizontal="left" vertical="center" wrapText="1"/>
    </xf>
    <xf numFmtId="0" fontId="11" fillId="0" borderId="73" xfId="4" applyBorder="1" applyAlignment="1">
      <alignment horizontal="left" vertical="center" wrapText="1"/>
    </xf>
    <xf numFmtId="0" fontId="11" fillId="0" borderId="15" xfId="4" applyBorder="1" applyAlignment="1">
      <alignment horizontal="center" vertical="center" wrapText="1"/>
    </xf>
    <xf numFmtId="0" fontId="11" fillId="0" borderId="16" xfId="4" applyBorder="1" applyAlignment="1">
      <alignment horizontal="center" vertical="center" wrapText="1"/>
    </xf>
    <xf numFmtId="0" fontId="28" fillId="0" borderId="55" xfId="5" applyFont="1" applyFill="1" applyBorder="1" applyAlignment="1">
      <alignment horizontal="center" vertical="center" wrapText="1"/>
    </xf>
    <xf numFmtId="0" fontId="28" fillId="0" borderId="74" xfId="5" applyFont="1" applyFill="1" applyBorder="1" applyAlignment="1">
      <alignment horizontal="center" vertical="center" wrapText="1"/>
    </xf>
    <xf numFmtId="0" fontId="28" fillId="0" borderId="78" xfId="5" applyFont="1" applyFill="1" applyBorder="1" applyAlignment="1">
      <alignment horizontal="center" vertical="center" wrapText="1"/>
    </xf>
    <xf numFmtId="0" fontId="11" fillId="0" borderId="72" xfId="4" applyBorder="1" applyAlignment="1">
      <alignment horizontal="left" vertical="center" wrapText="1"/>
    </xf>
    <xf numFmtId="0" fontId="11" fillId="0" borderId="52" xfId="4" applyBorder="1" applyAlignment="1">
      <alignment horizontal="left" vertical="center" wrapText="1"/>
    </xf>
    <xf numFmtId="0" fontId="11" fillId="0" borderId="69" xfId="4" applyBorder="1" applyAlignment="1">
      <alignment horizontal="left" vertical="center" wrapText="1"/>
    </xf>
    <xf numFmtId="0" fontId="11" fillId="0" borderId="71" xfId="4" applyBorder="1" applyAlignment="1">
      <alignment horizontal="left" vertical="center" wrapText="1"/>
    </xf>
    <xf numFmtId="0" fontId="47" fillId="8" borderId="16" xfId="4" applyFont="1" applyFill="1" applyBorder="1" applyAlignment="1">
      <alignment horizontal="center" vertical="center" wrapText="1"/>
    </xf>
    <xf numFmtId="0" fontId="47" fillId="8" borderId="17" xfId="4" applyFont="1" applyFill="1" applyBorder="1" applyAlignment="1">
      <alignment horizontal="center" vertical="center" wrapText="1"/>
    </xf>
    <xf numFmtId="0" fontId="0" fillId="11" borderId="2" xfId="0" applyFill="1" applyBorder="1" applyAlignment="1">
      <alignment horizontal="center" wrapText="1"/>
    </xf>
    <xf numFmtId="0" fontId="0" fillId="11" borderId="32" xfId="0" applyFill="1" applyBorder="1" applyAlignment="1">
      <alignment horizontal="center" wrapText="1"/>
    </xf>
    <xf numFmtId="0" fontId="17" fillId="11" borderId="38" xfId="4" applyFont="1" applyFill="1" applyBorder="1" applyAlignment="1">
      <alignment horizontal="center" vertical="center" wrapText="1"/>
    </xf>
    <xf numFmtId="0" fontId="17" fillId="11" borderId="59" xfId="4" applyFont="1" applyFill="1" applyBorder="1" applyAlignment="1">
      <alignment horizontal="center" vertical="center" wrapText="1"/>
    </xf>
    <xf numFmtId="0" fontId="0" fillId="11" borderId="31" xfId="0" applyFill="1" applyBorder="1" applyAlignment="1">
      <alignment horizontal="center" wrapText="1"/>
    </xf>
    <xf numFmtId="0" fontId="133" fillId="0" borderId="0" xfId="0" applyFont="1" applyAlignment="1">
      <alignment horizontal="center"/>
    </xf>
    <xf numFmtId="0" fontId="13" fillId="5" borderId="6" xfId="4" applyFont="1" applyFill="1" applyBorder="1" applyAlignment="1">
      <alignment horizontal="center" vertical="center" textRotation="90" wrapText="1"/>
    </xf>
    <xf numFmtId="0" fontId="13" fillId="5" borderId="9" xfId="4" applyFont="1" applyFill="1" applyBorder="1" applyAlignment="1">
      <alignment horizontal="center" vertical="center" textRotation="90" wrapText="1"/>
    </xf>
    <xf numFmtId="10" fontId="13" fillId="5" borderId="14" xfId="4" applyNumberFormat="1" applyFont="1" applyFill="1" applyBorder="1" applyAlignment="1">
      <alignment horizontal="center" vertical="center" textRotation="90" wrapText="1"/>
    </xf>
    <xf numFmtId="10" fontId="13" fillId="5" borderId="19" xfId="4" applyNumberFormat="1" applyFont="1" applyFill="1" applyBorder="1" applyAlignment="1">
      <alignment horizontal="center" vertical="center" textRotation="90" wrapText="1"/>
    </xf>
    <xf numFmtId="10" fontId="13" fillId="5" borderId="22" xfId="4" applyNumberFormat="1" applyFont="1" applyFill="1" applyBorder="1" applyAlignment="1">
      <alignment horizontal="center" vertical="center" textRotation="90" wrapText="1"/>
    </xf>
    <xf numFmtId="0" fontId="64" fillId="5" borderId="8" xfId="0" applyFont="1" applyFill="1" applyBorder="1" applyAlignment="1">
      <alignment horizontal="center" vertical="center" wrapText="1"/>
    </xf>
    <xf numFmtId="0" fontId="64" fillId="5" borderId="10" xfId="0" applyFont="1" applyFill="1" applyBorder="1" applyAlignment="1">
      <alignment horizontal="center" vertical="center" wrapText="1"/>
    </xf>
    <xf numFmtId="0" fontId="64" fillId="5" borderId="13" xfId="0" applyFont="1" applyFill="1" applyBorder="1" applyAlignment="1">
      <alignment horizontal="center" vertical="center" wrapText="1"/>
    </xf>
    <xf numFmtId="0" fontId="134" fillId="0" borderId="14" xfId="4" applyFont="1" applyBorder="1" applyAlignment="1">
      <alignment horizontal="center" vertical="center" wrapText="1"/>
    </xf>
    <xf numFmtId="0" fontId="134" fillId="0" borderId="22" xfId="4" applyFont="1" applyBorder="1" applyAlignment="1">
      <alignment horizontal="center" vertical="center" wrapText="1"/>
    </xf>
    <xf numFmtId="0" fontId="27" fillId="0" borderId="14" xfId="4" applyFont="1" applyBorder="1" applyAlignment="1">
      <alignment horizontal="center" vertical="center" wrapText="1"/>
    </xf>
    <xf numFmtId="0" fontId="27" fillId="0" borderId="22" xfId="4" applyFont="1" applyBorder="1" applyAlignment="1">
      <alignment horizontal="center" vertical="center" wrapText="1"/>
    </xf>
    <xf numFmtId="0" fontId="21" fillId="7" borderId="15" xfId="4" applyFont="1" applyFill="1" applyBorder="1" applyAlignment="1">
      <alignment horizontal="left" vertical="center" wrapText="1"/>
    </xf>
    <xf numFmtId="165" fontId="0" fillId="0" borderId="8"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13" xfId="0" applyNumberFormat="1" applyBorder="1" applyAlignment="1">
      <alignment horizontal="center" vertical="center"/>
    </xf>
    <xf numFmtId="0" fontId="11" fillId="0" borderId="49" xfId="4" applyBorder="1" applyAlignment="1">
      <alignment horizontal="left" vertical="center" wrapText="1"/>
    </xf>
    <xf numFmtId="0" fontId="11" fillId="0" borderId="150" xfId="4" applyBorder="1" applyAlignment="1">
      <alignment horizontal="left" vertical="center" wrapText="1"/>
    </xf>
    <xf numFmtId="0" fontId="11" fillId="11" borderId="1" xfId="4" applyFill="1" applyBorder="1" applyAlignment="1">
      <alignment horizontal="left" vertical="center" wrapText="1"/>
    </xf>
    <xf numFmtId="0" fontId="11" fillId="0" borderId="37" xfId="4" applyBorder="1" applyAlignment="1">
      <alignment horizontal="left" vertical="center" wrapText="1"/>
    </xf>
    <xf numFmtId="0" fontId="11" fillId="0" borderId="54" xfId="4" applyBorder="1" applyAlignment="1">
      <alignment horizontal="left" vertical="center" wrapText="1"/>
    </xf>
    <xf numFmtId="0" fontId="48" fillId="11" borderId="32" xfId="4" applyFont="1" applyFill="1" applyBorder="1" applyAlignment="1">
      <alignment horizontal="center" vertical="center" wrapText="1"/>
    </xf>
    <xf numFmtId="0" fontId="48" fillId="11" borderId="65" xfId="4" applyFont="1" applyFill="1" applyBorder="1" applyAlignment="1">
      <alignment horizontal="center" vertical="center" wrapText="1"/>
    </xf>
    <xf numFmtId="0" fontId="23" fillId="8" borderId="13" xfId="4" applyFont="1" applyFill="1" applyBorder="1" applyAlignment="1">
      <alignment horizontal="left" vertical="center" wrapText="1"/>
    </xf>
    <xf numFmtId="9" fontId="0" fillId="4" borderId="16" xfId="1" applyFont="1" applyFill="1" applyBorder="1" applyAlignment="1">
      <alignment horizontal="left" vertical="center"/>
    </xf>
    <xf numFmtId="0" fontId="11" fillId="0" borderId="4" xfId="4" applyBorder="1" applyAlignment="1">
      <alignment horizontal="left" vertical="center" wrapText="1"/>
    </xf>
    <xf numFmtId="0" fontId="11" fillId="0" borderId="25" xfId="4" applyBorder="1" applyAlignment="1">
      <alignment horizontal="left" vertical="center" wrapText="1"/>
    </xf>
    <xf numFmtId="0" fontId="142" fillId="13" borderId="1" xfId="5" applyFont="1" applyFill="1" applyBorder="1" applyAlignment="1">
      <alignment horizontal="center" vertical="top" wrapText="1"/>
    </xf>
    <xf numFmtId="0" fontId="139" fillId="13" borderId="1" xfId="4" applyFont="1" applyFill="1" applyBorder="1" applyAlignment="1">
      <alignment horizontal="left" vertical="center" wrapText="1"/>
    </xf>
    <xf numFmtId="9" fontId="139" fillId="13" borderId="1" xfId="4" applyNumberFormat="1" applyFont="1" applyFill="1" applyBorder="1" applyAlignment="1">
      <alignment horizontal="left" vertical="top" wrapText="1"/>
    </xf>
    <xf numFmtId="0" fontId="147" fillId="11" borderId="1" xfId="4" applyFont="1" applyFill="1" applyBorder="1" applyAlignment="1">
      <alignment horizontal="center" vertical="center" wrapText="1"/>
    </xf>
    <xf numFmtId="0" fontId="139" fillId="11" borderId="1" xfId="4" applyFont="1" applyFill="1" applyBorder="1" applyAlignment="1">
      <alignment horizontal="center" vertical="center" wrapText="1"/>
    </xf>
    <xf numFmtId="0" fontId="145" fillId="11" borderId="1" xfId="4" applyFont="1" applyFill="1" applyBorder="1" applyAlignment="1">
      <alignment horizontal="center" vertical="center" wrapText="1"/>
    </xf>
    <xf numFmtId="0" fontId="145" fillId="11" borderId="1" xfId="4" applyFont="1" applyFill="1" applyBorder="1" applyAlignment="1">
      <alignment horizontal="left" vertical="center" wrapText="1"/>
    </xf>
    <xf numFmtId="0" fontId="145" fillId="11" borderId="1" xfId="4" applyFont="1" applyFill="1" applyBorder="1" applyAlignment="1">
      <alignment vertical="center" wrapText="1"/>
    </xf>
    <xf numFmtId="0" fontId="84" fillId="11" borderId="1" xfId="4" applyFont="1" applyFill="1" applyBorder="1" applyAlignment="1">
      <alignment horizontal="left" vertical="center" wrapText="1"/>
    </xf>
    <xf numFmtId="0" fontId="146" fillId="11" borderId="1" xfId="4" applyFont="1" applyFill="1" applyBorder="1" applyAlignment="1">
      <alignment horizontal="left" vertical="center" wrapText="1"/>
    </xf>
    <xf numFmtId="0" fontId="148" fillId="11" borderId="1" xfId="4" applyFont="1" applyFill="1" applyBorder="1" applyAlignment="1">
      <alignment horizontal="center" vertical="center" wrapText="1"/>
    </xf>
    <xf numFmtId="0" fontId="139" fillId="0" borderId="1" xfId="4" applyFont="1" applyBorder="1" applyAlignment="1">
      <alignment horizontal="left" vertical="center" wrapText="1"/>
    </xf>
    <xf numFmtId="0" fontId="140" fillId="8" borderId="1" xfId="4" applyFont="1" applyFill="1" applyBorder="1" applyAlignment="1">
      <alignment horizontal="left" vertical="center" wrapText="1"/>
    </xf>
    <xf numFmtId="0" fontId="139" fillId="11" borderId="1" xfId="4" applyFont="1" applyFill="1" applyBorder="1" applyAlignment="1">
      <alignment horizontal="left" vertical="center" wrapText="1"/>
    </xf>
    <xf numFmtId="0" fontId="142" fillId="13" borderId="1" xfId="5" applyFont="1" applyFill="1" applyBorder="1" applyAlignment="1">
      <alignment horizontal="left" vertical="top" wrapText="1"/>
    </xf>
    <xf numFmtId="0" fontId="3" fillId="0" borderId="1" xfId="5" applyFont="1" applyFill="1" applyBorder="1" applyAlignment="1">
      <alignment horizontal="center" vertical="top" wrapText="1"/>
    </xf>
    <xf numFmtId="0" fontId="142" fillId="0" borderId="1" xfId="4" applyFont="1" applyBorder="1" applyAlignment="1">
      <alignment horizontal="left" vertical="center" wrapText="1"/>
    </xf>
    <xf numFmtId="0" fontId="3" fillId="0" borderId="1" xfId="5" applyFont="1" applyFill="1" applyBorder="1" applyAlignment="1">
      <alignment horizontal="center" vertical="center" wrapText="1"/>
    </xf>
    <xf numFmtId="0" fontId="143" fillId="7" borderId="1" xfId="4" applyFont="1" applyFill="1" applyBorder="1" applyAlignment="1">
      <alignment horizontal="left" vertical="center" wrapText="1"/>
    </xf>
    <xf numFmtId="0" fontId="128" fillId="0" borderId="20" xfId="4" applyFont="1" applyBorder="1" applyAlignment="1">
      <alignment horizontal="center" vertical="center" wrapText="1"/>
    </xf>
    <xf numFmtId="0" fontId="144" fillId="8" borderId="1" xfId="4" applyFont="1" applyFill="1" applyBorder="1" applyAlignment="1">
      <alignment horizontal="left" vertical="center" wrapText="1"/>
    </xf>
    <xf numFmtId="0" fontId="141" fillId="0" borderId="20" xfId="0" applyFont="1" applyBorder="1" applyAlignment="1">
      <alignment horizontal="center" vertical="center"/>
    </xf>
    <xf numFmtId="0" fontId="139" fillId="5" borderId="1" xfId="4" applyFont="1" applyFill="1" applyBorder="1" applyAlignment="1">
      <alignment horizontal="center" vertical="center" textRotation="90" wrapText="1"/>
    </xf>
    <xf numFmtId="0" fontId="139" fillId="5" borderId="1" xfId="4" applyFont="1" applyFill="1" applyBorder="1" applyAlignment="1">
      <alignment horizontal="left" vertical="center" textRotation="90" wrapText="1"/>
    </xf>
    <xf numFmtId="0" fontId="139" fillId="5" borderId="1" xfId="4" applyFont="1" applyFill="1" applyBorder="1" applyAlignment="1">
      <alignment horizontal="center" vertical="center" wrapText="1"/>
    </xf>
    <xf numFmtId="0" fontId="3" fillId="0" borderId="1" xfId="0" applyFont="1" applyBorder="1" applyAlignment="1">
      <alignment horizontal="center" vertical="center" wrapText="1"/>
    </xf>
    <xf numFmtId="0" fontId="139" fillId="0" borderId="1" xfId="0" applyFont="1" applyBorder="1" applyAlignment="1">
      <alignment horizontal="center" vertical="center" wrapText="1"/>
    </xf>
    <xf numFmtId="1" fontId="84" fillId="0" borderId="1" xfId="0" applyNumberFormat="1" applyFont="1" applyBorder="1" applyAlignment="1">
      <alignment horizontal="center" vertical="center" wrapText="1"/>
    </xf>
    <xf numFmtId="0" fontId="136" fillId="0" borderId="0" xfId="0" applyFont="1" applyAlignment="1">
      <alignment horizontal="center"/>
    </xf>
    <xf numFmtId="0" fontId="14" fillId="5" borderId="6" xfId="4" applyFont="1" applyFill="1" applyBorder="1" applyAlignment="1">
      <alignment horizontal="center" vertical="center" textRotation="90" wrapText="1"/>
    </xf>
    <xf numFmtId="0" fontId="14" fillId="5" borderId="9" xfId="4" applyFont="1" applyFill="1" applyBorder="1" applyAlignment="1">
      <alignment horizontal="center" vertical="center" textRotation="90" wrapText="1"/>
    </xf>
    <xf numFmtId="0" fontId="14" fillId="5" borderId="11" xfId="4" applyFont="1" applyFill="1" applyBorder="1" applyAlignment="1">
      <alignment horizontal="center" vertical="center" textRotation="90" wrapText="1"/>
    </xf>
    <xf numFmtId="0" fontId="139" fillId="5" borderId="1" xfId="4" applyFont="1" applyFill="1" applyBorder="1" applyAlignment="1">
      <alignment horizontal="center" vertical="center"/>
    </xf>
    <xf numFmtId="0" fontId="139" fillId="5" borderId="1" xfId="4" applyFont="1" applyFill="1" applyBorder="1" applyAlignment="1">
      <alignment horizontal="right" vertical="center" textRotation="90" wrapText="1"/>
    </xf>
    <xf numFmtId="0" fontId="3" fillId="5" borderId="1" xfId="0" applyFont="1" applyFill="1" applyBorder="1" applyAlignment="1">
      <alignment horizontal="center" vertical="center" wrapText="1"/>
    </xf>
    <xf numFmtId="0" fontId="140" fillId="6" borderId="1"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47" xfId="0" applyBorder="1" applyAlignment="1">
      <alignment horizontal="center" vertical="center" wrapText="1"/>
    </xf>
    <xf numFmtId="0" fontId="0" fillId="0" borderId="5" xfId="0" applyBorder="1" applyAlignment="1">
      <alignment horizontal="center" wrapText="1"/>
    </xf>
    <xf numFmtId="0" fontId="0" fillId="0" borderId="45" xfId="0" applyBorder="1" applyAlignment="1">
      <alignment horizontal="center" wrapText="1"/>
    </xf>
    <xf numFmtId="0" fontId="0" fillId="0" borderId="57" xfId="0" applyBorder="1" applyAlignment="1">
      <alignment horizontal="center" vertical="center" wrapText="1"/>
    </xf>
    <xf numFmtId="0" fontId="0" fillId="0" borderId="53" xfId="0" applyBorder="1" applyAlignment="1">
      <alignment horizontal="center" vertical="center" wrapText="1"/>
    </xf>
    <xf numFmtId="0" fontId="24" fillId="29" borderId="6" xfId="4" applyFont="1" applyFill="1" applyBorder="1" applyAlignment="1">
      <alignment horizontal="center" vertical="center" wrapText="1"/>
    </xf>
    <xf numFmtId="0" fontId="24" fillId="29" borderId="9" xfId="4" applyFont="1" applyFill="1" applyBorder="1" applyAlignment="1">
      <alignment horizontal="center" vertical="center" wrapText="1"/>
    </xf>
    <xf numFmtId="0" fontId="24" fillId="29" borderId="11" xfId="4" applyFont="1" applyFill="1" applyBorder="1" applyAlignment="1">
      <alignment horizontal="center" vertical="center" wrapText="1"/>
    </xf>
    <xf numFmtId="0" fontId="24" fillId="29" borderId="7" xfId="4" applyFont="1" applyFill="1" applyBorder="1" applyAlignment="1">
      <alignment horizontal="left" vertical="center" wrapText="1"/>
    </xf>
    <xf numFmtId="0" fontId="24" fillId="29" borderId="8" xfId="4" applyFont="1" applyFill="1" applyBorder="1" applyAlignment="1">
      <alignment horizontal="left" vertical="center" wrapText="1"/>
    </xf>
    <xf numFmtId="0" fontId="24" fillId="29" borderId="0" xfId="4" applyFont="1" applyFill="1" applyBorder="1" applyAlignment="1">
      <alignment horizontal="left" vertical="center" wrapText="1"/>
    </xf>
    <xf numFmtId="0" fontId="24" fillId="29" borderId="10" xfId="4" applyFont="1" applyFill="1" applyBorder="1" applyAlignment="1">
      <alignment horizontal="left" vertical="center" wrapText="1"/>
    </xf>
    <xf numFmtId="0" fontId="31" fillId="0" borderId="34" xfId="4" applyFont="1" applyFill="1" applyBorder="1" applyAlignment="1">
      <alignment horizontal="left" vertical="center" wrapText="1"/>
    </xf>
    <xf numFmtId="0" fontId="31" fillId="0" borderId="35" xfId="4" applyFont="1" applyFill="1" applyBorder="1" applyAlignment="1">
      <alignment horizontal="left" vertical="center" wrapText="1"/>
    </xf>
    <xf numFmtId="0" fontId="31" fillId="0" borderId="3" xfId="4" applyFont="1" applyFill="1" applyBorder="1" applyAlignment="1">
      <alignment horizontal="left" vertical="center" wrapText="1"/>
    </xf>
    <xf numFmtId="0" fontId="31" fillId="0" borderId="48" xfId="4" applyFont="1" applyFill="1" applyBorder="1" applyAlignment="1">
      <alignment horizontal="left" vertical="center" wrapText="1"/>
    </xf>
    <xf numFmtId="0" fontId="14" fillId="13" borderId="6" xfId="4" applyFont="1" applyFill="1" applyBorder="1" applyAlignment="1">
      <alignment horizontal="left" vertical="center" wrapText="1"/>
    </xf>
    <xf numFmtId="165" fontId="0" fillId="0" borderId="6" xfId="0" applyNumberFormat="1" applyBorder="1" applyAlignment="1">
      <alignment horizontal="center" vertical="center"/>
    </xf>
    <xf numFmtId="165" fontId="0" fillId="0" borderId="9" xfId="0" applyNumberFormat="1" applyBorder="1" applyAlignment="1">
      <alignment horizontal="center" vertical="center"/>
    </xf>
    <xf numFmtId="165" fontId="0" fillId="0" borderId="11" xfId="0" applyNumberFormat="1" applyBorder="1" applyAlignment="1">
      <alignment horizontal="center" vertical="center"/>
    </xf>
    <xf numFmtId="0" fontId="0" fillId="12" borderId="1" xfId="0" applyFont="1" applyFill="1" applyBorder="1" applyAlignment="1">
      <alignment horizontal="center" vertical="center" wrapText="1"/>
    </xf>
    <xf numFmtId="10" fontId="13" fillId="11" borderId="62" xfId="4" applyNumberFormat="1" applyFont="1" applyFill="1" applyBorder="1" applyAlignment="1">
      <alignment horizontal="center" vertical="center" wrapText="1"/>
    </xf>
    <xf numFmtId="165" fontId="0" fillId="0" borderId="0" xfId="0" applyNumberFormat="1" applyBorder="1" applyAlignment="1">
      <alignment horizontal="center" vertical="center"/>
    </xf>
    <xf numFmtId="0" fontId="15" fillId="12" borderId="1" xfId="0" applyFont="1" applyFill="1" applyBorder="1" applyAlignment="1">
      <alignment horizontal="center" vertical="center" wrapText="1"/>
    </xf>
    <xf numFmtId="0" fontId="157" fillId="12" borderId="1" xfId="0" applyFont="1" applyFill="1" applyBorder="1" applyAlignment="1">
      <alignment horizontal="center" vertical="center" wrapText="1"/>
    </xf>
    <xf numFmtId="0" fontId="64" fillId="5" borderId="6" xfId="0" applyFont="1" applyFill="1" applyBorder="1" applyAlignment="1">
      <alignment horizontal="center" vertical="center" wrapText="1"/>
    </xf>
    <xf numFmtId="0" fontId="64" fillId="5" borderId="9" xfId="0" applyFont="1" applyFill="1" applyBorder="1" applyAlignment="1">
      <alignment horizontal="center" vertical="center" wrapText="1"/>
    </xf>
    <xf numFmtId="0" fontId="64" fillId="5" borderId="11" xfId="0" applyFont="1" applyFill="1" applyBorder="1" applyAlignment="1">
      <alignment horizontal="center" vertical="center" wrapText="1"/>
    </xf>
    <xf numFmtId="0" fontId="7" fillId="12" borderId="1" xfId="0" applyFont="1" applyFill="1" applyBorder="1" applyAlignment="1">
      <alignment horizontal="center" vertical="center"/>
    </xf>
    <xf numFmtId="167" fontId="13" fillId="5" borderId="14" xfId="4" applyNumberFormat="1" applyFont="1" applyFill="1" applyBorder="1" applyAlignment="1">
      <alignment horizontal="center" vertical="center" textRotation="90" wrapText="1"/>
    </xf>
    <xf numFmtId="167" fontId="13" fillId="5" borderId="19" xfId="4" applyNumberFormat="1" applyFont="1" applyFill="1" applyBorder="1" applyAlignment="1">
      <alignment horizontal="center" vertical="center" textRotation="90" wrapText="1"/>
    </xf>
    <xf numFmtId="167" fontId="13" fillId="5" borderId="22" xfId="4" applyNumberFormat="1" applyFont="1" applyFill="1" applyBorder="1" applyAlignment="1">
      <alignment horizontal="center" vertical="center" textRotation="90" wrapText="1"/>
    </xf>
    <xf numFmtId="0" fontId="13"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1" fontId="17" fillId="12" borderId="1" xfId="0" applyNumberFormat="1" applyFont="1" applyFill="1" applyBorder="1" applyAlignment="1">
      <alignment horizontal="center" vertical="center" wrapText="1"/>
    </xf>
    <xf numFmtId="0" fontId="18" fillId="12"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31" fillId="0" borderId="70" xfId="4" applyFont="1" applyFill="1" applyBorder="1" applyAlignment="1">
      <alignment horizontal="left" vertical="center" wrapText="1"/>
    </xf>
    <xf numFmtId="0" fontId="31" fillId="0" borderId="71" xfId="4" applyFont="1" applyFill="1" applyBorder="1" applyAlignment="1">
      <alignment horizontal="left" vertical="center" wrapText="1"/>
    </xf>
    <xf numFmtId="0" fontId="31" fillId="0" borderId="17" xfId="4" applyFont="1" applyFill="1" applyBorder="1" applyAlignment="1">
      <alignment horizontal="left" vertical="center" wrapText="1"/>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63" xfId="0" applyBorder="1" applyAlignment="1">
      <alignment horizontal="center" vertical="center" wrapText="1"/>
    </xf>
    <xf numFmtId="0" fontId="31" fillId="0" borderId="16" xfId="4" applyFont="1" applyFill="1" applyBorder="1" applyAlignment="1">
      <alignment horizontal="left" vertical="center" wrapText="1"/>
    </xf>
    <xf numFmtId="0" fontId="13" fillId="11" borderId="12" xfId="4" applyFont="1" applyFill="1" applyBorder="1" applyAlignment="1">
      <alignment horizontal="left" wrapText="1"/>
    </xf>
    <xf numFmtId="9" fontId="13" fillId="11" borderId="38" xfId="4" applyNumberFormat="1" applyFont="1" applyFill="1" applyBorder="1" applyAlignment="1">
      <alignment horizontal="center" vertical="center" wrapText="1"/>
    </xf>
    <xf numFmtId="0" fontId="31" fillId="0" borderId="45" xfId="4" applyFont="1" applyFill="1" applyBorder="1" applyAlignment="1">
      <alignment horizontal="left" vertical="center" wrapText="1"/>
    </xf>
    <xf numFmtId="0" fontId="31" fillId="0" borderId="46" xfId="4" applyFont="1" applyFill="1" applyBorder="1" applyAlignment="1">
      <alignment horizontal="left" vertical="center" wrapText="1"/>
    </xf>
    <xf numFmtId="0" fontId="31" fillId="0" borderId="76" xfId="4" applyFont="1" applyFill="1" applyBorder="1" applyAlignment="1">
      <alignment horizontal="left" vertical="center" wrapText="1"/>
    </xf>
    <xf numFmtId="0" fontId="14" fillId="8" borderId="12" xfId="4" applyFont="1" applyFill="1" applyBorder="1" applyAlignment="1">
      <alignment horizontal="left" vertical="center" wrapText="1"/>
    </xf>
    <xf numFmtId="0" fontId="14" fillId="8" borderId="13" xfId="4" applyFont="1" applyFill="1" applyBorder="1" applyAlignment="1">
      <alignment horizontal="left" vertical="center" wrapText="1"/>
    </xf>
    <xf numFmtId="0" fontId="31" fillId="0" borderId="18" xfId="4" applyFont="1" applyFill="1" applyBorder="1" applyAlignment="1">
      <alignment horizontal="left" vertical="center" wrapText="1"/>
    </xf>
    <xf numFmtId="0" fontId="31" fillId="0" borderId="73" xfId="4" applyFont="1" applyFill="1" applyBorder="1" applyAlignment="1">
      <alignment horizontal="left" vertical="center" wrapText="1"/>
    </xf>
    <xf numFmtId="0" fontId="31" fillId="0" borderId="7" xfId="4" applyFont="1" applyFill="1" applyBorder="1" applyAlignment="1">
      <alignment horizontal="left" vertical="center" wrapText="1"/>
    </xf>
    <xf numFmtId="0" fontId="13" fillId="0" borderId="20" xfId="0" applyFont="1" applyFill="1" applyBorder="1" applyAlignment="1">
      <alignment horizontal="center" vertical="top" wrapText="1"/>
    </xf>
    <xf numFmtId="0" fontId="13" fillId="0" borderId="1" xfId="0" applyFont="1" applyFill="1" applyBorder="1" applyAlignment="1">
      <alignment horizontal="center" vertical="top" wrapText="1"/>
    </xf>
    <xf numFmtId="0" fontId="24" fillId="11" borderId="60" xfId="4" applyFont="1" applyFill="1" applyBorder="1" applyAlignment="1">
      <alignment horizontal="center" vertical="center" wrapText="1"/>
    </xf>
    <xf numFmtId="0" fontId="24" fillId="11" borderId="23" xfId="4" applyFont="1" applyFill="1" applyBorder="1" applyAlignment="1">
      <alignment horizontal="center" vertical="center" wrapText="1"/>
    </xf>
    <xf numFmtId="0" fontId="24" fillId="11" borderId="79" xfId="4" applyFont="1" applyFill="1" applyBorder="1" applyAlignment="1">
      <alignment horizontal="center" vertical="center" wrapText="1"/>
    </xf>
  </cellXfs>
  <cellStyles count="12">
    <cellStyle name="Énfasis6" xfId="9" builtinId="49"/>
    <cellStyle name="Hipervínculo" xfId="5" builtinId="8"/>
    <cellStyle name="Millares" xfId="2" builtinId="3"/>
    <cellStyle name="Moneda" xfId="3" builtinId="4"/>
    <cellStyle name="Normal" xfId="0" builtinId="0"/>
    <cellStyle name="Normal 2" xfId="10"/>
    <cellStyle name="Normal 2 2" xfId="8"/>
    <cellStyle name="Normal 2 3" xfId="11"/>
    <cellStyle name="Normal 3" xfId="4"/>
    <cellStyle name="Normal 3 2" xfId="7"/>
    <cellStyle name="Normal 4 2" xfId="6"/>
    <cellStyle name="Porcentaje" xfId="1" builtinId="5"/>
  </cellStyles>
  <dxfs count="6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FF99"/>
      </font>
      <fill>
        <patternFill patternType="solid">
          <fgColor rgb="FFFFFF99"/>
          <bgColor rgb="FFFFFF99"/>
        </patternFill>
      </fill>
    </dxf>
    <dxf>
      <font>
        <color rgb="FFFFFF99"/>
      </font>
      <fill>
        <patternFill patternType="solid">
          <fgColor rgb="FFFFFF99"/>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191809</xdr:colOff>
      <xdr:row>0</xdr:row>
      <xdr:rowOff>189482</xdr:rowOff>
    </xdr:from>
    <xdr:to>
      <xdr:col>27</xdr:col>
      <xdr:colOff>468599</xdr:colOff>
      <xdr:row>2</xdr:row>
      <xdr:rowOff>155865</xdr:rowOff>
    </xdr:to>
    <xdr:pic>
      <xdr:nvPicPr>
        <xdr:cNvPr id="2" name="5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6275" y="189482"/>
          <a:ext cx="1773524"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191809</xdr:colOff>
      <xdr:row>0</xdr:row>
      <xdr:rowOff>189482</xdr:rowOff>
    </xdr:from>
    <xdr:to>
      <xdr:col>23</xdr:col>
      <xdr:colOff>117204</xdr:colOff>
      <xdr:row>2</xdr:row>
      <xdr:rowOff>155865</xdr:rowOff>
    </xdr:to>
    <xdr:pic>
      <xdr:nvPicPr>
        <xdr:cNvPr id="2" name="5 Imagen">
          <a:extLst>
            <a:ext uri="{FF2B5EF4-FFF2-40B4-BE49-F238E27FC236}">
              <a16:creationId xmlns:a16="http://schemas.microsoft.com/office/drawing/2014/main" id="{E728458F-B95E-4889-8BD3-1EBA21515E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189482"/>
          <a:ext cx="1724499"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191809</xdr:colOff>
      <xdr:row>0</xdr:row>
      <xdr:rowOff>189482</xdr:rowOff>
    </xdr:from>
    <xdr:to>
      <xdr:col>23</xdr:col>
      <xdr:colOff>366907</xdr:colOff>
      <xdr:row>2</xdr:row>
      <xdr:rowOff>155865</xdr:rowOff>
    </xdr:to>
    <xdr:pic>
      <xdr:nvPicPr>
        <xdr:cNvPr id="2" name="5 Imagen">
          <a:extLst>
            <a:ext uri="{FF2B5EF4-FFF2-40B4-BE49-F238E27FC236}">
              <a16:creationId xmlns:a16="http://schemas.microsoft.com/office/drawing/2014/main" id="{AC924F39-C9E1-4D0A-8F88-36082B843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189482"/>
          <a:ext cx="1728982"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47</xdr:col>
      <xdr:colOff>438150</xdr:colOff>
      <xdr:row>1</xdr:row>
      <xdr:rowOff>-19050</xdr:rowOff>
    </xdr:from>
    <xdr:ext cx="2124075" cy="800100"/>
    <xdr:pic>
      <xdr:nvPicPr>
        <xdr:cNvPr id="2" name="image1.png" title="Imagen">
          <a:extLst>
            <a:ext uri="{FF2B5EF4-FFF2-40B4-BE49-F238E27FC236}">
              <a16:creationId xmlns:a16="http://schemas.microsoft.com/office/drawing/2014/main" id="{95AF4DA8-37C5-40AF-8664-13121BAC79B6}"/>
            </a:ext>
          </a:extLst>
        </xdr:cNvPr>
        <xdr:cNvPicPr preferRelativeResize="0"/>
      </xdr:nvPicPr>
      <xdr:blipFill>
        <a:blip xmlns:r="http://schemas.openxmlformats.org/officeDocument/2006/relationships" r:embed="rId1" cstate="print"/>
        <a:stretch>
          <a:fillRect/>
        </a:stretch>
      </xdr:blipFill>
      <xdr:spPr>
        <a:xfrm>
          <a:off x="18688050" y="76200"/>
          <a:ext cx="2124075" cy="8001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twoCellAnchor editAs="oneCell">
    <xdr:from>
      <xdr:col>19</xdr:col>
      <xdr:colOff>191809</xdr:colOff>
      <xdr:row>0</xdr:row>
      <xdr:rowOff>189482</xdr:rowOff>
    </xdr:from>
    <xdr:to>
      <xdr:col>23</xdr:col>
      <xdr:colOff>303222</xdr:colOff>
      <xdr:row>2</xdr:row>
      <xdr:rowOff>155865</xdr:rowOff>
    </xdr:to>
    <xdr:pic>
      <xdr:nvPicPr>
        <xdr:cNvPr id="2" name="5 Imagen">
          <a:extLst>
            <a:ext uri="{FF2B5EF4-FFF2-40B4-BE49-F238E27FC236}">
              <a16:creationId xmlns:a16="http://schemas.microsoft.com/office/drawing/2014/main" id="{20A88651-1F41-4A6F-90B2-1DFB7C89A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6334" y="189482"/>
          <a:ext cx="1759238"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191809</xdr:colOff>
      <xdr:row>0</xdr:row>
      <xdr:rowOff>189482</xdr:rowOff>
    </xdr:from>
    <xdr:to>
      <xdr:col>23</xdr:col>
      <xdr:colOff>359587</xdr:colOff>
      <xdr:row>2</xdr:row>
      <xdr:rowOff>155865</xdr:rowOff>
    </xdr:to>
    <xdr:pic>
      <xdr:nvPicPr>
        <xdr:cNvPr id="2" name="5 Imagen">
          <a:extLst>
            <a:ext uri="{FF2B5EF4-FFF2-40B4-BE49-F238E27FC236}">
              <a16:creationId xmlns:a16="http://schemas.microsoft.com/office/drawing/2014/main" id="{FEDF1551-9BCC-489A-B83D-8E1FED1A99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7984" y="189482"/>
          <a:ext cx="2148978"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18</xdr:col>
      <xdr:colOff>190500</xdr:colOff>
      <xdr:row>0</xdr:row>
      <xdr:rowOff>190500</xdr:rowOff>
    </xdr:from>
    <xdr:to>
      <xdr:col>22</xdr:col>
      <xdr:colOff>304800</xdr:colOff>
      <xdr:row>2</xdr:row>
      <xdr:rowOff>152400</xdr:rowOff>
    </xdr:to>
    <xdr:pic>
      <xdr:nvPicPr>
        <xdr:cNvPr id="2"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190500"/>
          <a:ext cx="1762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190500</xdr:colOff>
      <xdr:row>0</xdr:row>
      <xdr:rowOff>190500</xdr:rowOff>
    </xdr:from>
    <xdr:to>
      <xdr:col>23</xdr:col>
      <xdr:colOff>171450</xdr:colOff>
      <xdr:row>2</xdr:row>
      <xdr:rowOff>152400</xdr:rowOff>
    </xdr:to>
    <xdr:pic>
      <xdr:nvPicPr>
        <xdr:cNvPr id="2"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190500"/>
          <a:ext cx="1752599"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188073</xdr:colOff>
      <xdr:row>0</xdr:row>
      <xdr:rowOff>33846</xdr:rowOff>
    </xdr:from>
    <xdr:to>
      <xdr:col>26</xdr:col>
      <xdr:colOff>171800</xdr:colOff>
      <xdr:row>3</xdr:row>
      <xdr:rowOff>33618</xdr:rowOff>
    </xdr:to>
    <xdr:pic>
      <xdr:nvPicPr>
        <xdr:cNvPr id="2"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1848" y="33846"/>
          <a:ext cx="1765837" cy="704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1933522</xdr:colOff>
      <xdr:row>0</xdr:row>
      <xdr:rowOff>175875</xdr:rowOff>
    </xdr:from>
    <xdr:to>
      <xdr:col>26</xdr:col>
      <xdr:colOff>114409</xdr:colOff>
      <xdr:row>2</xdr:row>
      <xdr:rowOff>102461</xdr:rowOff>
    </xdr:to>
    <xdr:pic>
      <xdr:nvPicPr>
        <xdr:cNvPr id="2" name="5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35222" y="175875"/>
          <a:ext cx="1790862" cy="100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191809</xdr:colOff>
      <xdr:row>0</xdr:row>
      <xdr:rowOff>189482</xdr:rowOff>
    </xdr:from>
    <xdr:to>
      <xdr:col>26</xdr:col>
      <xdr:colOff>577423</xdr:colOff>
      <xdr:row>2</xdr:row>
      <xdr:rowOff>155865</xdr:rowOff>
    </xdr:to>
    <xdr:pic>
      <xdr:nvPicPr>
        <xdr:cNvPr id="2" name="5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189482"/>
          <a:ext cx="1768048"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191809</xdr:colOff>
      <xdr:row>0</xdr:row>
      <xdr:rowOff>189482</xdr:rowOff>
    </xdr:from>
    <xdr:to>
      <xdr:col>23</xdr:col>
      <xdr:colOff>303222</xdr:colOff>
      <xdr:row>2</xdr:row>
      <xdr:rowOff>155865</xdr:rowOff>
    </xdr:to>
    <xdr:pic>
      <xdr:nvPicPr>
        <xdr:cNvPr id="2" name="5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3309" y="189482"/>
          <a:ext cx="1759238"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228600</xdr:colOff>
      <xdr:row>0</xdr:row>
      <xdr:rowOff>1783</xdr:rowOff>
    </xdr:from>
    <xdr:to>
      <xdr:col>28</xdr:col>
      <xdr:colOff>445294</xdr:colOff>
      <xdr:row>6</xdr:row>
      <xdr:rowOff>324054</xdr:rowOff>
    </xdr:to>
    <xdr:pic>
      <xdr:nvPicPr>
        <xdr:cNvPr id="2" name="5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0"/>
          <a:ext cx="2397919" cy="80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191809</xdr:colOff>
      <xdr:row>0</xdr:row>
      <xdr:rowOff>189482</xdr:rowOff>
    </xdr:from>
    <xdr:to>
      <xdr:col>23</xdr:col>
      <xdr:colOff>112721</xdr:colOff>
      <xdr:row>2</xdr:row>
      <xdr:rowOff>155865</xdr:rowOff>
    </xdr:to>
    <xdr:pic>
      <xdr:nvPicPr>
        <xdr:cNvPr id="2" name="5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0534" y="189482"/>
          <a:ext cx="1759237"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191809</xdr:colOff>
      <xdr:row>0</xdr:row>
      <xdr:rowOff>189482</xdr:rowOff>
    </xdr:from>
    <xdr:ext cx="1758676" cy="1008530"/>
    <xdr:pic>
      <xdr:nvPicPr>
        <xdr:cNvPr id="3" name="5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20425" y="189482"/>
          <a:ext cx="1758676" cy="1008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25</xdr:col>
      <xdr:colOff>1778000</xdr:colOff>
      <xdr:row>0</xdr:row>
      <xdr:rowOff>47625</xdr:rowOff>
    </xdr:from>
    <xdr:ext cx="2746986" cy="1006129"/>
    <xdr:pic>
      <xdr:nvPicPr>
        <xdr:cNvPr id="2" name="5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32475" y="47625"/>
          <a:ext cx="2746986" cy="1006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18</xdr:col>
      <xdr:colOff>191809</xdr:colOff>
      <xdr:row>0</xdr:row>
      <xdr:rowOff>189482</xdr:rowOff>
    </xdr:from>
    <xdr:ext cx="1763079" cy="1008530"/>
    <xdr:pic>
      <xdr:nvPicPr>
        <xdr:cNvPr id="2" name="5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7809" y="189482"/>
          <a:ext cx="1763079" cy="1008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18</xdr:col>
      <xdr:colOff>191809</xdr:colOff>
      <xdr:row>0</xdr:row>
      <xdr:rowOff>189482</xdr:rowOff>
    </xdr:from>
    <xdr:to>
      <xdr:col>28</xdr:col>
      <xdr:colOff>1745574</xdr:colOff>
      <xdr:row>2</xdr:row>
      <xdr:rowOff>155865</xdr:rowOff>
    </xdr:to>
    <xdr:pic>
      <xdr:nvPicPr>
        <xdr:cNvPr id="2" name="5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1034" y="189482"/>
          <a:ext cx="1745574" cy="100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32"/>
  <sheetViews>
    <sheetView workbookViewId="0"/>
  </sheetViews>
  <sheetFormatPr baseColWidth="10" defaultRowHeight="15"/>
  <cols>
    <col min="1" max="1" width="3" bestFit="1" customWidth="1"/>
    <col min="2" max="2" width="21.28515625" style="29" customWidth="1"/>
    <col min="3" max="3" width="7" customWidth="1"/>
    <col min="4" max="4" width="11.85546875" hidden="1" customWidth="1"/>
    <col min="5" max="5" width="9.42578125" hidden="1" customWidth="1"/>
    <col min="6" max="6" width="8.28515625" hidden="1" customWidth="1"/>
    <col min="7" max="7" width="3.42578125" hidden="1" customWidth="1"/>
    <col min="8" max="8" width="11.140625" style="10" customWidth="1"/>
    <col min="9" max="9" width="11.140625" style="10" bestFit="1" customWidth="1"/>
    <col min="10" max="10" width="11" style="10" bestFit="1" customWidth="1"/>
    <col min="11" max="11" width="36" style="21" customWidth="1"/>
    <col min="12" max="12" width="41.42578125" style="17" customWidth="1"/>
    <col min="13" max="13" width="11.42578125" style="11"/>
  </cols>
  <sheetData>
    <row r="2" spans="1:12">
      <c r="A2" s="2540" t="s">
        <v>38</v>
      </c>
      <c r="B2" s="2540"/>
      <c r="C2" s="2540"/>
      <c r="D2" s="2538">
        <v>2018</v>
      </c>
      <c r="E2" s="2538"/>
      <c r="F2" s="2538"/>
      <c r="H2" s="2539" t="s">
        <v>39</v>
      </c>
      <c r="I2" s="2539"/>
      <c r="J2" s="2539"/>
    </row>
    <row r="3" spans="1:12">
      <c r="A3" s="2540"/>
      <c r="B3" s="2540"/>
      <c r="C3" s="2540"/>
      <c r="D3" s="7" t="s">
        <v>0</v>
      </c>
      <c r="E3" s="7" t="s">
        <v>1</v>
      </c>
      <c r="F3" s="7" t="s">
        <v>2</v>
      </c>
      <c r="H3" s="16" t="s">
        <v>0</v>
      </c>
      <c r="I3" s="16" t="s">
        <v>1</v>
      </c>
      <c r="J3" s="18" t="s">
        <v>2</v>
      </c>
      <c r="K3" s="22" t="s">
        <v>66</v>
      </c>
    </row>
    <row r="4" spans="1:12">
      <c r="A4" s="12">
        <v>1</v>
      </c>
      <c r="B4" s="27" t="s">
        <v>3</v>
      </c>
      <c r="C4" s="13" t="s">
        <v>4</v>
      </c>
      <c r="D4" s="1">
        <v>0.44</v>
      </c>
      <c r="E4" s="1">
        <v>0.33</v>
      </c>
      <c r="F4" s="2">
        <f t="shared" ref="F4:F5" si="0">E4/D4</f>
        <v>0.75</v>
      </c>
      <c r="H4" s="9"/>
      <c r="I4" s="9"/>
      <c r="J4" s="19"/>
      <c r="K4" s="21" t="s">
        <v>46</v>
      </c>
    </row>
    <row r="5" spans="1:12" ht="30">
      <c r="A5" s="12">
        <v>2</v>
      </c>
      <c r="B5" s="27" t="s">
        <v>5</v>
      </c>
      <c r="C5" s="13" t="s">
        <v>6</v>
      </c>
      <c r="D5" s="1">
        <v>0.03</v>
      </c>
      <c r="E5" s="1">
        <v>0.03</v>
      </c>
      <c r="F5" s="3">
        <f t="shared" si="0"/>
        <v>1</v>
      </c>
      <c r="H5" s="9">
        <v>2.5100000000000001E-2</v>
      </c>
      <c r="I5" s="9">
        <v>2.5100000000000001E-2</v>
      </c>
      <c r="J5" s="20">
        <f t="shared" ref="J5" si="1">I5/H5</f>
        <v>1</v>
      </c>
      <c r="K5" s="21" t="s">
        <v>47</v>
      </c>
    </row>
    <row r="6" spans="1:12" ht="30">
      <c r="A6" s="12">
        <v>3</v>
      </c>
      <c r="B6" s="27" t="s">
        <v>7</v>
      </c>
      <c r="C6" s="13" t="s">
        <v>8</v>
      </c>
      <c r="D6" s="1">
        <v>0.1</v>
      </c>
      <c r="E6" s="1">
        <v>0.1</v>
      </c>
      <c r="F6" s="3">
        <f>E6/D6</f>
        <v>1</v>
      </c>
      <c r="H6" s="9">
        <v>5.8799999999999998E-2</v>
      </c>
      <c r="I6" s="9">
        <v>5.8799999999999998E-2</v>
      </c>
      <c r="J6" s="20">
        <f>I6/H6</f>
        <v>1</v>
      </c>
      <c r="K6" s="21" t="s">
        <v>57</v>
      </c>
    </row>
    <row r="7" spans="1:12" ht="30">
      <c r="A7" s="12">
        <v>4</v>
      </c>
      <c r="B7" s="27" t="s">
        <v>9</v>
      </c>
      <c r="C7" s="13" t="s">
        <v>10</v>
      </c>
      <c r="D7" s="1">
        <v>0.04</v>
      </c>
      <c r="E7" s="1">
        <v>0.04</v>
      </c>
      <c r="F7" s="3">
        <f t="shared" ref="F7:F22" si="2">E7/D7</f>
        <v>1</v>
      </c>
      <c r="H7" s="9">
        <v>9.7000000000000003E-3</v>
      </c>
      <c r="I7" s="9">
        <v>9.4000000000000004E-3</v>
      </c>
      <c r="J7" s="20">
        <f t="shared" ref="J7:J22" si="3">I7/H7</f>
        <v>0.96907216494845361</v>
      </c>
      <c r="K7" s="21" t="s">
        <v>58</v>
      </c>
    </row>
    <row r="8" spans="1:12" ht="38.25">
      <c r="A8" s="12">
        <v>5</v>
      </c>
      <c r="B8" s="27" t="s">
        <v>11</v>
      </c>
      <c r="C8" s="13" t="s">
        <v>12</v>
      </c>
      <c r="D8" s="1">
        <v>0.53</v>
      </c>
      <c r="E8" s="1">
        <v>0.43</v>
      </c>
      <c r="F8" s="2">
        <f t="shared" si="2"/>
        <v>0.81132075471698106</v>
      </c>
      <c r="H8" s="9">
        <v>0.39150000000000001</v>
      </c>
      <c r="I8" s="9">
        <v>0.316</v>
      </c>
      <c r="J8" s="19">
        <f t="shared" si="3"/>
        <v>0.80715197956577267</v>
      </c>
      <c r="K8" s="21" t="s">
        <v>44</v>
      </c>
      <c r="L8" s="17" t="s">
        <v>45</v>
      </c>
    </row>
    <row r="9" spans="1:12" ht="38.25">
      <c r="A9" s="12">
        <v>6</v>
      </c>
      <c r="B9" s="27" t="s">
        <v>13</v>
      </c>
      <c r="C9" s="13" t="s">
        <v>14</v>
      </c>
      <c r="D9" s="1">
        <v>0.21199999999999999</v>
      </c>
      <c r="E9" s="1">
        <v>0.154</v>
      </c>
      <c r="F9" s="2">
        <f t="shared" si="2"/>
        <v>0.7264150943396227</v>
      </c>
      <c r="H9" s="9">
        <v>7.1669999999999998E-2</v>
      </c>
      <c r="I9" s="9">
        <v>5.5002500000000003E-2</v>
      </c>
      <c r="J9" s="19">
        <f t="shared" si="3"/>
        <v>0.76744104925352319</v>
      </c>
      <c r="K9" s="21" t="s">
        <v>48</v>
      </c>
      <c r="L9" s="17" t="s">
        <v>49</v>
      </c>
    </row>
    <row r="10" spans="1:12" ht="63.75">
      <c r="A10" s="12">
        <v>7</v>
      </c>
      <c r="B10" s="27" t="s">
        <v>15</v>
      </c>
      <c r="C10" s="13" t="s">
        <v>16</v>
      </c>
      <c r="D10" s="1">
        <v>0.1502</v>
      </c>
      <c r="E10" s="1">
        <v>0.1148</v>
      </c>
      <c r="F10" s="2">
        <f t="shared" si="2"/>
        <v>0.76431424766977363</v>
      </c>
      <c r="H10" s="9">
        <v>0.17100000000000001</v>
      </c>
      <c r="I10" s="9">
        <v>0.11899999999999999</v>
      </c>
      <c r="J10" s="19">
        <f t="shared" si="3"/>
        <v>0.69590643274853792</v>
      </c>
      <c r="K10" s="21" t="s">
        <v>51</v>
      </c>
      <c r="L10" s="17" t="s">
        <v>59</v>
      </c>
    </row>
    <row r="11" spans="1:12">
      <c r="A11" s="12">
        <v>8</v>
      </c>
      <c r="B11" s="27" t="s">
        <v>33</v>
      </c>
      <c r="C11" s="13" t="s">
        <v>17</v>
      </c>
      <c r="D11" s="1">
        <v>0.56000000000000005</v>
      </c>
      <c r="E11" s="1">
        <v>0.53</v>
      </c>
      <c r="F11" s="3">
        <f t="shared" si="2"/>
        <v>0.9464285714285714</v>
      </c>
      <c r="H11" s="9">
        <v>0.43099999999999999</v>
      </c>
      <c r="I11" s="9">
        <v>0.40799999999999997</v>
      </c>
      <c r="J11" s="20">
        <f t="shared" si="3"/>
        <v>0.94663573085846864</v>
      </c>
      <c r="K11" s="21" t="s">
        <v>61</v>
      </c>
    </row>
    <row r="12" spans="1:12" ht="30">
      <c r="A12" s="12">
        <v>9</v>
      </c>
      <c r="B12" s="27" t="s">
        <v>18</v>
      </c>
      <c r="C12" s="13" t="s">
        <v>19</v>
      </c>
      <c r="D12" s="1">
        <v>0.12</v>
      </c>
      <c r="E12" s="1">
        <v>0.114</v>
      </c>
      <c r="F12" s="3">
        <f t="shared" si="2"/>
        <v>0.95000000000000007</v>
      </c>
      <c r="H12" s="9">
        <v>7.5999999999999998E-2</v>
      </c>
      <c r="I12" s="9">
        <v>6.2E-2</v>
      </c>
      <c r="J12" s="20">
        <f t="shared" si="3"/>
        <v>0.81578947368421051</v>
      </c>
      <c r="K12" s="21" t="s">
        <v>62</v>
      </c>
    </row>
    <row r="13" spans="1:12" ht="51">
      <c r="A13" s="12">
        <v>10</v>
      </c>
      <c r="B13" s="27" t="s">
        <v>34</v>
      </c>
      <c r="C13" s="13" t="s">
        <v>52</v>
      </c>
      <c r="D13" s="1">
        <v>0.152</v>
      </c>
      <c r="E13" s="1">
        <v>0.13170000000000001</v>
      </c>
      <c r="F13" s="3">
        <f t="shared" si="2"/>
        <v>0.86644736842105274</v>
      </c>
      <c r="H13" s="9">
        <v>5.8799999999999998E-2</v>
      </c>
      <c r="I13" s="9">
        <v>4.8800000000000003E-2</v>
      </c>
      <c r="J13" s="20">
        <f t="shared" si="3"/>
        <v>0.82993197278911568</v>
      </c>
      <c r="K13" s="21" t="s">
        <v>60</v>
      </c>
    </row>
    <row r="14" spans="1:12" ht="25.5">
      <c r="A14" s="12">
        <v>11</v>
      </c>
      <c r="B14" s="27" t="s">
        <v>35</v>
      </c>
      <c r="C14" s="13" t="s">
        <v>36</v>
      </c>
      <c r="D14" s="1">
        <v>0.13</v>
      </c>
      <c r="E14" s="1">
        <v>0.1</v>
      </c>
      <c r="F14" s="2">
        <f t="shared" si="2"/>
        <v>0.76923076923076927</v>
      </c>
      <c r="H14" s="9">
        <v>9.3799999999999994E-2</v>
      </c>
      <c r="I14" s="9">
        <v>7.8700000000000006E-2</v>
      </c>
      <c r="J14" s="19">
        <f t="shared" si="3"/>
        <v>0.83901918976545853</v>
      </c>
      <c r="K14" s="21" t="s">
        <v>64</v>
      </c>
    </row>
    <row r="15" spans="1:12" ht="45">
      <c r="A15" s="12">
        <v>12</v>
      </c>
      <c r="B15" s="27" t="s">
        <v>20</v>
      </c>
      <c r="C15" s="13" t="s">
        <v>21</v>
      </c>
      <c r="D15" s="1">
        <v>0.19270000000000001</v>
      </c>
      <c r="E15" s="1">
        <v>0.16270000000000001</v>
      </c>
      <c r="F15" s="2">
        <f t="shared" si="2"/>
        <v>0.84431759211209134</v>
      </c>
      <c r="H15" s="9">
        <v>6.0100000000000001E-2</v>
      </c>
      <c r="I15" s="9">
        <v>4.5600000000000002E-2</v>
      </c>
      <c r="J15" s="19">
        <f t="shared" si="3"/>
        <v>0.75873544093178036</v>
      </c>
      <c r="K15" s="21" t="s">
        <v>63</v>
      </c>
    </row>
    <row r="16" spans="1:12" ht="30">
      <c r="A16" s="12">
        <v>13</v>
      </c>
      <c r="B16" s="27" t="s">
        <v>22</v>
      </c>
      <c r="C16" s="13" t="s">
        <v>23</v>
      </c>
      <c r="D16" s="1">
        <v>0.04</v>
      </c>
      <c r="E16" s="1">
        <v>2.9899999999999999E-2</v>
      </c>
      <c r="F16" s="2">
        <f t="shared" si="2"/>
        <v>0.74749999999999994</v>
      </c>
      <c r="H16" s="9">
        <v>7.4200000000000002E-2</v>
      </c>
      <c r="I16" s="9">
        <v>6.4199999999999993E-2</v>
      </c>
      <c r="J16" s="19">
        <f t="shared" si="3"/>
        <v>0.86522911051212925</v>
      </c>
      <c r="K16" s="21" t="s">
        <v>65</v>
      </c>
    </row>
    <row r="17" spans="1:12" ht="38.25">
      <c r="A17" s="12">
        <v>14</v>
      </c>
      <c r="B17" s="27" t="s">
        <v>24</v>
      </c>
      <c r="C17" s="13" t="s">
        <v>25</v>
      </c>
      <c r="D17" s="1">
        <v>0.23</v>
      </c>
      <c r="E17" s="1">
        <v>0.16830000000000001</v>
      </c>
      <c r="F17" s="2">
        <f t="shared" si="2"/>
        <v>0.73173913043478256</v>
      </c>
      <c r="H17" s="9">
        <v>0.19700000000000001</v>
      </c>
      <c r="I17" s="9">
        <v>0.151</v>
      </c>
      <c r="J17" s="19">
        <f t="shared" si="3"/>
        <v>0.76649746192893398</v>
      </c>
      <c r="K17" s="21" t="s">
        <v>55</v>
      </c>
      <c r="L17" s="17" t="s">
        <v>56</v>
      </c>
    </row>
    <row r="18" spans="1:12" ht="30">
      <c r="A18" s="12">
        <v>15</v>
      </c>
      <c r="B18" s="27" t="s">
        <v>32</v>
      </c>
      <c r="C18" s="13" t="s">
        <v>26</v>
      </c>
      <c r="D18" s="1">
        <v>0.28000000000000003</v>
      </c>
      <c r="E18" s="1">
        <v>0.27789999999999998</v>
      </c>
      <c r="F18" s="3">
        <f t="shared" si="2"/>
        <v>0.99249999999999983</v>
      </c>
      <c r="H18" s="9">
        <v>9.01E-2</v>
      </c>
      <c r="I18" s="9">
        <v>9.01E-2</v>
      </c>
      <c r="J18" s="20">
        <f t="shared" si="3"/>
        <v>1</v>
      </c>
      <c r="K18" s="21" t="s">
        <v>50</v>
      </c>
    </row>
    <row r="19" spans="1:12" ht="38.25">
      <c r="A19" s="12">
        <v>16</v>
      </c>
      <c r="B19" s="27" t="s">
        <v>31</v>
      </c>
      <c r="C19" s="13" t="s">
        <v>27</v>
      </c>
      <c r="D19" s="1">
        <v>0.33069999999999999</v>
      </c>
      <c r="E19" s="1">
        <v>0.24890000000000001</v>
      </c>
      <c r="F19" s="2">
        <f t="shared" si="2"/>
        <v>0.75264590263078324</v>
      </c>
      <c r="H19" s="9">
        <v>0.253</v>
      </c>
      <c r="I19" s="9">
        <v>0.21940000000000001</v>
      </c>
      <c r="J19" s="20">
        <f t="shared" si="3"/>
        <v>0.86719367588932805</v>
      </c>
      <c r="K19" s="21" t="s">
        <v>42</v>
      </c>
      <c r="L19" s="17" t="s">
        <v>43</v>
      </c>
    </row>
    <row r="20" spans="1:12" ht="60">
      <c r="A20" s="12">
        <v>17</v>
      </c>
      <c r="B20" s="27" t="s">
        <v>28</v>
      </c>
      <c r="C20" s="13" t="s">
        <v>29</v>
      </c>
      <c r="D20" s="1">
        <v>0.05</v>
      </c>
      <c r="E20" s="1">
        <v>0.05</v>
      </c>
      <c r="F20" s="3">
        <f t="shared" si="2"/>
        <v>1</v>
      </c>
      <c r="H20" s="9">
        <v>3.5099999999999999E-2</v>
      </c>
      <c r="I20" s="9">
        <v>3.3099999999999997E-2</v>
      </c>
      <c r="J20" s="20">
        <f t="shared" si="3"/>
        <v>0.94301994301994296</v>
      </c>
      <c r="K20" s="21" t="s">
        <v>53</v>
      </c>
      <c r="L20" s="17" t="s">
        <v>54</v>
      </c>
    </row>
    <row r="21" spans="1:12" ht="38.25">
      <c r="A21" s="14">
        <v>18</v>
      </c>
      <c r="B21" s="28" t="s">
        <v>37</v>
      </c>
      <c r="C21" s="15" t="s">
        <v>30</v>
      </c>
      <c r="D21" s="6"/>
      <c r="E21" s="6"/>
      <c r="F21" s="6"/>
      <c r="H21" s="9">
        <v>6.1499999999999999E-2</v>
      </c>
      <c r="I21" s="9">
        <v>4.1500000000000002E-2</v>
      </c>
      <c r="J21" s="20">
        <f t="shared" si="3"/>
        <v>0.67479674796747968</v>
      </c>
      <c r="K21" s="21" t="s">
        <v>40</v>
      </c>
      <c r="L21" s="17" t="s">
        <v>41</v>
      </c>
    </row>
    <row r="22" spans="1:12" ht="18.75">
      <c r="D22" s="4">
        <f>SUM(D5:D20)</f>
        <v>3.1475999999999997</v>
      </c>
      <c r="E22" s="4">
        <f>SUM(E5:E20)</f>
        <v>2.6821999999999999</v>
      </c>
      <c r="F22" s="5">
        <f t="shared" si="2"/>
        <v>0.85214131401702886</v>
      </c>
      <c r="H22" s="8">
        <f>SUM(H5:H20)</f>
        <v>2.0968700000000005</v>
      </c>
      <c r="I22" s="8">
        <f>SUM(I5:I20)</f>
        <v>1.7842025000000001</v>
      </c>
      <c r="J22" s="23">
        <f t="shared" si="3"/>
        <v>0.85088846709619559</v>
      </c>
      <c r="K22" s="24"/>
    </row>
    <row r="23" spans="1:12">
      <c r="D23" s="1"/>
      <c r="E23" s="1"/>
      <c r="F23" s="1"/>
      <c r="J23" s="25"/>
      <c r="K23" s="26"/>
      <c r="L23" s="26"/>
    </row>
    <row r="24" spans="1:12">
      <c r="J24" s="25"/>
      <c r="K24" s="26"/>
      <c r="L24" s="26"/>
    </row>
    <row r="25" spans="1:12">
      <c r="J25" s="25"/>
      <c r="K25" s="26"/>
      <c r="L25" s="26"/>
    </row>
    <row r="26" spans="1:12">
      <c r="J26" s="25"/>
      <c r="K26" s="26"/>
      <c r="L26" s="26"/>
    </row>
    <row r="27" spans="1:12">
      <c r="J27" s="25"/>
      <c r="K27" s="26"/>
      <c r="L27" s="26"/>
    </row>
    <row r="28" spans="1:12">
      <c r="J28" s="25"/>
      <c r="K28" s="26"/>
      <c r="L28" s="26"/>
    </row>
    <row r="29" spans="1:12">
      <c r="J29" s="25"/>
      <c r="K29" s="26"/>
      <c r="L29" s="26"/>
    </row>
    <row r="30" spans="1:12">
      <c r="J30" s="25"/>
      <c r="K30" s="26"/>
      <c r="L30" s="26"/>
    </row>
    <row r="31" spans="1:12">
      <c r="J31" s="25"/>
      <c r="K31" s="26"/>
      <c r="L31" s="26"/>
    </row>
    <row r="32" spans="1:12">
      <c r="J32" s="25"/>
      <c r="K32" s="26"/>
      <c r="L32" s="26"/>
    </row>
    <row r="33" spans="10:12">
      <c r="J33" s="25"/>
      <c r="K33" s="26"/>
      <c r="L33" s="26"/>
    </row>
    <row r="34" spans="10:12">
      <c r="J34" s="25"/>
      <c r="K34" s="26"/>
      <c r="L34" s="26"/>
    </row>
    <row r="35" spans="10:12">
      <c r="J35" s="25"/>
      <c r="K35" s="26"/>
      <c r="L35" s="26"/>
    </row>
    <row r="36" spans="10:12">
      <c r="J36" s="25"/>
      <c r="K36" s="26"/>
      <c r="L36" s="26"/>
    </row>
    <row r="37" spans="10:12">
      <c r="J37" s="25"/>
      <c r="K37" s="26"/>
      <c r="L37" s="26"/>
    </row>
    <row r="38" spans="10:12">
      <c r="J38" s="25"/>
      <c r="K38" s="26"/>
      <c r="L38" s="26"/>
    </row>
    <row r="39" spans="10:12">
      <c r="J39" s="25"/>
      <c r="K39" s="26"/>
      <c r="L39" s="26"/>
    </row>
    <row r="40" spans="10:12">
      <c r="J40" s="25"/>
      <c r="K40" s="26"/>
      <c r="L40" s="26"/>
    </row>
    <row r="41" spans="10:12">
      <c r="J41" s="25"/>
      <c r="K41" s="26"/>
      <c r="L41" s="26"/>
    </row>
    <row r="42" spans="10:12">
      <c r="J42" s="25"/>
      <c r="K42" s="26"/>
      <c r="L42" s="26"/>
    </row>
    <row r="43" spans="10:12">
      <c r="J43" s="25"/>
      <c r="K43" s="26"/>
      <c r="L43" s="26"/>
    </row>
    <row r="44" spans="10:12">
      <c r="J44" s="25"/>
      <c r="K44" s="26"/>
      <c r="L44" s="26"/>
    </row>
    <row r="45" spans="10:12">
      <c r="J45" s="25"/>
      <c r="K45" s="26"/>
      <c r="L45" s="26"/>
    </row>
    <row r="46" spans="10:12">
      <c r="J46" s="25"/>
      <c r="K46" s="26"/>
      <c r="L46" s="26"/>
    </row>
    <row r="47" spans="10:12">
      <c r="J47" s="25"/>
      <c r="K47" s="26"/>
      <c r="L47" s="26"/>
    </row>
    <row r="48" spans="10:12">
      <c r="J48" s="25"/>
      <c r="K48" s="26"/>
      <c r="L48" s="26"/>
    </row>
    <row r="49" spans="10:12">
      <c r="J49" s="25"/>
      <c r="K49" s="26"/>
      <c r="L49" s="26"/>
    </row>
    <row r="50" spans="10:12">
      <c r="J50" s="25"/>
      <c r="K50" s="26"/>
      <c r="L50" s="26"/>
    </row>
    <row r="51" spans="10:12">
      <c r="J51" s="25"/>
      <c r="K51" s="26"/>
      <c r="L51" s="26"/>
    </row>
    <row r="52" spans="10:12">
      <c r="J52" s="25"/>
      <c r="K52" s="26"/>
      <c r="L52" s="26"/>
    </row>
    <row r="53" spans="10:12">
      <c r="J53" s="25"/>
      <c r="K53" s="26"/>
      <c r="L53" s="26"/>
    </row>
    <row r="54" spans="10:12">
      <c r="J54" s="25"/>
      <c r="K54" s="26"/>
      <c r="L54" s="26"/>
    </row>
    <row r="55" spans="10:12">
      <c r="J55" s="25"/>
      <c r="K55" s="26"/>
      <c r="L55" s="26"/>
    </row>
    <row r="56" spans="10:12">
      <c r="J56" s="25"/>
      <c r="K56" s="26"/>
      <c r="L56" s="26"/>
    </row>
    <row r="57" spans="10:12">
      <c r="J57" s="25"/>
      <c r="K57" s="26"/>
      <c r="L57" s="26"/>
    </row>
    <row r="58" spans="10:12">
      <c r="J58" s="25"/>
      <c r="K58" s="26"/>
      <c r="L58" s="26"/>
    </row>
    <row r="59" spans="10:12">
      <c r="J59" s="25"/>
      <c r="K59" s="26"/>
      <c r="L59" s="26"/>
    </row>
    <row r="60" spans="10:12">
      <c r="J60" s="25"/>
      <c r="K60" s="26"/>
      <c r="L60" s="26"/>
    </row>
    <row r="61" spans="10:12">
      <c r="J61" s="25"/>
      <c r="K61" s="26"/>
      <c r="L61" s="26"/>
    </row>
    <row r="62" spans="10:12">
      <c r="J62" s="25"/>
      <c r="K62" s="26"/>
      <c r="L62" s="26"/>
    </row>
    <row r="63" spans="10:12">
      <c r="J63" s="25"/>
      <c r="K63" s="26"/>
      <c r="L63" s="26"/>
    </row>
    <row r="64" spans="10:12">
      <c r="J64" s="25"/>
      <c r="K64" s="26"/>
      <c r="L64" s="26"/>
    </row>
    <row r="65" spans="10:12">
      <c r="J65" s="25"/>
      <c r="K65" s="26"/>
      <c r="L65" s="26"/>
    </row>
    <row r="66" spans="10:12">
      <c r="J66" s="25"/>
      <c r="K66" s="26"/>
      <c r="L66" s="26"/>
    </row>
    <row r="67" spans="10:12">
      <c r="J67" s="25"/>
      <c r="K67" s="26"/>
      <c r="L67" s="26"/>
    </row>
    <row r="68" spans="10:12">
      <c r="J68" s="25"/>
      <c r="K68" s="26"/>
      <c r="L68" s="26"/>
    </row>
    <row r="69" spans="10:12">
      <c r="J69" s="25"/>
      <c r="K69" s="26"/>
      <c r="L69" s="26"/>
    </row>
    <row r="70" spans="10:12">
      <c r="J70" s="25"/>
      <c r="K70" s="26"/>
      <c r="L70" s="26"/>
    </row>
    <row r="71" spans="10:12">
      <c r="J71" s="25"/>
      <c r="K71" s="26"/>
      <c r="L71" s="26"/>
    </row>
    <row r="72" spans="10:12">
      <c r="J72" s="25"/>
      <c r="K72" s="26"/>
      <c r="L72" s="26"/>
    </row>
    <row r="73" spans="10:12">
      <c r="J73" s="25"/>
      <c r="K73" s="26"/>
      <c r="L73" s="26"/>
    </row>
    <row r="74" spans="10:12">
      <c r="J74" s="25"/>
      <c r="K74" s="26"/>
      <c r="L74" s="26"/>
    </row>
    <row r="75" spans="10:12">
      <c r="J75" s="25"/>
      <c r="K75" s="26"/>
      <c r="L75" s="26"/>
    </row>
    <row r="76" spans="10:12">
      <c r="J76" s="25"/>
      <c r="K76" s="26"/>
      <c r="L76" s="26"/>
    </row>
    <row r="77" spans="10:12">
      <c r="J77" s="25"/>
      <c r="K77" s="26"/>
      <c r="L77" s="26"/>
    </row>
    <row r="78" spans="10:12">
      <c r="J78" s="25"/>
      <c r="K78" s="26"/>
      <c r="L78" s="26"/>
    </row>
    <row r="79" spans="10:12">
      <c r="J79" s="25"/>
      <c r="K79" s="26"/>
      <c r="L79" s="26"/>
    </row>
    <row r="80" spans="10:12">
      <c r="J80" s="25"/>
      <c r="K80" s="26"/>
      <c r="L80" s="26"/>
    </row>
    <row r="81" spans="10:12">
      <c r="J81" s="25"/>
      <c r="K81" s="26"/>
      <c r="L81" s="26"/>
    </row>
    <row r="82" spans="10:12">
      <c r="J82" s="25"/>
      <c r="K82" s="26"/>
      <c r="L82" s="26"/>
    </row>
    <row r="83" spans="10:12">
      <c r="J83" s="25"/>
      <c r="K83" s="26"/>
      <c r="L83" s="26"/>
    </row>
    <row r="84" spans="10:12">
      <c r="J84" s="25"/>
      <c r="K84" s="26"/>
      <c r="L84" s="26"/>
    </row>
    <row r="85" spans="10:12">
      <c r="J85" s="25"/>
      <c r="K85" s="26"/>
      <c r="L85" s="26"/>
    </row>
    <row r="86" spans="10:12">
      <c r="J86" s="25"/>
      <c r="K86" s="26"/>
      <c r="L86" s="26"/>
    </row>
    <row r="87" spans="10:12">
      <c r="J87" s="25"/>
      <c r="K87" s="26"/>
      <c r="L87" s="26"/>
    </row>
    <row r="88" spans="10:12">
      <c r="J88" s="25"/>
      <c r="K88" s="26"/>
      <c r="L88" s="26"/>
    </row>
    <row r="89" spans="10:12">
      <c r="J89" s="25"/>
      <c r="K89" s="26"/>
      <c r="L89" s="26"/>
    </row>
    <row r="90" spans="10:12">
      <c r="J90" s="25"/>
      <c r="K90" s="26"/>
      <c r="L90" s="26"/>
    </row>
    <row r="91" spans="10:12">
      <c r="J91" s="25"/>
      <c r="K91" s="26"/>
      <c r="L91" s="26"/>
    </row>
    <row r="92" spans="10:12">
      <c r="J92" s="25"/>
      <c r="K92" s="26"/>
      <c r="L92" s="26"/>
    </row>
    <row r="93" spans="10:12">
      <c r="J93" s="25"/>
      <c r="K93" s="26"/>
      <c r="L93" s="26"/>
    </row>
    <row r="94" spans="10:12">
      <c r="J94" s="25"/>
      <c r="K94" s="26"/>
      <c r="L94" s="26"/>
    </row>
    <row r="95" spans="10:12">
      <c r="J95" s="25"/>
      <c r="K95" s="26"/>
      <c r="L95" s="26"/>
    </row>
    <row r="96" spans="10:12">
      <c r="J96" s="25"/>
      <c r="K96" s="26"/>
      <c r="L96" s="26"/>
    </row>
    <row r="97" spans="10:12">
      <c r="J97" s="25"/>
      <c r="K97" s="26"/>
      <c r="L97" s="26"/>
    </row>
    <row r="98" spans="10:12">
      <c r="J98" s="25"/>
      <c r="K98" s="26"/>
      <c r="L98" s="26"/>
    </row>
    <row r="99" spans="10:12">
      <c r="J99" s="25"/>
      <c r="K99" s="26"/>
      <c r="L99" s="26"/>
    </row>
    <row r="100" spans="10:12">
      <c r="J100" s="25"/>
      <c r="K100" s="26"/>
      <c r="L100" s="26"/>
    </row>
    <row r="101" spans="10:12">
      <c r="J101" s="25"/>
      <c r="K101" s="26"/>
      <c r="L101" s="26"/>
    </row>
    <row r="102" spans="10:12">
      <c r="J102" s="25"/>
      <c r="K102" s="26"/>
      <c r="L102" s="26"/>
    </row>
    <row r="103" spans="10:12">
      <c r="J103" s="25"/>
      <c r="K103" s="26"/>
      <c r="L103" s="26"/>
    </row>
    <row r="104" spans="10:12">
      <c r="J104" s="25"/>
      <c r="K104" s="26"/>
      <c r="L104" s="26"/>
    </row>
    <row r="105" spans="10:12">
      <c r="J105" s="25"/>
      <c r="K105" s="26"/>
      <c r="L105" s="26"/>
    </row>
    <row r="106" spans="10:12">
      <c r="J106" s="25"/>
      <c r="K106" s="26"/>
      <c r="L106" s="26"/>
    </row>
    <row r="107" spans="10:12">
      <c r="J107" s="25"/>
      <c r="K107" s="26"/>
      <c r="L107" s="26"/>
    </row>
    <row r="108" spans="10:12">
      <c r="J108" s="25"/>
      <c r="K108" s="26"/>
      <c r="L108" s="26"/>
    </row>
    <row r="109" spans="10:12">
      <c r="J109" s="25"/>
      <c r="K109" s="26"/>
      <c r="L109" s="26"/>
    </row>
    <row r="110" spans="10:12">
      <c r="J110" s="25"/>
      <c r="K110" s="26"/>
      <c r="L110" s="26"/>
    </row>
    <row r="111" spans="10:12">
      <c r="J111" s="25"/>
      <c r="K111" s="26"/>
      <c r="L111" s="26"/>
    </row>
    <row r="112" spans="10:12">
      <c r="J112" s="25"/>
      <c r="K112" s="26"/>
      <c r="L112" s="26"/>
    </row>
    <row r="113" spans="10:12">
      <c r="J113" s="25"/>
      <c r="K113" s="26"/>
      <c r="L113" s="26"/>
    </row>
    <row r="114" spans="10:12">
      <c r="J114" s="25"/>
      <c r="K114" s="26"/>
      <c r="L114" s="26"/>
    </row>
    <row r="115" spans="10:12">
      <c r="J115" s="25"/>
      <c r="K115" s="26"/>
      <c r="L115" s="26"/>
    </row>
    <row r="116" spans="10:12">
      <c r="J116" s="25"/>
      <c r="K116" s="26"/>
      <c r="L116" s="26"/>
    </row>
    <row r="117" spans="10:12">
      <c r="J117" s="25"/>
      <c r="K117" s="26"/>
      <c r="L117" s="26"/>
    </row>
    <row r="118" spans="10:12">
      <c r="J118" s="25"/>
      <c r="K118" s="26"/>
      <c r="L118" s="26"/>
    </row>
    <row r="119" spans="10:12">
      <c r="J119" s="25"/>
      <c r="K119" s="26"/>
      <c r="L119" s="26"/>
    </row>
    <row r="120" spans="10:12">
      <c r="J120" s="25"/>
      <c r="K120" s="26"/>
      <c r="L120" s="26"/>
    </row>
    <row r="121" spans="10:12">
      <c r="J121" s="25"/>
      <c r="K121" s="26"/>
      <c r="L121" s="26"/>
    </row>
    <row r="122" spans="10:12">
      <c r="J122" s="25"/>
      <c r="K122" s="26"/>
      <c r="L122" s="26"/>
    </row>
    <row r="123" spans="10:12">
      <c r="J123" s="25"/>
      <c r="K123" s="26"/>
      <c r="L123" s="26"/>
    </row>
    <row r="124" spans="10:12">
      <c r="J124" s="25"/>
      <c r="K124" s="26"/>
      <c r="L124" s="26"/>
    </row>
    <row r="125" spans="10:12">
      <c r="J125" s="25"/>
      <c r="K125" s="26"/>
      <c r="L125" s="26"/>
    </row>
    <row r="126" spans="10:12">
      <c r="J126" s="25"/>
      <c r="K126" s="26"/>
      <c r="L126" s="26"/>
    </row>
    <row r="127" spans="10:12">
      <c r="J127" s="25"/>
      <c r="K127" s="26"/>
      <c r="L127" s="26"/>
    </row>
    <row r="128" spans="10:12">
      <c r="J128" s="25"/>
      <c r="K128" s="26"/>
      <c r="L128" s="26"/>
    </row>
    <row r="129" spans="10:12">
      <c r="J129" s="25"/>
      <c r="K129" s="26"/>
      <c r="L129" s="26"/>
    </row>
    <row r="130" spans="10:12">
      <c r="J130" s="25"/>
      <c r="K130" s="26"/>
      <c r="L130" s="26"/>
    </row>
    <row r="131" spans="10:12">
      <c r="J131" s="25"/>
      <c r="K131" s="26"/>
      <c r="L131" s="26"/>
    </row>
    <row r="132" spans="10:12">
      <c r="J132" s="25"/>
      <c r="K132" s="26"/>
      <c r="L132" s="26"/>
    </row>
    <row r="133" spans="10:12">
      <c r="J133" s="25"/>
      <c r="K133" s="26"/>
      <c r="L133" s="26"/>
    </row>
    <row r="134" spans="10:12">
      <c r="J134" s="25"/>
      <c r="K134" s="26"/>
      <c r="L134" s="26"/>
    </row>
    <row r="135" spans="10:12">
      <c r="J135" s="25"/>
      <c r="K135" s="26"/>
      <c r="L135" s="26"/>
    </row>
    <row r="136" spans="10:12">
      <c r="J136" s="25"/>
      <c r="K136" s="26"/>
      <c r="L136" s="26"/>
    </row>
    <row r="137" spans="10:12">
      <c r="J137" s="25"/>
      <c r="K137" s="26"/>
      <c r="L137" s="26"/>
    </row>
    <row r="138" spans="10:12">
      <c r="J138" s="25"/>
      <c r="K138" s="26"/>
      <c r="L138" s="26"/>
    </row>
    <row r="139" spans="10:12">
      <c r="J139" s="25"/>
      <c r="K139" s="26"/>
      <c r="L139" s="26"/>
    </row>
    <row r="140" spans="10:12">
      <c r="J140" s="25"/>
      <c r="K140" s="26"/>
      <c r="L140" s="26"/>
    </row>
    <row r="141" spans="10:12">
      <c r="J141" s="25"/>
      <c r="K141" s="26"/>
      <c r="L141" s="26"/>
    </row>
    <row r="142" spans="10:12">
      <c r="J142" s="25"/>
      <c r="K142" s="26"/>
      <c r="L142" s="26"/>
    </row>
    <row r="143" spans="10:12">
      <c r="J143" s="25"/>
      <c r="K143" s="26"/>
      <c r="L143" s="26"/>
    </row>
    <row r="144" spans="10:12">
      <c r="J144" s="25"/>
      <c r="K144" s="26"/>
      <c r="L144" s="26"/>
    </row>
    <row r="145" spans="10:12">
      <c r="J145" s="25"/>
      <c r="K145" s="26"/>
      <c r="L145" s="26"/>
    </row>
    <row r="146" spans="10:12">
      <c r="J146" s="25"/>
      <c r="K146" s="26"/>
      <c r="L146" s="26"/>
    </row>
    <row r="147" spans="10:12">
      <c r="J147" s="25"/>
      <c r="K147" s="26"/>
      <c r="L147" s="26"/>
    </row>
    <row r="148" spans="10:12">
      <c r="J148" s="25"/>
      <c r="K148" s="26"/>
      <c r="L148" s="26"/>
    </row>
    <row r="149" spans="10:12">
      <c r="J149" s="25"/>
      <c r="K149" s="26"/>
      <c r="L149" s="26"/>
    </row>
    <row r="150" spans="10:12">
      <c r="J150" s="25"/>
      <c r="K150" s="26"/>
      <c r="L150" s="26"/>
    </row>
    <row r="151" spans="10:12">
      <c r="J151" s="25"/>
      <c r="K151" s="26"/>
      <c r="L151" s="26"/>
    </row>
    <row r="152" spans="10:12">
      <c r="J152" s="25"/>
      <c r="K152" s="26"/>
      <c r="L152" s="26"/>
    </row>
    <row r="153" spans="10:12">
      <c r="J153" s="25"/>
      <c r="K153" s="26"/>
      <c r="L153" s="26"/>
    </row>
    <row r="154" spans="10:12">
      <c r="J154" s="25"/>
      <c r="K154" s="26"/>
      <c r="L154" s="26"/>
    </row>
    <row r="155" spans="10:12">
      <c r="J155" s="25"/>
      <c r="K155" s="26"/>
      <c r="L155" s="26"/>
    </row>
    <row r="156" spans="10:12">
      <c r="J156" s="25"/>
      <c r="K156" s="26"/>
      <c r="L156" s="26"/>
    </row>
    <row r="157" spans="10:12">
      <c r="J157" s="25"/>
      <c r="K157" s="26"/>
      <c r="L157" s="26"/>
    </row>
    <row r="158" spans="10:12">
      <c r="J158" s="25"/>
      <c r="K158" s="26"/>
      <c r="L158" s="26"/>
    </row>
    <row r="159" spans="10:12">
      <c r="J159" s="25"/>
      <c r="K159" s="26"/>
      <c r="L159" s="26"/>
    </row>
    <row r="160" spans="10:12">
      <c r="J160" s="25"/>
      <c r="K160" s="26"/>
      <c r="L160" s="26"/>
    </row>
    <row r="161" spans="10:12">
      <c r="J161" s="25"/>
      <c r="K161" s="26"/>
      <c r="L161" s="26"/>
    </row>
    <row r="162" spans="10:12">
      <c r="J162" s="25"/>
      <c r="K162" s="26"/>
      <c r="L162" s="26"/>
    </row>
    <row r="163" spans="10:12">
      <c r="J163" s="25"/>
      <c r="K163" s="26"/>
      <c r="L163" s="26"/>
    </row>
    <row r="164" spans="10:12">
      <c r="J164" s="25"/>
      <c r="K164" s="26"/>
      <c r="L164" s="26"/>
    </row>
    <row r="165" spans="10:12">
      <c r="J165" s="25"/>
      <c r="K165" s="26"/>
      <c r="L165" s="26"/>
    </row>
    <row r="166" spans="10:12">
      <c r="J166" s="25"/>
      <c r="K166" s="26"/>
      <c r="L166" s="26"/>
    </row>
    <row r="167" spans="10:12">
      <c r="J167" s="25"/>
      <c r="K167" s="26"/>
      <c r="L167" s="26"/>
    </row>
    <row r="168" spans="10:12">
      <c r="J168" s="25"/>
      <c r="K168" s="26"/>
      <c r="L168" s="26"/>
    </row>
    <row r="169" spans="10:12">
      <c r="J169" s="25"/>
      <c r="K169" s="26"/>
      <c r="L169" s="26"/>
    </row>
    <row r="170" spans="10:12">
      <c r="J170" s="25"/>
      <c r="K170" s="26"/>
      <c r="L170" s="26"/>
    </row>
    <row r="171" spans="10:12">
      <c r="J171" s="25"/>
      <c r="K171" s="26"/>
      <c r="L171" s="26"/>
    </row>
    <row r="172" spans="10:12">
      <c r="J172" s="25"/>
      <c r="K172" s="26"/>
      <c r="L172" s="26"/>
    </row>
    <row r="173" spans="10:12">
      <c r="J173" s="25"/>
      <c r="K173" s="26"/>
      <c r="L173" s="26"/>
    </row>
    <row r="174" spans="10:12">
      <c r="J174" s="25"/>
      <c r="K174" s="26"/>
      <c r="L174" s="26"/>
    </row>
    <row r="175" spans="10:12">
      <c r="J175" s="25"/>
      <c r="K175" s="26"/>
      <c r="L175" s="26"/>
    </row>
    <row r="176" spans="10:12">
      <c r="J176" s="25"/>
      <c r="K176" s="26"/>
      <c r="L176" s="26"/>
    </row>
    <row r="177" spans="10:12">
      <c r="J177" s="25"/>
      <c r="K177" s="26"/>
      <c r="L177" s="26"/>
    </row>
    <row r="178" spans="10:12">
      <c r="J178" s="25"/>
      <c r="K178" s="26"/>
      <c r="L178" s="26"/>
    </row>
    <row r="179" spans="10:12">
      <c r="J179" s="25"/>
      <c r="K179" s="26"/>
      <c r="L179" s="26"/>
    </row>
    <row r="180" spans="10:12">
      <c r="J180" s="25"/>
      <c r="K180" s="26"/>
      <c r="L180" s="26"/>
    </row>
    <row r="181" spans="10:12">
      <c r="J181" s="25"/>
      <c r="K181" s="26"/>
      <c r="L181" s="26"/>
    </row>
    <row r="182" spans="10:12">
      <c r="J182" s="25"/>
      <c r="K182" s="26"/>
      <c r="L182" s="26"/>
    </row>
    <row r="183" spans="10:12">
      <c r="J183" s="25"/>
      <c r="K183" s="26"/>
      <c r="L183" s="26"/>
    </row>
    <row r="184" spans="10:12">
      <c r="J184" s="25"/>
      <c r="K184" s="26"/>
      <c r="L184" s="26"/>
    </row>
    <row r="185" spans="10:12">
      <c r="J185" s="25"/>
      <c r="K185" s="26"/>
      <c r="L185" s="26"/>
    </row>
    <row r="186" spans="10:12">
      <c r="J186" s="25"/>
      <c r="K186" s="26"/>
      <c r="L186" s="26"/>
    </row>
    <row r="187" spans="10:12">
      <c r="J187" s="25"/>
      <c r="K187" s="26"/>
      <c r="L187" s="26"/>
    </row>
    <row r="188" spans="10:12">
      <c r="J188" s="25"/>
      <c r="K188" s="26"/>
      <c r="L188" s="26"/>
    </row>
    <row r="189" spans="10:12">
      <c r="J189" s="25"/>
      <c r="K189" s="26"/>
      <c r="L189" s="26"/>
    </row>
    <row r="190" spans="10:12">
      <c r="J190" s="25"/>
      <c r="K190" s="26"/>
      <c r="L190" s="26"/>
    </row>
    <row r="191" spans="10:12">
      <c r="J191" s="25"/>
      <c r="K191" s="26"/>
      <c r="L191" s="26"/>
    </row>
    <row r="192" spans="10:12">
      <c r="J192" s="25"/>
      <c r="K192" s="26"/>
      <c r="L192" s="26"/>
    </row>
    <row r="193" spans="10:12">
      <c r="J193" s="25"/>
      <c r="K193" s="26"/>
      <c r="L193" s="26"/>
    </row>
    <row r="194" spans="10:12">
      <c r="J194" s="25"/>
      <c r="K194" s="26"/>
      <c r="L194" s="26"/>
    </row>
    <row r="195" spans="10:12">
      <c r="J195" s="25"/>
      <c r="K195" s="26"/>
      <c r="L195" s="26"/>
    </row>
    <row r="196" spans="10:12">
      <c r="J196" s="25"/>
      <c r="K196" s="26"/>
      <c r="L196" s="26"/>
    </row>
    <row r="197" spans="10:12">
      <c r="J197" s="25"/>
      <c r="K197" s="26"/>
      <c r="L197" s="26"/>
    </row>
    <row r="198" spans="10:12">
      <c r="J198" s="25"/>
      <c r="K198" s="26"/>
      <c r="L198" s="26"/>
    </row>
    <row r="199" spans="10:12">
      <c r="J199" s="25"/>
      <c r="K199" s="26"/>
      <c r="L199" s="26"/>
    </row>
    <row r="200" spans="10:12">
      <c r="J200" s="25"/>
      <c r="K200" s="26"/>
      <c r="L200" s="26"/>
    </row>
    <row r="201" spans="10:12">
      <c r="J201" s="25"/>
      <c r="K201" s="26"/>
      <c r="L201" s="26"/>
    </row>
    <row r="202" spans="10:12">
      <c r="J202" s="25"/>
      <c r="K202" s="26"/>
      <c r="L202" s="26"/>
    </row>
    <row r="203" spans="10:12">
      <c r="J203" s="25"/>
      <c r="K203" s="26"/>
      <c r="L203" s="26"/>
    </row>
    <row r="204" spans="10:12">
      <c r="J204" s="25"/>
      <c r="K204" s="26"/>
      <c r="L204" s="26"/>
    </row>
    <row r="205" spans="10:12">
      <c r="J205" s="25"/>
      <c r="K205" s="26"/>
      <c r="L205" s="26"/>
    </row>
    <row r="206" spans="10:12">
      <c r="J206" s="25"/>
      <c r="K206" s="26"/>
      <c r="L206" s="26"/>
    </row>
    <row r="207" spans="10:12">
      <c r="J207" s="25"/>
      <c r="K207" s="26"/>
      <c r="L207" s="26"/>
    </row>
    <row r="208" spans="10:12">
      <c r="J208" s="25"/>
      <c r="K208" s="26"/>
      <c r="L208" s="26"/>
    </row>
    <row r="209" spans="10:12">
      <c r="J209" s="25"/>
      <c r="K209" s="26"/>
      <c r="L209" s="26"/>
    </row>
    <row r="210" spans="10:12">
      <c r="J210" s="25"/>
      <c r="K210" s="26"/>
      <c r="L210" s="26"/>
    </row>
    <row r="211" spans="10:12">
      <c r="J211" s="25"/>
      <c r="K211" s="26"/>
      <c r="L211" s="26"/>
    </row>
    <row r="212" spans="10:12">
      <c r="J212" s="25"/>
      <c r="K212" s="26"/>
      <c r="L212" s="26"/>
    </row>
    <row r="213" spans="10:12">
      <c r="J213" s="25"/>
      <c r="K213" s="26"/>
      <c r="L213" s="26"/>
    </row>
    <row r="214" spans="10:12">
      <c r="J214" s="25"/>
      <c r="K214" s="26"/>
      <c r="L214" s="26"/>
    </row>
    <row r="215" spans="10:12">
      <c r="J215" s="25"/>
      <c r="K215" s="26"/>
      <c r="L215" s="26"/>
    </row>
    <row r="216" spans="10:12">
      <c r="J216" s="25"/>
      <c r="K216" s="26"/>
      <c r="L216" s="26"/>
    </row>
    <row r="217" spans="10:12">
      <c r="J217" s="25"/>
      <c r="K217" s="26"/>
      <c r="L217" s="26"/>
    </row>
    <row r="218" spans="10:12">
      <c r="J218" s="25"/>
      <c r="K218" s="26"/>
      <c r="L218" s="26"/>
    </row>
    <row r="219" spans="10:12">
      <c r="J219" s="25"/>
      <c r="K219" s="26"/>
      <c r="L219" s="26"/>
    </row>
    <row r="220" spans="10:12">
      <c r="J220" s="25"/>
      <c r="K220" s="26"/>
      <c r="L220" s="26"/>
    </row>
    <row r="221" spans="10:12">
      <c r="J221" s="25"/>
      <c r="K221" s="26"/>
      <c r="L221" s="26"/>
    </row>
    <row r="222" spans="10:12">
      <c r="J222" s="25"/>
      <c r="K222" s="26"/>
      <c r="L222" s="26"/>
    </row>
    <row r="223" spans="10:12">
      <c r="J223" s="25"/>
      <c r="K223" s="26"/>
      <c r="L223" s="26"/>
    </row>
    <row r="224" spans="10:12">
      <c r="J224" s="25"/>
      <c r="K224" s="26"/>
      <c r="L224" s="26"/>
    </row>
    <row r="225" spans="10:12">
      <c r="J225" s="25"/>
      <c r="K225" s="26"/>
      <c r="L225" s="26"/>
    </row>
    <row r="226" spans="10:12">
      <c r="J226" s="25"/>
      <c r="K226" s="26"/>
      <c r="L226" s="26"/>
    </row>
    <row r="227" spans="10:12">
      <c r="J227" s="25"/>
      <c r="K227" s="26"/>
      <c r="L227" s="26"/>
    </row>
    <row r="228" spans="10:12">
      <c r="J228" s="25"/>
      <c r="K228" s="26"/>
      <c r="L228" s="26"/>
    </row>
    <row r="229" spans="10:12">
      <c r="J229" s="25"/>
      <c r="K229" s="26"/>
      <c r="L229" s="26"/>
    </row>
    <row r="230" spans="10:12">
      <c r="J230" s="25"/>
      <c r="K230" s="26"/>
      <c r="L230" s="26"/>
    </row>
    <row r="231" spans="10:12">
      <c r="J231" s="25"/>
      <c r="K231" s="26"/>
      <c r="L231" s="26"/>
    </row>
    <row r="232" spans="10:12">
      <c r="J232" s="25"/>
      <c r="K232" s="26"/>
      <c r="L232" s="26"/>
    </row>
  </sheetData>
  <mergeCells count="3">
    <mergeCell ref="D2:F2"/>
    <mergeCell ref="H2:J2"/>
    <mergeCell ref="A2:C3"/>
  </mergeCells>
  <pageMargins left="0.7" right="0.7" top="0.75" bottom="0.75" header="0.3" footer="0.3"/>
  <pageSetup scale="65"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
  <sheetViews>
    <sheetView workbookViewId="0"/>
  </sheetViews>
  <sheetFormatPr baseColWidth="10" defaultColWidth="11.42578125" defaultRowHeight="15"/>
  <cols>
    <col min="1" max="1" width="2.42578125" customWidth="1"/>
    <col min="2" max="2" width="6.28515625" customWidth="1"/>
    <col min="3" max="3" width="8.42578125" customWidth="1"/>
    <col min="4" max="4" width="10.5703125" customWidth="1"/>
    <col min="5" max="5" width="7" customWidth="1"/>
    <col min="6" max="6" width="7.85546875" customWidth="1"/>
    <col min="7" max="7" width="3" customWidth="1"/>
    <col min="8" max="8" width="53.140625" customWidth="1"/>
    <col min="9" max="10" width="8.7109375" customWidth="1"/>
    <col min="11" max="11" width="7.28515625" bestFit="1" customWidth="1"/>
    <col min="12" max="12" width="15" customWidth="1"/>
    <col min="13" max="13" width="8.140625" customWidth="1"/>
    <col min="14" max="16" width="8" bestFit="1" customWidth="1"/>
    <col min="17" max="17" width="7.7109375" bestFit="1" customWidth="1"/>
    <col min="18" max="18" width="8.28515625" customWidth="1"/>
    <col min="19" max="19" width="7.7109375" customWidth="1"/>
    <col min="20" max="20" width="8.28515625" customWidth="1"/>
    <col min="21" max="22" width="9.5703125" customWidth="1"/>
    <col min="23" max="23" width="7.28515625" customWidth="1"/>
    <col min="24" max="24" width="7.7109375" bestFit="1" customWidth="1"/>
    <col min="25" max="25" width="14.5703125" customWidth="1"/>
    <col min="26" max="26" width="48.5703125" customWidth="1"/>
    <col min="27" max="28" width="5" hidden="1" customWidth="1"/>
    <col min="29" max="29" width="6.140625" hidden="1" customWidth="1"/>
    <col min="30" max="30" width="6.7109375" hidden="1" customWidth="1"/>
    <col min="31" max="31" width="5.42578125" hidden="1" customWidth="1"/>
    <col min="32" max="33" width="5" hidden="1" customWidth="1"/>
    <col min="34" max="34" width="5.42578125" hidden="1" customWidth="1"/>
    <col min="35" max="37" width="5" customWidth="1"/>
    <col min="38" max="38" width="5.42578125" bestFit="1" customWidth="1"/>
  </cols>
  <sheetData>
    <row r="1" spans="1:38" s="32" customFormat="1" ht="41.25" customHeigh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0"/>
      <c r="AC1" s="30"/>
      <c r="AD1" s="30"/>
      <c r="AE1" s="30"/>
      <c r="AF1" s="30"/>
      <c r="AG1" s="30"/>
      <c r="AH1" s="30"/>
      <c r="AI1" s="30"/>
      <c r="AJ1" s="30"/>
      <c r="AK1" s="30"/>
      <c r="AL1" s="30"/>
    </row>
    <row r="2" spans="1:38" s="32" customFormat="1" ht="22.5" customHeight="1">
      <c r="A2" s="30"/>
      <c r="B2" s="596"/>
      <c r="C2" s="596"/>
      <c r="D2" s="596"/>
      <c r="E2" s="596"/>
      <c r="F2" s="596"/>
      <c r="G2" s="596"/>
      <c r="H2" s="596"/>
      <c r="I2" s="596"/>
      <c r="J2" s="596"/>
      <c r="K2" s="596"/>
      <c r="L2" s="596"/>
      <c r="M2" s="596"/>
      <c r="N2" s="596"/>
      <c r="O2" s="596"/>
      <c r="P2" s="596"/>
      <c r="Q2" s="596"/>
      <c r="R2" s="596"/>
      <c r="S2" s="596"/>
      <c r="T2" s="596"/>
      <c r="U2" s="596"/>
      <c r="V2" s="596"/>
      <c r="W2" s="596"/>
      <c r="X2" s="596"/>
      <c r="Y2" s="30"/>
      <c r="Z2" s="30"/>
      <c r="AA2" s="596"/>
      <c r="AB2" s="596"/>
      <c r="AC2" s="596"/>
      <c r="AD2" s="596"/>
      <c r="AE2" s="596"/>
      <c r="AF2" s="596"/>
      <c r="AG2" s="596"/>
      <c r="AH2" s="596"/>
      <c r="AI2" s="596"/>
      <c r="AJ2" s="596"/>
      <c r="AK2" s="596"/>
      <c r="AL2" s="596"/>
    </row>
    <row r="3" spans="1:38" s="32" customFormat="1" ht="16.5" customHeight="1">
      <c r="A3" s="30"/>
      <c r="B3" s="34" t="s">
        <v>399</v>
      </c>
      <c r="C3" s="596"/>
      <c r="D3" s="596"/>
      <c r="E3" s="596"/>
      <c r="F3" s="596"/>
      <c r="G3" s="596"/>
      <c r="H3" s="596"/>
      <c r="I3" s="596"/>
      <c r="J3" s="596"/>
      <c r="K3" s="596"/>
      <c r="L3" s="596"/>
      <c r="M3" s="596"/>
      <c r="N3" s="596"/>
      <c r="O3" s="596"/>
      <c r="P3" s="596"/>
      <c r="Q3" s="596"/>
      <c r="R3" s="596"/>
      <c r="S3" s="596"/>
      <c r="T3" s="596"/>
      <c r="U3" s="596"/>
      <c r="V3" s="596"/>
      <c r="W3" s="596"/>
      <c r="X3" s="596"/>
      <c r="Y3" s="30"/>
      <c r="Z3" s="30"/>
      <c r="AA3" s="596"/>
      <c r="AB3" s="596"/>
      <c r="AC3" s="596"/>
      <c r="AD3" s="596"/>
      <c r="AE3" s="596"/>
      <c r="AF3" s="596"/>
      <c r="AG3" s="596"/>
      <c r="AH3" s="596"/>
      <c r="AI3" s="596"/>
      <c r="AJ3" s="596"/>
      <c r="AK3" s="596"/>
      <c r="AL3" s="596"/>
    </row>
    <row r="4" spans="1:38" ht="17.25" customHeight="1">
      <c r="B4" s="34" t="s">
        <v>400</v>
      </c>
    </row>
    <row r="5" spans="1:38" ht="7.5" customHeight="1" thickBot="1">
      <c r="B5" s="35"/>
    </row>
    <row r="6" spans="1:38" ht="21.75" customHeight="1" thickBot="1">
      <c r="B6" s="2725" t="s">
        <v>72</v>
      </c>
      <c r="C6" s="2725" t="s">
        <v>73</v>
      </c>
      <c r="D6" s="2725" t="s">
        <v>74</v>
      </c>
      <c r="E6" s="2728" t="s">
        <v>75</v>
      </c>
      <c r="F6" s="2731" t="s">
        <v>76</v>
      </c>
      <c r="G6" s="2732"/>
      <c r="H6" s="2733"/>
      <c r="I6" s="2740" t="s">
        <v>77</v>
      </c>
      <c r="J6" s="2740" t="s">
        <v>77</v>
      </c>
      <c r="K6" s="2746" t="s">
        <v>78</v>
      </c>
      <c r="L6" s="2749" t="s">
        <v>79</v>
      </c>
      <c r="M6" s="2711" t="s">
        <v>81</v>
      </c>
      <c r="N6" s="2712"/>
      <c r="O6" s="2752"/>
      <c r="P6" s="2711" t="s">
        <v>82</v>
      </c>
      <c r="Q6" s="2712"/>
      <c r="R6" s="2752"/>
      <c r="S6" s="2711" t="s">
        <v>83</v>
      </c>
      <c r="T6" s="2712"/>
      <c r="U6" s="2752"/>
      <c r="V6" s="2711" t="s">
        <v>84</v>
      </c>
      <c r="W6" s="2712"/>
      <c r="X6" s="2712"/>
      <c r="Y6" s="2753" t="s">
        <v>85</v>
      </c>
      <c r="Z6" s="3043" t="s">
        <v>518</v>
      </c>
      <c r="AA6" s="3040" t="s">
        <v>81</v>
      </c>
      <c r="AB6" s="3040"/>
      <c r="AC6" s="3041"/>
      <c r="AD6" s="3042" t="s">
        <v>82</v>
      </c>
      <c r="AE6" s="3040"/>
      <c r="AF6" s="3041"/>
      <c r="AG6" s="3042" t="s">
        <v>83</v>
      </c>
      <c r="AH6" s="3040"/>
      <c r="AI6" s="3041"/>
      <c r="AJ6" s="3042" t="s">
        <v>84</v>
      </c>
      <c r="AK6" s="3040"/>
      <c r="AL6" s="3041"/>
    </row>
    <row r="7" spans="1:38" ht="30" customHeight="1">
      <c r="B7" s="2726"/>
      <c r="C7" s="2726"/>
      <c r="D7" s="2726"/>
      <c r="E7" s="2729"/>
      <c r="F7" s="2734"/>
      <c r="G7" s="2735"/>
      <c r="H7" s="2736"/>
      <c r="I7" s="2741"/>
      <c r="J7" s="2741"/>
      <c r="K7" s="2747"/>
      <c r="L7" s="2750"/>
      <c r="M7" s="2713" t="s">
        <v>89</v>
      </c>
      <c r="N7" s="2713" t="s">
        <v>90</v>
      </c>
      <c r="O7" s="2713" t="s">
        <v>284</v>
      </c>
      <c r="P7" s="2713" t="s">
        <v>92</v>
      </c>
      <c r="Q7" s="2713" t="s">
        <v>93</v>
      </c>
      <c r="R7" s="2713" t="s">
        <v>94</v>
      </c>
      <c r="S7" s="2713" t="s">
        <v>95</v>
      </c>
      <c r="T7" s="2713" t="s">
        <v>96</v>
      </c>
      <c r="U7" s="2713" t="s">
        <v>97</v>
      </c>
      <c r="V7" s="2713" t="s">
        <v>98</v>
      </c>
      <c r="W7" s="2713" t="s">
        <v>99</v>
      </c>
      <c r="X7" s="2698" t="s">
        <v>100</v>
      </c>
      <c r="Y7" s="2754"/>
      <c r="Z7" s="3044"/>
      <c r="AA7" s="3038" t="s">
        <v>89</v>
      </c>
      <c r="AB7" s="3036" t="s">
        <v>90</v>
      </c>
      <c r="AC7" s="3036" t="s">
        <v>284</v>
      </c>
      <c r="AD7" s="3036" t="s">
        <v>92</v>
      </c>
      <c r="AE7" s="3036" t="s">
        <v>93</v>
      </c>
      <c r="AF7" s="3036" t="s">
        <v>94</v>
      </c>
      <c r="AG7" s="3036" t="s">
        <v>95</v>
      </c>
      <c r="AH7" s="3036" t="s">
        <v>96</v>
      </c>
      <c r="AI7" s="3036" t="s">
        <v>97</v>
      </c>
      <c r="AJ7" s="3036" t="s">
        <v>98</v>
      </c>
      <c r="AK7" s="3036" t="s">
        <v>99</v>
      </c>
      <c r="AL7" s="3036" t="s">
        <v>100</v>
      </c>
    </row>
    <row r="8" spans="1:38" ht="19.5" customHeight="1" thickBot="1">
      <c r="B8" s="2727"/>
      <c r="C8" s="2727"/>
      <c r="D8" s="2727"/>
      <c r="E8" s="2730"/>
      <c r="F8" s="2737"/>
      <c r="G8" s="2738"/>
      <c r="H8" s="2739"/>
      <c r="I8" s="2742"/>
      <c r="J8" s="2742"/>
      <c r="K8" s="2748"/>
      <c r="L8" s="2751"/>
      <c r="M8" s="2714"/>
      <c r="N8" s="2714"/>
      <c r="O8" s="2714"/>
      <c r="P8" s="2714"/>
      <c r="Q8" s="2714"/>
      <c r="R8" s="2714"/>
      <c r="S8" s="2714"/>
      <c r="T8" s="2714"/>
      <c r="U8" s="2714"/>
      <c r="V8" s="2714"/>
      <c r="W8" s="2714"/>
      <c r="X8" s="2699"/>
      <c r="Y8" s="2755"/>
      <c r="Z8" s="3045"/>
      <c r="AA8" s="3039"/>
      <c r="AB8" s="3037"/>
      <c r="AC8" s="3037"/>
      <c r="AD8" s="3037"/>
      <c r="AE8" s="3037"/>
      <c r="AF8" s="3037"/>
      <c r="AG8" s="3037"/>
      <c r="AH8" s="3037"/>
      <c r="AI8" s="3037"/>
      <c r="AJ8" s="3037"/>
      <c r="AK8" s="3037"/>
      <c r="AL8" s="3037"/>
    </row>
    <row r="9" spans="1:38" ht="25.5" customHeight="1" thickBot="1">
      <c r="B9" s="347" t="s">
        <v>215</v>
      </c>
      <c r="C9" s="2758" t="s">
        <v>216</v>
      </c>
      <c r="D9" s="2758"/>
      <c r="E9" s="2758"/>
      <c r="F9" s="2758"/>
      <c r="G9" s="2758"/>
      <c r="H9" s="2758"/>
      <c r="I9" s="2758"/>
      <c r="J9" s="2758"/>
      <c r="K9" s="2758"/>
      <c r="L9" s="2758"/>
      <c r="M9" s="2758"/>
      <c r="N9" s="2758"/>
      <c r="O9" s="2758"/>
      <c r="P9" s="2758"/>
      <c r="Q9" s="2758"/>
      <c r="R9" s="2758"/>
      <c r="S9" s="2758"/>
      <c r="T9" s="2758"/>
      <c r="U9" s="2758"/>
      <c r="V9" s="2758"/>
      <c r="W9" s="2758"/>
      <c r="X9" s="2758"/>
      <c r="Y9" s="643">
        <f>+Y15+Y33+Y20+Y46</f>
        <v>221055</v>
      </c>
      <c r="Z9" s="3030" t="s">
        <v>519</v>
      </c>
      <c r="AA9" s="903"/>
      <c r="AB9" s="904"/>
      <c r="AC9" s="904"/>
      <c r="AD9" s="904"/>
      <c r="AE9" s="904"/>
      <c r="AF9" s="904"/>
      <c r="AG9" s="904"/>
      <c r="AH9" s="904"/>
      <c r="AI9" s="904"/>
      <c r="AJ9" s="904"/>
      <c r="AK9" s="904"/>
      <c r="AL9" s="905"/>
    </row>
    <row r="10" spans="1:38" ht="27" customHeight="1" thickBot="1">
      <c r="B10" s="43"/>
      <c r="C10" s="349" t="s">
        <v>232</v>
      </c>
      <c r="D10" s="2759" t="s">
        <v>218</v>
      </c>
      <c r="E10" s="2759"/>
      <c r="F10" s="2759"/>
      <c r="G10" s="2759"/>
      <c r="H10" s="2759"/>
      <c r="I10" s="2759"/>
      <c r="J10" s="2759"/>
      <c r="K10" s="2759"/>
      <c r="L10" s="2759"/>
      <c r="M10" s="2759"/>
      <c r="N10" s="2759"/>
      <c r="O10" s="2759"/>
      <c r="P10" s="2759"/>
      <c r="Q10" s="2759"/>
      <c r="R10" s="2759"/>
      <c r="S10" s="2759"/>
      <c r="T10" s="2759"/>
      <c r="U10" s="2759"/>
      <c r="V10" s="2759"/>
      <c r="W10" s="2759"/>
      <c r="X10" s="2759"/>
      <c r="Y10" s="645"/>
      <c r="Z10" s="3031"/>
      <c r="AA10" s="165"/>
      <c r="AB10" s="331"/>
      <c r="AC10" s="331"/>
      <c r="AD10" s="331"/>
      <c r="AE10" s="331"/>
      <c r="AF10" s="331"/>
      <c r="AG10" s="331"/>
      <c r="AH10" s="331"/>
      <c r="AI10" s="331"/>
      <c r="AJ10" s="331"/>
      <c r="AK10" s="331"/>
      <c r="AL10" s="138"/>
    </row>
    <row r="11" spans="1:38" ht="24" customHeight="1" thickBot="1">
      <c r="B11" s="48"/>
      <c r="C11" s="49"/>
      <c r="D11" s="2694" t="s">
        <v>233</v>
      </c>
      <c r="E11" s="2695" t="s">
        <v>234</v>
      </c>
      <c r="F11" s="2695"/>
      <c r="G11" s="2695"/>
      <c r="H11" s="2696"/>
      <c r="I11" s="598"/>
      <c r="J11" s="2647" t="s">
        <v>112</v>
      </c>
      <c r="K11" s="2648"/>
      <c r="L11" s="2649"/>
      <c r="M11" s="2760" t="s">
        <v>235</v>
      </c>
      <c r="N11" s="2761"/>
      <c r="O11" s="2761"/>
      <c r="P11" s="2761"/>
      <c r="Q11" s="2761"/>
      <c r="R11" s="2761"/>
      <c r="S11" s="2761"/>
      <c r="T11" s="2761"/>
      <c r="U11" s="2761"/>
      <c r="V11" s="2761"/>
      <c r="W11" s="2761"/>
      <c r="X11" s="2761"/>
      <c r="Y11" s="307"/>
      <c r="Z11" s="3031"/>
      <c r="AA11" s="3033"/>
      <c r="AB11" s="3034"/>
      <c r="AC11" s="3034"/>
      <c r="AD11" s="3034"/>
      <c r="AE11" s="3034"/>
      <c r="AF11" s="3034"/>
      <c r="AG11" s="3034"/>
      <c r="AH11" s="3034"/>
      <c r="AI11" s="3034"/>
      <c r="AJ11" s="3034"/>
      <c r="AK11" s="3034"/>
      <c r="AL11" s="3035"/>
    </row>
    <row r="12" spans="1:38" ht="9.75" customHeight="1">
      <c r="B12" s="48"/>
      <c r="C12" s="54"/>
      <c r="D12" s="2581"/>
      <c r="E12" s="2583"/>
      <c r="F12" s="2583"/>
      <c r="G12" s="2583"/>
      <c r="H12" s="2584"/>
      <c r="I12" s="599"/>
      <c r="J12" s="2597" t="s">
        <v>113</v>
      </c>
      <c r="K12" s="2598"/>
      <c r="L12" s="2599"/>
      <c r="M12" s="2697"/>
      <c r="N12" s="2566"/>
      <c r="O12" s="2566"/>
      <c r="P12" s="2566"/>
      <c r="Q12" s="2566"/>
      <c r="R12" s="2566"/>
      <c r="S12" s="2566"/>
      <c r="T12" s="2566"/>
      <c r="U12" s="2566"/>
      <c r="V12" s="2566">
        <v>85</v>
      </c>
      <c r="W12" s="2566"/>
      <c r="X12" s="2688"/>
      <c r="Y12" s="307"/>
      <c r="Z12" s="3031"/>
      <c r="AA12" s="3028"/>
      <c r="AB12" s="2983"/>
      <c r="AC12" s="2983"/>
      <c r="AD12" s="2983"/>
      <c r="AE12" s="2983"/>
      <c r="AF12" s="2983"/>
      <c r="AG12" s="2983"/>
      <c r="AH12" s="2983"/>
      <c r="AI12" s="2983"/>
      <c r="AJ12" s="2983"/>
      <c r="AK12" s="2983"/>
      <c r="AL12" s="3023"/>
    </row>
    <row r="13" spans="1:38" ht="32.25" customHeight="1" thickBot="1">
      <c r="B13" s="48"/>
      <c r="C13" s="54"/>
      <c r="D13" s="2582"/>
      <c r="E13" s="2585"/>
      <c r="F13" s="2585"/>
      <c r="G13" s="2585"/>
      <c r="H13" s="2586"/>
      <c r="I13" s="351">
        <v>85</v>
      </c>
      <c r="J13" s="351">
        <v>85</v>
      </c>
      <c r="K13" s="2786" t="s">
        <v>236</v>
      </c>
      <c r="L13" s="2787"/>
      <c r="M13" s="2762"/>
      <c r="N13" s="2567"/>
      <c r="O13" s="2567"/>
      <c r="P13" s="2567"/>
      <c r="Q13" s="2567"/>
      <c r="R13" s="2567"/>
      <c r="S13" s="2567"/>
      <c r="T13" s="2567"/>
      <c r="U13" s="2567"/>
      <c r="V13" s="2567"/>
      <c r="W13" s="2567"/>
      <c r="X13" s="2763"/>
      <c r="Y13" s="307"/>
      <c r="Z13" s="3032"/>
      <c r="AA13" s="3029"/>
      <c r="AB13" s="2984"/>
      <c r="AC13" s="2984"/>
      <c r="AD13" s="2984"/>
      <c r="AE13" s="2984"/>
      <c r="AF13" s="2984"/>
      <c r="AG13" s="2984"/>
      <c r="AH13" s="2984"/>
      <c r="AI13" s="2984"/>
      <c r="AJ13" s="2984"/>
      <c r="AK13" s="2984"/>
      <c r="AL13" s="3024"/>
    </row>
    <row r="14" spans="1:38" ht="35.25" customHeight="1" thickBot="1">
      <c r="B14" s="48"/>
      <c r="C14" s="54"/>
      <c r="D14" s="54"/>
      <c r="E14" s="2876" t="s">
        <v>237</v>
      </c>
      <c r="F14" s="2780" t="s">
        <v>351</v>
      </c>
      <c r="G14" s="2780"/>
      <c r="H14" s="2780"/>
      <c r="I14" s="629">
        <f>+I15+I20+I33</f>
        <v>0.04</v>
      </c>
      <c r="J14" s="629">
        <f>+J15+J20+J33</f>
        <v>0.04</v>
      </c>
      <c r="K14" s="2621" t="s">
        <v>117</v>
      </c>
      <c r="L14" s="2622"/>
      <c r="M14" s="2622"/>
      <c r="N14" s="2622"/>
      <c r="O14" s="2622"/>
      <c r="P14" s="2622"/>
      <c r="Q14" s="2622"/>
      <c r="R14" s="2622"/>
      <c r="S14" s="2622"/>
      <c r="T14" s="2622"/>
      <c r="U14" s="2622"/>
      <c r="V14" s="2622"/>
      <c r="W14" s="2622"/>
      <c r="X14" s="2622"/>
      <c r="Y14" s="644">
        <f>+Y15+Y20+Y33</f>
        <v>221055</v>
      </c>
      <c r="Z14" s="906"/>
      <c r="AA14" s="907"/>
      <c r="AB14" s="908"/>
      <c r="AC14" s="908"/>
      <c r="AD14" s="908"/>
      <c r="AE14" s="908"/>
      <c r="AF14" s="908"/>
      <c r="AG14" s="908"/>
      <c r="AH14" s="908"/>
      <c r="AI14" s="908"/>
      <c r="AJ14" s="908"/>
      <c r="AK14" s="908"/>
      <c r="AL14" s="909"/>
    </row>
    <row r="15" spans="1:38" ht="26.25" customHeight="1" thickBot="1">
      <c r="B15" s="48"/>
      <c r="C15" s="54"/>
      <c r="D15" s="54"/>
      <c r="E15" s="2815"/>
      <c r="F15" s="647" t="s">
        <v>404</v>
      </c>
      <c r="G15" s="2953" t="s">
        <v>405</v>
      </c>
      <c r="H15" s="2954"/>
      <c r="I15" s="357">
        <v>0.02</v>
      </c>
      <c r="J15" s="357">
        <v>0.02</v>
      </c>
      <c r="K15" s="648">
        <f>SUM(K16:K18)</f>
        <v>9</v>
      </c>
      <c r="L15" s="649" t="s">
        <v>406</v>
      </c>
      <c r="M15" s="360">
        <f t="shared" ref="M15:N15" si="0">SUM(M16:M18)</f>
        <v>0</v>
      </c>
      <c r="N15" s="360">
        <f t="shared" si="0"/>
        <v>0</v>
      </c>
      <c r="O15" s="360">
        <f>SUM(O16:O18)</f>
        <v>3.3999999999999998E-3</v>
      </c>
      <c r="P15" s="360">
        <f t="shared" ref="P15:X15" si="1">SUM(P16:P18)</f>
        <v>0</v>
      </c>
      <c r="Q15" s="360">
        <f t="shared" si="1"/>
        <v>0</v>
      </c>
      <c r="R15" s="360">
        <f t="shared" si="1"/>
        <v>5.8999999999999999E-3</v>
      </c>
      <c r="S15" s="360">
        <f t="shared" si="1"/>
        <v>0</v>
      </c>
      <c r="T15" s="360">
        <f t="shared" si="1"/>
        <v>0</v>
      </c>
      <c r="U15" s="360">
        <f t="shared" si="1"/>
        <v>3.2000000000000002E-3</v>
      </c>
      <c r="V15" s="360">
        <f t="shared" si="1"/>
        <v>0</v>
      </c>
      <c r="W15" s="360">
        <f t="shared" si="1"/>
        <v>0</v>
      </c>
      <c r="X15" s="361">
        <f t="shared" si="1"/>
        <v>2.5000000000000001E-3</v>
      </c>
      <c r="Y15" s="650">
        <f>SUM(Y16:Y19)</f>
        <v>8000</v>
      </c>
      <c r="Z15" s="910"/>
      <c r="AA15" s="720"/>
      <c r="AB15" s="911"/>
      <c r="AC15" s="911"/>
      <c r="AD15" s="911"/>
      <c r="AE15" s="912"/>
      <c r="AF15" s="912"/>
      <c r="AG15" s="912"/>
      <c r="AH15" s="912"/>
      <c r="AI15" s="912"/>
      <c r="AJ15" s="912"/>
      <c r="AK15" s="912"/>
      <c r="AL15" s="913"/>
    </row>
    <row r="16" spans="1:38" ht="26.25" customHeight="1">
      <c r="B16" s="48"/>
      <c r="C16" s="54"/>
      <c r="D16" s="54"/>
      <c r="E16" s="2815"/>
      <c r="F16" s="2968"/>
      <c r="G16" s="363" t="s">
        <v>361</v>
      </c>
      <c r="H16" s="914" t="s">
        <v>407</v>
      </c>
      <c r="I16" s="653">
        <v>5.0000000000000001E-3</v>
      </c>
      <c r="J16" s="653">
        <v>5.0000000000000001E-3</v>
      </c>
      <c r="K16" s="654">
        <v>3</v>
      </c>
      <c r="L16" s="655" t="s">
        <v>406</v>
      </c>
      <c r="M16" s="389"/>
      <c r="N16" s="376"/>
      <c r="O16" s="656">
        <v>1.6999999999999999E-3</v>
      </c>
      <c r="P16" s="657"/>
      <c r="Q16" s="657"/>
      <c r="R16" s="656">
        <v>1.6999999999999999E-3</v>
      </c>
      <c r="S16" s="656"/>
      <c r="T16" s="656"/>
      <c r="U16" s="376">
        <v>1.6000000000000001E-3</v>
      </c>
      <c r="V16" s="656"/>
      <c r="W16" s="389"/>
      <c r="Y16" s="658">
        <v>4300</v>
      </c>
      <c r="Z16" s="915"/>
      <c r="AA16" s="862"/>
      <c r="AB16" s="491"/>
      <c r="AC16" s="491"/>
      <c r="AD16" s="491"/>
      <c r="AE16" s="874"/>
      <c r="AF16" s="874"/>
      <c r="AG16" s="874"/>
      <c r="AH16" s="874"/>
      <c r="AI16" s="874"/>
      <c r="AJ16" s="874"/>
      <c r="AK16" s="874"/>
      <c r="AL16" s="916"/>
    </row>
    <row r="17" spans="2:38" ht="32.25" customHeight="1">
      <c r="B17" s="48"/>
      <c r="C17" s="54"/>
      <c r="D17" s="54"/>
      <c r="E17" s="2815"/>
      <c r="F17" s="2969"/>
      <c r="G17" s="388" t="s">
        <v>361</v>
      </c>
      <c r="H17" s="661" t="s">
        <v>408</v>
      </c>
      <c r="I17" s="653">
        <v>5.0000000000000001E-3</v>
      </c>
      <c r="J17" s="653">
        <v>5.0000000000000001E-3</v>
      </c>
      <c r="K17" s="662">
        <v>4</v>
      </c>
      <c r="L17" s="663" t="s">
        <v>406</v>
      </c>
      <c r="M17" s="664"/>
      <c r="N17" s="375"/>
      <c r="O17" s="656">
        <v>1.6999999999999999E-3</v>
      </c>
      <c r="P17" s="377"/>
      <c r="Q17" s="377"/>
      <c r="R17" s="656">
        <v>1.6999999999999999E-3</v>
      </c>
      <c r="S17" s="375"/>
      <c r="T17" s="375"/>
      <c r="U17" s="376">
        <v>1.6000000000000001E-3</v>
      </c>
      <c r="V17" s="375"/>
      <c r="W17" s="389"/>
      <c r="X17" s="398"/>
      <c r="Y17" s="659">
        <v>1700</v>
      </c>
      <c r="Z17" s="917"/>
      <c r="AA17" s="918"/>
      <c r="AB17" s="919"/>
      <c r="AC17" s="919"/>
      <c r="AD17" s="919"/>
      <c r="AE17" s="920"/>
      <c r="AF17" s="920"/>
      <c r="AG17" s="920"/>
      <c r="AH17" s="920"/>
      <c r="AI17" s="920"/>
      <c r="AJ17" s="920"/>
      <c r="AK17" s="920"/>
      <c r="AL17" s="921"/>
    </row>
    <row r="18" spans="2:38" ht="50.25" customHeight="1">
      <c r="B18" s="48"/>
      <c r="C18" s="54"/>
      <c r="D18" s="54"/>
      <c r="E18" s="2815"/>
      <c r="F18" s="2970"/>
      <c r="G18" s="388" t="s">
        <v>361</v>
      </c>
      <c r="H18" s="665" t="s">
        <v>409</v>
      </c>
      <c r="I18" s="653">
        <v>5.0000000000000001E-3</v>
      </c>
      <c r="J18" s="653">
        <v>5.0000000000000001E-3</v>
      </c>
      <c r="K18" s="662">
        <v>2</v>
      </c>
      <c r="L18" s="663" t="s">
        <v>406</v>
      </c>
      <c r="M18" s="375"/>
      <c r="N18" s="375"/>
      <c r="O18" s="375"/>
      <c r="P18" s="377"/>
      <c r="Q18" s="377"/>
      <c r="R18" s="375">
        <v>2.5000000000000001E-3</v>
      </c>
      <c r="S18" s="375"/>
      <c r="T18" s="375"/>
      <c r="U18" s="375"/>
      <c r="V18" s="375"/>
      <c r="W18" s="375"/>
      <c r="X18" s="398">
        <v>2.5000000000000001E-3</v>
      </c>
      <c r="Y18" s="659">
        <v>1750</v>
      </c>
      <c r="Z18" s="922" t="s">
        <v>520</v>
      </c>
      <c r="AA18" s="923"/>
      <c r="AB18" s="924"/>
      <c r="AC18" s="924"/>
      <c r="AD18" s="924"/>
      <c r="AE18" s="924"/>
      <c r="AF18" s="924"/>
      <c r="AG18" s="924"/>
      <c r="AH18" s="924"/>
      <c r="AI18" s="924"/>
      <c r="AJ18" s="924"/>
      <c r="AK18" s="924"/>
      <c r="AL18" s="925"/>
    </row>
    <row r="19" spans="2:38" ht="26.25" customHeight="1" thickBot="1">
      <c r="B19" s="48"/>
      <c r="C19" s="54"/>
      <c r="D19" s="54"/>
      <c r="E19" s="2815"/>
      <c r="F19" s="667"/>
      <c r="G19" s="668" t="s">
        <v>361</v>
      </c>
      <c r="H19" s="669" t="s">
        <v>411</v>
      </c>
      <c r="I19" s="670">
        <v>5.0000000000000001E-3</v>
      </c>
      <c r="J19" s="670">
        <v>5.0000000000000001E-3</v>
      </c>
      <c r="K19" s="671">
        <v>2</v>
      </c>
      <c r="L19" s="672" t="s">
        <v>406</v>
      </c>
      <c r="M19" s="673"/>
      <c r="N19" s="673"/>
      <c r="O19" s="674"/>
      <c r="P19" s="675"/>
      <c r="Q19" s="676">
        <v>1.6999999999999999E-3</v>
      </c>
      <c r="R19" s="673"/>
      <c r="S19" s="673"/>
      <c r="T19" s="673"/>
      <c r="U19" s="673"/>
      <c r="V19" s="673"/>
      <c r="W19" s="676">
        <v>1.6999999999999999E-3</v>
      </c>
      <c r="X19" s="677"/>
      <c r="Y19" s="678">
        <v>250</v>
      </c>
      <c r="Z19" s="926"/>
      <c r="AA19" s="927"/>
      <c r="AB19" s="674"/>
      <c r="AC19" s="674"/>
      <c r="AD19" s="674"/>
      <c r="AE19" s="674"/>
      <c r="AF19" s="674"/>
      <c r="AG19" s="674"/>
      <c r="AH19" s="674"/>
      <c r="AI19" s="674"/>
      <c r="AJ19" s="674"/>
      <c r="AK19" s="674"/>
      <c r="AL19" s="928"/>
    </row>
    <row r="20" spans="2:38" ht="26.25" customHeight="1" thickBot="1">
      <c r="B20" s="48"/>
      <c r="C20" s="54"/>
      <c r="D20" s="54"/>
      <c r="E20" s="2815"/>
      <c r="F20" s="680" t="s">
        <v>251</v>
      </c>
      <c r="G20" s="2953" t="s">
        <v>412</v>
      </c>
      <c r="H20" s="2954"/>
      <c r="I20" s="357">
        <f>SUM(I21:I32)</f>
        <v>1.0000000000000002E-2</v>
      </c>
      <c r="J20" s="357">
        <f>SUM(J21:J32)</f>
        <v>1.0000000000000002E-2</v>
      </c>
      <c r="K20" s="648">
        <v>98</v>
      </c>
      <c r="L20" s="681" t="s">
        <v>406</v>
      </c>
      <c r="M20" s="682">
        <f>SUM(M21:M32)</f>
        <v>8.5000000000000006E-4</v>
      </c>
      <c r="N20" s="682">
        <f t="shared" ref="N20:X20" si="2">SUM(N21:N32)</f>
        <v>6.0000000000000006E-4</v>
      </c>
      <c r="O20" s="682">
        <f t="shared" si="2"/>
        <v>7.000000000000001E-4</v>
      </c>
      <c r="P20" s="682">
        <f t="shared" si="2"/>
        <v>8.0000000000000004E-4</v>
      </c>
      <c r="Q20" s="682">
        <f t="shared" si="2"/>
        <v>8.5000000000000006E-4</v>
      </c>
      <c r="R20" s="682">
        <f t="shared" si="2"/>
        <v>7.000000000000001E-4</v>
      </c>
      <c r="S20" s="682">
        <f t="shared" si="2"/>
        <v>6.9999999999999999E-4</v>
      </c>
      <c r="T20" s="682">
        <f t="shared" si="2"/>
        <v>8.9999999999999998E-4</v>
      </c>
      <c r="U20" s="682">
        <f t="shared" si="2"/>
        <v>1.2200000000000002E-3</v>
      </c>
      <c r="V20" s="682">
        <f t="shared" si="2"/>
        <v>6.7000000000000013E-4</v>
      </c>
      <c r="W20" s="682">
        <f t="shared" si="2"/>
        <v>6.7000000000000013E-4</v>
      </c>
      <c r="X20" s="361">
        <f t="shared" si="2"/>
        <v>1.2200000000000002E-3</v>
      </c>
      <c r="Y20" s="650">
        <f>SUM(Y21:Y24)</f>
        <v>98435</v>
      </c>
      <c r="Z20" s="929"/>
      <c r="AA20" s="3025"/>
      <c r="AB20" s="3026"/>
      <c r="AC20" s="3026"/>
      <c r="AD20" s="3026"/>
      <c r="AE20" s="3026"/>
      <c r="AF20" s="3026"/>
      <c r="AG20" s="3026"/>
      <c r="AH20" s="3026"/>
      <c r="AI20" s="3026"/>
      <c r="AJ20" s="3026"/>
      <c r="AK20" s="3026"/>
      <c r="AL20" s="3027"/>
    </row>
    <row r="21" spans="2:38" ht="27.75" customHeight="1">
      <c r="B21" s="48"/>
      <c r="C21" s="54"/>
      <c r="D21" s="54"/>
      <c r="E21" s="2967"/>
      <c r="F21" s="685"/>
      <c r="G21" s="686" t="s">
        <v>361</v>
      </c>
      <c r="H21" s="687" t="s">
        <v>413</v>
      </c>
      <c r="I21" s="688">
        <v>5.0000000000000001E-4</v>
      </c>
      <c r="J21" s="688">
        <v>5.0000000000000001E-4</v>
      </c>
      <c r="K21" s="654">
        <v>12</v>
      </c>
      <c r="L21" s="655" t="s">
        <v>406</v>
      </c>
      <c r="M21" s="689">
        <v>4.0000000000000003E-5</v>
      </c>
      <c r="N21" s="689">
        <v>4.0000000000000003E-5</v>
      </c>
      <c r="O21" s="689">
        <v>4.0000000000000003E-5</v>
      </c>
      <c r="P21" s="689">
        <v>4.0000000000000003E-5</v>
      </c>
      <c r="Q21" s="689">
        <v>4.0000000000000003E-5</v>
      </c>
      <c r="R21" s="689">
        <v>4.0000000000000003E-5</v>
      </c>
      <c r="S21" s="689">
        <v>4.0000000000000003E-5</v>
      </c>
      <c r="T21" s="689">
        <v>4.0000000000000003E-5</v>
      </c>
      <c r="U21" s="689">
        <v>4.0000000000000003E-5</v>
      </c>
      <c r="V21" s="689">
        <v>4.0000000000000003E-5</v>
      </c>
      <c r="W21" s="689">
        <v>4.0000000000000003E-5</v>
      </c>
      <c r="X21" s="690">
        <v>4.0000000000000003E-5</v>
      </c>
      <c r="Y21" s="658">
        <v>18000</v>
      </c>
      <c r="Z21" s="930"/>
      <c r="AA21" s="3018"/>
      <c r="AB21" s="2996"/>
      <c r="AC21" s="2996"/>
      <c r="AD21" s="2996"/>
      <c r="AE21" s="2983"/>
      <c r="AF21" s="2983"/>
      <c r="AG21" s="2983"/>
      <c r="AH21" s="2983"/>
      <c r="AI21" s="2983"/>
      <c r="AJ21" s="2983"/>
      <c r="AK21" s="2983"/>
      <c r="AL21" s="3019"/>
    </row>
    <row r="22" spans="2:38" ht="44.25" customHeight="1">
      <c r="B22" s="48"/>
      <c r="C22" s="54"/>
      <c r="D22" s="54"/>
      <c r="E22" s="2967"/>
      <c r="F22" s="694"/>
      <c r="G22" s="668" t="s">
        <v>361</v>
      </c>
      <c r="H22" s="665" t="s">
        <v>415</v>
      </c>
      <c r="I22" s="423">
        <v>1E-3</v>
      </c>
      <c r="J22" s="423">
        <v>1E-3</v>
      </c>
      <c r="K22" s="662">
        <v>12</v>
      </c>
      <c r="L22" s="663" t="s">
        <v>406</v>
      </c>
      <c r="M22" s="689">
        <v>8.0000000000000007E-5</v>
      </c>
      <c r="N22" s="689">
        <v>8.0000000000000007E-5</v>
      </c>
      <c r="O22" s="689">
        <v>8.0000000000000007E-5</v>
      </c>
      <c r="P22" s="689">
        <v>8.0000000000000007E-5</v>
      </c>
      <c r="Q22" s="689">
        <v>8.0000000000000007E-5</v>
      </c>
      <c r="R22" s="689">
        <v>8.0000000000000007E-5</v>
      </c>
      <c r="S22" s="689">
        <v>8.0000000000000007E-5</v>
      </c>
      <c r="T22" s="689">
        <v>8.0000000000000007E-5</v>
      </c>
      <c r="U22" s="689">
        <v>9.0000000000000006E-5</v>
      </c>
      <c r="V22" s="689">
        <v>9.0000000000000006E-5</v>
      </c>
      <c r="W22" s="689">
        <v>9.0000000000000006E-5</v>
      </c>
      <c r="X22" s="690">
        <v>9.0000000000000006E-5</v>
      </c>
      <c r="Y22" s="659">
        <v>2000</v>
      </c>
      <c r="Z22" s="787"/>
      <c r="AA22" s="3018"/>
      <c r="AB22" s="2996"/>
      <c r="AC22" s="2996"/>
      <c r="AD22" s="2996"/>
      <c r="AE22" s="2983"/>
      <c r="AF22" s="2983"/>
      <c r="AG22" s="2983"/>
      <c r="AH22" s="2983"/>
      <c r="AI22" s="2983"/>
      <c r="AJ22" s="2983"/>
      <c r="AK22" s="2983"/>
      <c r="AL22" s="3019"/>
    </row>
    <row r="23" spans="2:38" ht="47.25" customHeight="1">
      <c r="B23" s="48"/>
      <c r="C23" s="54"/>
      <c r="D23" s="54"/>
      <c r="E23" s="2967"/>
      <c r="F23" s="695"/>
      <c r="G23" s="668" t="s">
        <v>361</v>
      </c>
      <c r="H23" s="669" t="s">
        <v>417</v>
      </c>
      <c r="I23" s="696">
        <v>1E-3</v>
      </c>
      <c r="J23" s="696">
        <v>1E-3</v>
      </c>
      <c r="K23" s="671">
        <v>12</v>
      </c>
      <c r="L23" s="672" t="s">
        <v>406</v>
      </c>
      <c r="M23" s="697">
        <v>8.0000000000000007E-5</v>
      </c>
      <c r="N23" s="697">
        <v>8.0000000000000007E-5</v>
      </c>
      <c r="O23" s="697">
        <v>8.0000000000000007E-5</v>
      </c>
      <c r="P23" s="697">
        <v>8.0000000000000007E-5</v>
      </c>
      <c r="Q23" s="697">
        <v>8.0000000000000007E-5</v>
      </c>
      <c r="R23" s="697">
        <v>8.0000000000000007E-5</v>
      </c>
      <c r="S23" s="697">
        <v>8.0000000000000007E-5</v>
      </c>
      <c r="T23" s="697">
        <v>8.0000000000000007E-5</v>
      </c>
      <c r="U23" s="697">
        <v>9.0000000000000006E-5</v>
      </c>
      <c r="V23" s="697">
        <v>9.0000000000000006E-5</v>
      </c>
      <c r="W23" s="697">
        <v>9.0000000000000006E-5</v>
      </c>
      <c r="X23" s="660">
        <v>9.0000000000000006E-5</v>
      </c>
      <c r="Y23" s="678">
        <v>18385</v>
      </c>
      <c r="Z23" s="922" t="s">
        <v>521</v>
      </c>
      <c r="AA23" s="931"/>
      <c r="AB23" s="879"/>
      <c r="AC23" s="879"/>
      <c r="AD23" s="879"/>
      <c r="AE23" s="879"/>
      <c r="AF23" s="879"/>
      <c r="AG23" s="879"/>
      <c r="AH23" s="879"/>
      <c r="AI23" s="879"/>
      <c r="AJ23" s="879"/>
      <c r="AK23" s="879"/>
      <c r="AL23" s="932"/>
    </row>
    <row r="24" spans="2:38" ht="24.75" customHeight="1">
      <c r="B24" s="48"/>
      <c r="C24" s="54"/>
      <c r="D24" s="54"/>
      <c r="E24" s="2967"/>
      <c r="F24" s="694"/>
      <c r="G24" s="668" t="s">
        <v>361</v>
      </c>
      <c r="H24" s="665" t="s">
        <v>419</v>
      </c>
      <c r="I24" s="423">
        <v>5.0000000000000001E-4</v>
      </c>
      <c r="J24" s="423">
        <v>5.0000000000000001E-4</v>
      </c>
      <c r="K24" s="662">
        <v>3</v>
      </c>
      <c r="L24" s="663" t="s">
        <v>406</v>
      </c>
      <c r="M24" s="692"/>
      <c r="N24" s="692"/>
      <c r="O24" s="692"/>
      <c r="P24" s="446"/>
      <c r="Q24" s="446"/>
      <c r="R24" s="446"/>
      <c r="S24" s="692">
        <v>1E-4</v>
      </c>
      <c r="T24" s="692">
        <v>1E-4</v>
      </c>
      <c r="U24" s="692">
        <v>2.0000000000000001E-4</v>
      </c>
      <c r="V24" s="692"/>
      <c r="W24" s="692"/>
      <c r="X24" s="698"/>
      <c r="Y24" s="659">
        <v>60050</v>
      </c>
      <c r="Z24" s="787"/>
      <c r="AA24" s="564"/>
      <c r="AB24" s="563"/>
      <c r="AC24" s="563"/>
      <c r="AD24" s="563"/>
      <c r="AE24" s="563"/>
      <c r="AF24" s="563"/>
      <c r="AG24" s="563"/>
      <c r="AH24" s="563"/>
      <c r="AI24" s="563"/>
      <c r="AJ24" s="563"/>
      <c r="AK24" s="563"/>
      <c r="AL24" s="565"/>
    </row>
    <row r="25" spans="2:38" ht="41.25" customHeight="1">
      <c r="B25" s="48"/>
      <c r="C25" s="54"/>
      <c r="D25" s="54"/>
      <c r="E25" s="2815"/>
      <c r="F25" s="699"/>
      <c r="G25" s="363" t="s">
        <v>361</v>
      </c>
      <c r="H25" s="700" t="s">
        <v>420</v>
      </c>
      <c r="I25" s="688">
        <v>1E-3</v>
      </c>
      <c r="J25" s="688">
        <v>1E-3</v>
      </c>
      <c r="K25" s="386">
        <v>12</v>
      </c>
      <c r="L25" s="655" t="s">
        <v>406</v>
      </c>
      <c r="M25" s="689">
        <v>8.0000000000000007E-5</v>
      </c>
      <c r="N25" s="689">
        <v>8.0000000000000007E-5</v>
      </c>
      <c r="O25" s="689">
        <v>8.0000000000000007E-5</v>
      </c>
      <c r="P25" s="689">
        <v>8.0000000000000007E-5</v>
      </c>
      <c r="Q25" s="689">
        <v>8.0000000000000007E-5</v>
      </c>
      <c r="R25" s="689">
        <v>8.0000000000000007E-5</v>
      </c>
      <c r="S25" s="689">
        <v>8.0000000000000007E-5</v>
      </c>
      <c r="T25" s="689">
        <v>8.0000000000000007E-5</v>
      </c>
      <c r="U25" s="689">
        <v>9.0000000000000006E-5</v>
      </c>
      <c r="V25" s="689">
        <v>9.0000000000000006E-5</v>
      </c>
      <c r="W25" s="689">
        <v>9.0000000000000006E-5</v>
      </c>
      <c r="X25" s="690">
        <v>9.0000000000000006E-5</v>
      </c>
      <c r="Y25" s="701"/>
      <c r="Z25" s="787"/>
      <c r="AA25" s="585"/>
      <c r="AB25" s="492"/>
      <c r="AC25" s="492"/>
      <c r="AD25" s="492"/>
      <c r="AE25" s="492"/>
      <c r="AF25" s="492"/>
      <c r="AG25" s="492"/>
      <c r="AH25" s="492"/>
      <c r="AI25" s="492"/>
      <c r="AJ25" s="492"/>
      <c r="AK25" s="492"/>
      <c r="AL25" s="474"/>
    </row>
    <row r="26" spans="2:38" ht="44.25" customHeight="1">
      <c r="B26" s="48"/>
      <c r="C26" s="54"/>
      <c r="D26" s="54"/>
      <c r="E26" s="2815"/>
      <c r="F26" s="702"/>
      <c r="G26" s="388" t="s">
        <v>361</v>
      </c>
      <c r="H26" s="703" t="s">
        <v>422</v>
      </c>
      <c r="I26" s="423">
        <v>1E-3</v>
      </c>
      <c r="J26" s="423">
        <v>1E-3</v>
      </c>
      <c r="K26" s="386">
        <v>12</v>
      </c>
      <c r="L26" s="663" t="s">
        <v>406</v>
      </c>
      <c r="M26" s="689">
        <v>8.0000000000000007E-5</v>
      </c>
      <c r="N26" s="689">
        <v>8.0000000000000007E-5</v>
      </c>
      <c r="O26" s="689">
        <v>8.0000000000000007E-5</v>
      </c>
      <c r="P26" s="689">
        <v>8.0000000000000007E-5</v>
      </c>
      <c r="Q26" s="689">
        <v>8.0000000000000007E-5</v>
      </c>
      <c r="R26" s="689">
        <v>8.0000000000000007E-5</v>
      </c>
      <c r="S26" s="689">
        <v>8.0000000000000007E-5</v>
      </c>
      <c r="T26" s="689">
        <v>8.0000000000000007E-5</v>
      </c>
      <c r="U26" s="689">
        <v>9.0000000000000006E-5</v>
      </c>
      <c r="V26" s="689">
        <v>9.0000000000000006E-5</v>
      </c>
      <c r="W26" s="689">
        <v>9.0000000000000006E-5</v>
      </c>
      <c r="X26" s="690">
        <v>9.0000000000000006E-5</v>
      </c>
      <c r="Y26" s="701"/>
      <c r="Z26" s="787"/>
      <c r="AA26" s="933"/>
      <c r="AB26" s="934"/>
      <c r="AC26" s="934"/>
      <c r="AD26" s="934"/>
      <c r="AE26" s="934"/>
      <c r="AF26" s="934"/>
      <c r="AG26" s="934"/>
      <c r="AH26" s="934"/>
      <c r="AI26" s="934"/>
      <c r="AJ26" s="934"/>
      <c r="AK26" s="934"/>
      <c r="AL26" s="935"/>
    </row>
    <row r="27" spans="2:38" ht="28.5" customHeight="1">
      <c r="B27" s="48"/>
      <c r="C27" s="54"/>
      <c r="D27" s="54"/>
      <c r="E27" s="2815"/>
      <c r="F27" s="702"/>
      <c r="G27" s="388" t="s">
        <v>361</v>
      </c>
      <c r="H27" s="704" t="s">
        <v>424</v>
      </c>
      <c r="I27" s="423">
        <v>1E-3</v>
      </c>
      <c r="J27" s="423">
        <v>1E-3</v>
      </c>
      <c r="K27" s="386">
        <v>12</v>
      </c>
      <c r="L27" s="663" t="s">
        <v>406</v>
      </c>
      <c r="M27" s="689">
        <v>8.0000000000000007E-5</v>
      </c>
      <c r="N27" s="689">
        <v>8.0000000000000007E-5</v>
      </c>
      <c r="O27" s="689">
        <v>8.0000000000000007E-5</v>
      </c>
      <c r="P27" s="689">
        <v>8.0000000000000007E-5</v>
      </c>
      <c r="Q27" s="689">
        <v>8.0000000000000007E-5</v>
      </c>
      <c r="R27" s="689">
        <v>8.0000000000000007E-5</v>
      </c>
      <c r="S27" s="689">
        <v>8.0000000000000007E-5</v>
      </c>
      <c r="T27" s="689">
        <v>8.0000000000000007E-5</v>
      </c>
      <c r="U27" s="689">
        <v>9.0000000000000006E-5</v>
      </c>
      <c r="V27" s="689">
        <v>9.0000000000000006E-5</v>
      </c>
      <c r="W27" s="689">
        <v>9.0000000000000006E-5</v>
      </c>
      <c r="X27" s="690">
        <v>9.0000000000000006E-5</v>
      </c>
      <c r="Y27" s="701"/>
      <c r="Z27" s="787"/>
      <c r="AA27" s="574"/>
      <c r="AB27" s="446"/>
      <c r="AC27" s="446"/>
      <c r="AD27" s="446"/>
      <c r="AE27" s="446"/>
      <c r="AF27" s="446"/>
      <c r="AG27" s="446"/>
      <c r="AH27" s="446"/>
      <c r="AI27" s="446"/>
      <c r="AJ27" s="446"/>
      <c r="AK27" s="446"/>
      <c r="AL27" s="114"/>
    </row>
    <row r="28" spans="2:38" ht="33.75" customHeight="1">
      <c r="B28" s="48"/>
      <c r="C28" s="54"/>
      <c r="D28" s="54"/>
      <c r="E28" s="2815"/>
      <c r="F28" s="702"/>
      <c r="G28" s="388" t="s">
        <v>361</v>
      </c>
      <c r="H28" s="706" t="s">
        <v>426</v>
      </c>
      <c r="I28" s="423">
        <v>1E-3</v>
      </c>
      <c r="J28" s="423">
        <v>1E-3</v>
      </c>
      <c r="K28" s="386">
        <v>12</v>
      </c>
      <c r="L28" s="663" t="s">
        <v>406</v>
      </c>
      <c r="M28" s="689">
        <v>8.0000000000000007E-5</v>
      </c>
      <c r="N28" s="689">
        <v>8.0000000000000007E-5</v>
      </c>
      <c r="O28" s="689">
        <v>8.0000000000000007E-5</v>
      </c>
      <c r="P28" s="689">
        <v>8.0000000000000007E-5</v>
      </c>
      <c r="Q28" s="689">
        <v>8.0000000000000007E-5</v>
      </c>
      <c r="R28" s="689">
        <v>8.0000000000000007E-5</v>
      </c>
      <c r="S28" s="689">
        <v>8.0000000000000007E-5</v>
      </c>
      <c r="T28" s="689">
        <v>8.0000000000000007E-5</v>
      </c>
      <c r="U28" s="689">
        <v>9.0000000000000006E-5</v>
      </c>
      <c r="V28" s="689">
        <v>9.0000000000000006E-5</v>
      </c>
      <c r="W28" s="689">
        <v>9.0000000000000006E-5</v>
      </c>
      <c r="X28" s="690">
        <v>9.0000000000000006E-5</v>
      </c>
      <c r="Y28" s="701"/>
      <c r="Z28" s="787"/>
      <c r="AA28" s="574"/>
      <c r="AB28" s="446"/>
      <c r="AC28" s="446"/>
      <c r="AD28" s="446"/>
      <c r="AE28" s="446"/>
      <c r="AF28" s="446"/>
      <c r="AG28" s="446"/>
      <c r="AH28" s="446"/>
      <c r="AI28" s="446"/>
      <c r="AJ28" s="446"/>
      <c r="AK28" s="446"/>
      <c r="AL28" s="114"/>
    </row>
    <row r="29" spans="2:38" ht="36.75" customHeight="1">
      <c r="B29" s="48"/>
      <c r="C29" s="54"/>
      <c r="D29" s="54"/>
      <c r="E29" s="2815"/>
      <c r="F29" s="702"/>
      <c r="G29" s="388" t="s">
        <v>361</v>
      </c>
      <c r="H29" s="706" t="s">
        <v>428</v>
      </c>
      <c r="I29" s="423">
        <v>1E-3</v>
      </c>
      <c r="J29" s="423">
        <v>1E-3</v>
      </c>
      <c r="K29" s="386">
        <v>4</v>
      </c>
      <c r="L29" s="663" t="s">
        <v>406</v>
      </c>
      <c r="M29" s="707">
        <v>2.5000000000000001E-4</v>
      </c>
      <c r="N29" s="375"/>
      <c r="O29" s="375"/>
      <c r="P29" s="377"/>
      <c r="Q29" s="707">
        <v>2.5000000000000001E-4</v>
      </c>
      <c r="R29" s="375"/>
      <c r="S29" s="375"/>
      <c r="T29" s="375"/>
      <c r="U29" s="707">
        <v>2.5000000000000001E-4</v>
      </c>
      <c r="V29" s="375"/>
      <c r="W29" s="375"/>
      <c r="X29" s="708">
        <v>2.5000000000000001E-4</v>
      </c>
      <c r="Y29" s="701"/>
      <c r="Z29" s="787"/>
      <c r="AA29" s="936"/>
      <c r="AB29" s="937"/>
      <c r="AC29" s="937"/>
      <c r="AD29" s="937"/>
      <c r="AE29" s="937"/>
      <c r="AF29" s="937"/>
      <c r="AG29" s="937"/>
      <c r="AH29" s="937"/>
      <c r="AI29" s="937"/>
      <c r="AJ29" s="937"/>
      <c r="AK29" s="937"/>
      <c r="AL29" s="938"/>
    </row>
    <row r="30" spans="2:38" ht="28.5" customHeight="1">
      <c r="B30" s="48"/>
      <c r="C30" s="54"/>
      <c r="D30" s="54"/>
      <c r="E30" s="2815"/>
      <c r="F30" s="702"/>
      <c r="G30" s="388" t="s">
        <v>361</v>
      </c>
      <c r="H30" s="706" t="s">
        <v>430</v>
      </c>
      <c r="I30" s="423">
        <v>5.0000000000000001E-4</v>
      </c>
      <c r="J30" s="423">
        <v>5.0000000000000001E-4</v>
      </c>
      <c r="K30" s="709">
        <v>3</v>
      </c>
      <c r="L30" s="663" t="s">
        <v>431</v>
      </c>
      <c r="M30" s="389"/>
      <c r="N30" s="389"/>
      <c r="O30" s="375"/>
      <c r="P30" s="710">
        <v>2.0000000000000001E-4</v>
      </c>
      <c r="Q30" s="375"/>
      <c r="R30" s="375"/>
      <c r="S30" s="375"/>
      <c r="T30" s="710">
        <v>2.0000000000000001E-4</v>
      </c>
      <c r="U30" s="375"/>
      <c r="V30" s="375"/>
      <c r="W30" s="375"/>
      <c r="X30" s="711">
        <v>1E-4</v>
      </c>
      <c r="Y30" s="701"/>
      <c r="Z30" s="787"/>
      <c r="AA30" s="939"/>
      <c r="AB30" s="940"/>
      <c r="AC30" s="940"/>
      <c r="AD30" s="940"/>
      <c r="AE30" s="940"/>
      <c r="AF30" s="940"/>
      <c r="AG30" s="940"/>
      <c r="AH30" s="941"/>
      <c r="AI30" s="940"/>
      <c r="AJ30" s="940"/>
      <c r="AK30" s="940"/>
      <c r="AL30" s="942"/>
    </row>
    <row r="31" spans="2:38" ht="28.5" customHeight="1">
      <c r="B31" s="48"/>
      <c r="C31" s="54"/>
      <c r="D31" s="54"/>
      <c r="E31" s="2815"/>
      <c r="F31" s="713"/>
      <c r="G31" s="388" t="s">
        <v>361</v>
      </c>
      <c r="H31" s="714" t="s">
        <v>433</v>
      </c>
      <c r="I31" s="423">
        <v>5.0000000000000001E-4</v>
      </c>
      <c r="J31" s="423">
        <v>5.0000000000000001E-4</v>
      </c>
      <c r="K31" s="662">
        <v>4</v>
      </c>
      <c r="L31" s="663" t="s">
        <v>431</v>
      </c>
      <c r="M31" s="375"/>
      <c r="N31" s="375"/>
      <c r="O31" s="375">
        <v>1E-4</v>
      </c>
      <c r="P31" s="710"/>
      <c r="Q31" s="375"/>
      <c r="R31" s="375">
        <v>1E-4</v>
      </c>
      <c r="S31" s="375"/>
      <c r="T31" s="710"/>
      <c r="U31" s="375">
        <v>1E-4</v>
      </c>
      <c r="V31" s="375"/>
      <c r="W31" s="375"/>
      <c r="X31" s="711">
        <v>2.0000000000000001E-4</v>
      </c>
      <c r="Y31" s="701"/>
      <c r="Z31" s="943"/>
      <c r="AA31" s="939"/>
      <c r="AB31" s="940"/>
      <c r="AC31" s="940"/>
      <c r="AD31" s="940"/>
      <c r="AE31" s="940"/>
      <c r="AF31" s="940"/>
      <c r="AG31" s="940"/>
      <c r="AH31" s="941"/>
      <c r="AI31" s="940"/>
      <c r="AJ31" s="940"/>
      <c r="AK31" s="940"/>
      <c r="AL31" s="942"/>
    </row>
    <row r="32" spans="2:38" ht="28.5" customHeight="1" thickBot="1">
      <c r="B32" s="48"/>
      <c r="C32" s="54"/>
      <c r="D32" s="54"/>
      <c r="E32" s="2815"/>
      <c r="F32" s="713"/>
      <c r="G32" s="668" t="s">
        <v>361</v>
      </c>
      <c r="H32" s="715" t="s">
        <v>435</v>
      </c>
      <c r="I32" s="696">
        <v>1E-3</v>
      </c>
      <c r="J32" s="696">
        <v>1E-3</v>
      </c>
      <c r="K32" s="671">
        <v>12</v>
      </c>
      <c r="L32" s="672" t="s">
        <v>406</v>
      </c>
      <c r="M32" s="716">
        <v>8.0000000000000007E-5</v>
      </c>
      <c r="N32" s="716">
        <v>8.0000000000000007E-5</v>
      </c>
      <c r="O32" s="716">
        <v>8.0000000000000007E-5</v>
      </c>
      <c r="P32" s="716">
        <v>8.0000000000000007E-5</v>
      </c>
      <c r="Q32" s="716">
        <v>8.0000000000000007E-5</v>
      </c>
      <c r="R32" s="716">
        <v>8.0000000000000007E-5</v>
      </c>
      <c r="S32" s="716">
        <v>8.0000000000000007E-5</v>
      </c>
      <c r="T32" s="716">
        <v>8.0000000000000007E-5</v>
      </c>
      <c r="U32" s="716">
        <v>9.0000000000000006E-5</v>
      </c>
      <c r="V32" s="716">
        <v>9.0000000000000006E-5</v>
      </c>
      <c r="W32" s="716">
        <v>9.0000000000000006E-5</v>
      </c>
      <c r="X32" s="717">
        <v>9.0000000000000006E-5</v>
      </c>
      <c r="Y32" s="718"/>
      <c r="Z32" s="943"/>
      <c r="AA32" s="927"/>
      <c r="AB32" s="674"/>
      <c r="AC32" s="674"/>
      <c r="AD32" s="674"/>
      <c r="AE32" s="674"/>
      <c r="AF32" s="674"/>
      <c r="AG32" s="674"/>
      <c r="AH32" s="674"/>
      <c r="AI32" s="674"/>
      <c r="AJ32" s="674"/>
      <c r="AK32" s="674"/>
      <c r="AL32" s="928"/>
    </row>
    <row r="33" spans="2:38" ht="26.25" customHeight="1" thickBot="1">
      <c r="B33" s="48"/>
      <c r="C33" s="54"/>
      <c r="D33" s="54"/>
      <c r="E33" s="2815"/>
      <c r="F33" s="719" t="s">
        <v>257</v>
      </c>
      <c r="G33" s="2964" t="s">
        <v>437</v>
      </c>
      <c r="H33" s="2954"/>
      <c r="I33" s="357">
        <v>0.01</v>
      </c>
      <c r="J33" s="357">
        <v>0.01</v>
      </c>
      <c r="K33" s="648">
        <f>SUM(K34:K42)</f>
        <v>11</v>
      </c>
      <c r="L33" s="720" t="s">
        <v>406</v>
      </c>
      <c r="M33" s="682">
        <f t="shared" ref="M33:Y33" si="3">SUM(M34:M42)</f>
        <v>2E-3</v>
      </c>
      <c r="N33" s="721">
        <f t="shared" si="3"/>
        <v>5.0000000000000001E-4</v>
      </c>
      <c r="O33" s="722">
        <f>SUM(O34:O42)</f>
        <v>2.5000000000000001E-4</v>
      </c>
      <c r="P33" s="723">
        <f t="shared" si="3"/>
        <v>0</v>
      </c>
      <c r="Q33" s="360">
        <f t="shared" si="3"/>
        <v>2.5000000000000001E-4</v>
      </c>
      <c r="R33" s="360">
        <f>SUM(R34:R42)</f>
        <v>5.0000000000000001E-4</v>
      </c>
      <c r="S33" s="360">
        <f t="shared" si="3"/>
        <v>5.0000000000000001E-4</v>
      </c>
      <c r="T33" s="360">
        <f>SUM(T34:T42)</f>
        <v>5.0000000000000001E-4</v>
      </c>
      <c r="U33" s="723">
        <f>SUM(U34:U42)</f>
        <v>0</v>
      </c>
      <c r="V33" s="360">
        <f t="shared" si="3"/>
        <v>0</v>
      </c>
      <c r="W33" s="724">
        <f t="shared" si="3"/>
        <v>0</v>
      </c>
      <c r="X33" s="725">
        <f t="shared" si="3"/>
        <v>0</v>
      </c>
      <c r="Y33" s="650">
        <f t="shared" si="3"/>
        <v>114620</v>
      </c>
      <c r="Z33" s="929"/>
      <c r="AA33" s="3020"/>
      <c r="AB33" s="3021"/>
      <c r="AC33" s="3021"/>
      <c r="AD33" s="3021"/>
      <c r="AE33" s="3021"/>
      <c r="AF33" s="3021"/>
      <c r="AG33" s="3021"/>
      <c r="AH33" s="3021"/>
      <c r="AI33" s="3021"/>
      <c r="AJ33" s="3021"/>
      <c r="AK33" s="3021"/>
      <c r="AL33" s="3022"/>
    </row>
    <row r="34" spans="2:38" ht="65.25" customHeight="1">
      <c r="B34" s="48"/>
      <c r="C34" s="54"/>
      <c r="D34" s="54"/>
      <c r="E34" s="2815"/>
      <c r="F34" s="575"/>
      <c r="G34" s="394" t="s">
        <v>361</v>
      </c>
      <c r="H34" s="395" t="s">
        <v>438</v>
      </c>
      <c r="I34" s="365">
        <v>5.0000000000000001E-4</v>
      </c>
      <c r="J34" s="365">
        <v>5.0000000000000001E-4</v>
      </c>
      <c r="K34" s="396">
        <v>2</v>
      </c>
      <c r="L34" s="655" t="s">
        <v>406</v>
      </c>
      <c r="M34" s="656"/>
      <c r="N34" s="727"/>
      <c r="O34" s="728">
        <v>2.5000000000000001E-4</v>
      </c>
      <c r="Q34" s="729"/>
      <c r="R34" s="676"/>
      <c r="S34" s="676"/>
      <c r="T34" s="730">
        <v>2.5000000000000001E-4</v>
      </c>
      <c r="V34" s="728"/>
      <c r="X34" s="731"/>
      <c r="Y34" s="658">
        <v>4000</v>
      </c>
      <c r="Z34" s="944" t="s">
        <v>522</v>
      </c>
      <c r="AA34" s="839"/>
      <c r="AB34" s="483"/>
      <c r="AC34" s="483"/>
      <c r="AD34" s="483"/>
      <c r="AE34" s="483"/>
      <c r="AF34" s="483"/>
      <c r="AG34" s="483"/>
      <c r="AH34" s="945"/>
      <c r="AI34" s="483"/>
      <c r="AJ34" s="483"/>
      <c r="AK34" s="483"/>
      <c r="AL34" s="468"/>
    </row>
    <row r="35" spans="2:38" ht="26.25" customHeight="1">
      <c r="B35" s="48"/>
      <c r="C35" s="54"/>
      <c r="D35" s="54"/>
      <c r="E35" s="2815"/>
      <c r="F35" s="587"/>
      <c r="G35" s="394" t="s">
        <v>361</v>
      </c>
      <c r="H35" s="732" t="s">
        <v>439</v>
      </c>
      <c r="I35" s="365">
        <v>5.0000000000000001E-4</v>
      </c>
      <c r="J35" s="365">
        <v>5.0000000000000001E-4</v>
      </c>
      <c r="K35" s="733">
        <v>1</v>
      </c>
      <c r="L35" s="663" t="s">
        <v>406</v>
      </c>
      <c r="M35" s="377"/>
      <c r="N35" s="657"/>
      <c r="O35" s="377"/>
      <c r="P35" s="377"/>
      <c r="Q35" s="377"/>
      <c r="R35" s="377"/>
      <c r="S35" s="675">
        <v>5.0000000000000001E-4</v>
      </c>
      <c r="T35" s="377"/>
      <c r="U35" s="377"/>
      <c r="V35" s="377"/>
      <c r="W35" s="377"/>
      <c r="X35" s="734"/>
      <c r="Y35" s="659">
        <v>300</v>
      </c>
      <c r="Z35" s="787"/>
      <c r="AA35" s="862"/>
      <c r="AB35" s="491"/>
      <c r="AC35" s="491"/>
      <c r="AD35" s="491"/>
      <c r="AE35" s="491"/>
      <c r="AF35" s="874"/>
      <c r="AG35" s="491"/>
      <c r="AH35" s="491"/>
      <c r="AI35" s="491"/>
      <c r="AJ35" s="491"/>
      <c r="AK35" s="874"/>
      <c r="AL35" s="493"/>
    </row>
    <row r="36" spans="2:38" ht="35.25" customHeight="1">
      <c r="B36" s="48"/>
      <c r="C36" s="54"/>
      <c r="D36" s="54"/>
      <c r="E36" s="2815"/>
      <c r="F36" s="587"/>
      <c r="G36" s="394" t="s">
        <v>361</v>
      </c>
      <c r="H36" s="704" t="s">
        <v>440</v>
      </c>
      <c r="I36" s="365">
        <v>5.0000000000000001E-4</v>
      </c>
      <c r="J36" s="365">
        <v>5.0000000000000001E-4</v>
      </c>
      <c r="K36" s="735">
        <v>1</v>
      </c>
      <c r="L36" s="736" t="s">
        <v>441</v>
      </c>
      <c r="M36" s="375">
        <v>5.0000000000000001E-4</v>
      </c>
      <c r="N36" s="375"/>
      <c r="O36" s="375"/>
      <c r="P36" s="446"/>
      <c r="Q36" s="377"/>
      <c r="R36" s="377"/>
      <c r="S36" s="377"/>
      <c r="T36" s="729"/>
      <c r="U36" s="377"/>
      <c r="V36" s="729"/>
      <c r="W36" s="729"/>
      <c r="X36" s="734"/>
      <c r="Y36" s="659">
        <v>1860</v>
      </c>
      <c r="Z36" s="787"/>
      <c r="AA36" s="946"/>
      <c r="AB36" s="947"/>
      <c r="AC36" s="947"/>
      <c r="AD36" s="947"/>
      <c r="AE36" s="947"/>
      <c r="AF36" s="947"/>
      <c r="AG36" s="947"/>
      <c r="AH36" s="947"/>
      <c r="AI36" s="947"/>
      <c r="AJ36" s="947"/>
      <c r="AK36" s="947"/>
      <c r="AL36" s="948"/>
    </row>
    <row r="37" spans="2:38" ht="37.5" customHeight="1">
      <c r="B37" s="48"/>
      <c r="C37" s="54"/>
      <c r="D37" s="54"/>
      <c r="E37" s="2815"/>
      <c r="F37" s="587"/>
      <c r="G37" s="394" t="s">
        <v>361</v>
      </c>
      <c r="H37" s="704" t="s">
        <v>442</v>
      </c>
      <c r="I37" s="365">
        <v>5.0000000000000001E-4</v>
      </c>
      <c r="J37" s="365">
        <v>5.0000000000000001E-4</v>
      </c>
      <c r="K37" s="738">
        <v>1</v>
      </c>
      <c r="L37" s="739" t="s">
        <v>406</v>
      </c>
      <c r="M37" s="375">
        <v>5.0000000000000001E-4</v>
      </c>
      <c r="O37" s="375"/>
      <c r="P37" s="377"/>
      <c r="Q37" s="377"/>
      <c r="R37" s="377"/>
      <c r="S37" s="377"/>
      <c r="T37" s="377"/>
      <c r="U37" s="377"/>
      <c r="V37" s="377"/>
      <c r="W37" s="377"/>
      <c r="X37" s="734"/>
      <c r="Y37" s="659">
        <v>6720</v>
      </c>
      <c r="Z37" s="787"/>
      <c r="AA37" s="3018"/>
      <c r="AB37" s="2996"/>
      <c r="AC37" s="2996"/>
      <c r="AD37" s="2996"/>
      <c r="AE37" s="2996"/>
      <c r="AF37" s="2996"/>
      <c r="AG37" s="2996"/>
      <c r="AH37" s="3016"/>
      <c r="AI37" s="2996"/>
      <c r="AJ37" s="2996"/>
      <c r="AK37" s="2996"/>
      <c r="AL37" s="3017"/>
    </row>
    <row r="38" spans="2:38" ht="70.5" customHeight="1">
      <c r="B38" s="48"/>
      <c r="C38" s="54"/>
      <c r="D38" s="54"/>
      <c r="E38" s="2815"/>
      <c r="F38" s="587"/>
      <c r="G38" s="394" t="s">
        <v>361</v>
      </c>
      <c r="H38" s="704" t="s">
        <v>443</v>
      </c>
      <c r="I38" s="365">
        <v>5.0000000000000001E-4</v>
      </c>
      <c r="J38" s="365">
        <v>5.0000000000000001E-4</v>
      </c>
      <c r="K38" s="738">
        <v>2</v>
      </c>
      <c r="L38" s="739" t="s">
        <v>406</v>
      </c>
      <c r="M38" s="375"/>
      <c r="N38" s="375"/>
      <c r="O38" s="692"/>
      <c r="P38" s="377"/>
      <c r="Q38" s="741">
        <v>2.5000000000000001E-4</v>
      </c>
      <c r="R38" s="375"/>
      <c r="S38" s="375"/>
      <c r="T38" s="728">
        <v>2.5000000000000001E-4</v>
      </c>
      <c r="V38" s="676"/>
      <c r="W38" s="446"/>
      <c r="X38" s="398"/>
      <c r="Y38" s="659">
        <v>1870</v>
      </c>
      <c r="Z38" s="949" t="s">
        <v>523</v>
      </c>
      <c r="AA38" s="3018"/>
      <c r="AB38" s="2996"/>
      <c r="AC38" s="2996"/>
      <c r="AD38" s="2996"/>
      <c r="AE38" s="2996"/>
      <c r="AF38" s="2996"/>
      <c r="AG38" s="2996"/>
      <c r="AH38" s="3016"/>
      <c r="AI38" s="2996"/>
      <c r="AJ38" s="2996"/>
      <c r="AK38" s="2996"/>
      <c r="AL38" s="3017"/>
    </row>
    <row r="39" spans="2:38" ht="26.25" customHeight="1">
      <c r="B39" s="48"/>
      <c r="C39" s="54"/>
      <c r="D39" s="54"/>
      <c r="E39" s="2815"/>
      <c r="F39" s="587"/>
      <c r="G39" s="394" t="s">
        <v>361</v>
      </c>
      <c r="H39" s="704" t="s">
        <v>444</v>
      </c>
      <c r="I39" s="365">
        <v>5.0000000000000001E-4</v>
      </c>
      <c r="J39" s="365">
        <v>5.0000000000000001E-4</v>
      </c>
      <c r="K39" s="735">
        <v>1</v>
      </c>
      <c r="L39" s="739" t="s">
        <v>445</v>
      </c>
      <c r="M39" s="375">
        <v>5.0000000000000001E-4</v>
      </c>
      <c r="N39" s="375"/>
      <c r="O39" s="375"/>
      <c r="P39" s="377"/>
      <c r="Q39" s="377"/>
      <c r="R39" s="375"/>
      <c r="S39" s="375"/>
      <c r="T39" s="673"/>
      <c r="U39" s="375"/>
      <c r="V39" s="673"/>
      <c r="W39" s="673"/>
      <c r="X39" s="731"/>
      <c r="Y39" s="744">
        <v>5120</v>
      </c>
      <c r="Z39" s="950"/>
      <c r="AA39" s="931"/>
      <c r="AB39" s="879"/>
      <c r="AC39" s="879"/>
      <c r="AD39" s="879"/>
      <c r="AE39" s="879"/>
      <c r="AF39" s="879"/>
      <c r="AG39" s="879"/>
      <c r="AH39" s="879"/>
      <c r="AI39" s="879"/>
      <c r="AJ39" s="879"/>
      <c r="AK39" s="879"/>
      <c r="AL39" s="932"/>
    </row>
    <row r="40" spans="2:38" ht="26.25" customHeight="1">
      <c r="B40" s="48"/>
      <c r="C40" s="54"/>
      <c r="D40" s="54"/>
      <c r="E40" s="2815"/>
      <c r="F40" s="587"/>
      <c r="G40" s="394" t="s">
        <v>361</v>
      </c>
      <c r="H40" s="745" t="s">
        <v>446</v>
      </c>
      <c r="I40" s="365">
        <v>5.0000000000000001E-4</v>
      </c>
      <c r="J40" s="365">
        <v>5.0000000000000001E-4</v>
      </c>
      <c r="K40" s="746">
        <v>1</v>
      </c>
      <c r="L40" s="739" t="s">
        <v>447</v>
      </c>
      <c r="M40" s="375"/>
      <c r="N40" s="375">
        <v>5.0000000000000001E-4</v>
      </c>
      <c r="O40" s="375"/>
      <c r="P40" s="377"/>
      <c r="Q40" s="377"/>
      <c r="R40" s="375"/>
      <c r="S40" s="375"/>
      <c r="T40" s="375"/>
      <c r="U40" s="375"/>
      <c r="V40" s="375"/>
      <c r="W40" s="375"/>
      <c r="X40" s="398"/>
      <c r="Y40" s="659">
        <v>250</v>
      </c>
      <c r="Z40" s="951"/>
      <c r="AA40" s="469"/>
      <c r="AB40" s="470"/>
      <c r="AC40" s="470"/>
      <c r="AD40" s="563"/>
      <c r="AE40" s="563"/>
      <c r="AF40" s="563"/>
      <c r="AG40" s="563"/>
      <c r="AH40" s="563"/>
      <c r="AI40" s="563"/>
      <c r="AJ40" s="563"/>
      <c r="AK40" s="563"/>
      <c r="AL40" s="952"/>
    </row>
    <row r="41" spans="2:38" ht="46.5" customHeight="1">
      <c r="B41" s="48"/>
      <c r="C41" s="54"/>
      <c r="D41" s="54"/>
      <c r="E41" s="2815"/>
      <c r="F41" s="587"/>
      <c r="G41" s="394" t="s">
        <v>361</v>
      </c>
      <c r="H41" s="745" t="s">
        <v>448</v>
      </c>
      <c r="I41" s="365">
        <v>5.0000000000000001E-4</v>
      </c>
      <c r="J41" s="365">
        <v>5.0000000000000001E-4</v>
      </c>
      <c r="K41" s="748">
        <v>1</v>
      </c>
      <c r="L41" s="739" t="s">
        <v>449</v>
      </c>
      <c r="M41" s="375">
        <v>5.0000000000000001E-4</v>
      </c>
      <c r="N41" s="377"/>
      <c r="O41" s="377"/>
      <c r="P41" s="377"/>
      <c r="Q41" s="377"/>
      <c r="R41" s="377"/>
      <c r="S41" s="675"/>
      <c r="T41" s="675"/>
      <c r="U41" s="675"/>
      <c r="V41" s="675"/>
      <c r="W41" s="675"/>
      <c r="X41" s="749"/>
      <c r="Y41" s="659">
        <v>89500</v>
      </c>
      <c r="Z41" s="922" t="s">
        <v>524</v>
      </c>
      <c r="AA41" s="469"/>
      <c r="AB41" s="470"/>
      <c r="AC41" s="470"/>
      <c r="AD41" s="563"/>
      <c r="AE41" s="563"/>
      <c r="AF41" s="563"/>
      <c r="AG41" s="563"/>
      <c r="AH41" s="563"/>
      <c r="AI41" s="563"/>
      <c r="AJ41" s="563"/>
      <c r="AK41" s="563"/>
      <c r="AL41" s="952"/>
    </row>
    <row r="42" spans="2:38" ht="60" customHeight="1" thickBot="1">
      <c r="B42" s="48"/>
      <c r="C42" s="54"/>
      <c r="D42" s="54"/>
      <c r="E42" s="2815"/>
      <c r="F42" s="750"/>
      <c r="G42" s="399" t="s">
        <v>361</v>
      </c>
      <c r="H42" s="751" t="s">
        <v>450</v>
      </c>
      <c r="I42" s="365">
        <v>5.0000000000000001E-4</v>
      </c>
      <c r="J42" s="365">
        <v>5.0000000000000001E-4</v>
      </c>
      <c r="K42" s="752">
        <v>1</v>
      </c>
      <c r="L42" s="739" t="s">
        <v>451</v>
      </c>
      <c r="M42" s="753"/>
      <c r="N42" s="754"/>
      <c r="O42" s="754"/>
      <c r="P42" s="446"/>
      <c r="Q42" s="755"/>
      <c r="R42" s="375">
        <v>5.0000000000000001E-4</v>
      </c>
      <c r="S42" s="756"/>
      <c r="T42" s="756"/>
      <c r="U42" s="756"/>
      <c r="V42" s="757"/>
      <c r="W42" s="757"/>
      <c r="X42" s="758"/>
      <c r="Y42" s="678">
        <v>5000</v>
      </c>
      <c r="Z42" s="949" t="s">
        <v>525</v>
      </c>
      <c r="AA42" s="953"/>
      <c r="AB42" s="920"/>
      <c r="AC42" s="920"/>
      <c r="AD42" s="934"/>
      <c r="AE42" s="934"/>
      <c r="AF42" s="954"/>
      <c r="AG42" s="934"/>
      <c r="AH42" s="934"/>
      <c r="AI42" s="934"/>
      <c r="AJ42" s="934"/>
      <c r="AK42" s="934"/>
      <c r="AL42" s="921"/>
    </row>
    <row r="43" spans="2:38" ht="15.75" customHeight="1" thickBot="1">
      <c r="B43" s="458"/>
      <c r="C43" s="2956"/>
      <c r="D43" s="760"/>
      <c r="E43" s="2957"/>
      <c r="F43" s="2958"/>
      <c r="G43" s="2958"/>
      <c r="H43" s="2959"/>
      <c r="I43" s="761"/>
      <c r="J43" s="2773" t="s">
        <v>112</v>
      </c>
      <c r="K43" s="2773"/>
      <c r="L43" s="2840"/>
      <c r="M43" s="2775" t="s">
        <v>264</v>
      </c>
      <c r="N43" s="2776"/>
      <c r="O43" s="2776"/>
      <c r="P43" s="2776"/>
      <c r="Q43" s="2776"/>
      <c r="R43" s="2776"/>
      <c r="S43" s="2842"/>
      <c r="T43" s="2842"/>
      <c r="U43" s="2842"/>
      <c r="V43" s="2842"/>
      <c r="W43" s="2842"/>
      <c r="X43" s="2842"/>
      <c r="Y43" s="762"/>
      <c r="Z43" s="462"/>
      <c r="AA43" s="955"/>
      <c r="AB43" s="956"/>
      <c r="AC43" s="956"/>
      <c r="AD43" s="956"/>
      <c r="AE43" s="956"/>
      <c r="AF43" s="956"/>
      <c r="AG43" s="956"/>
      <c r="AH43" s="956"/>
      <c r="AI43" s="956"/>
      <c r="AJ43" s="956"/>
      <c r="AK43" s="956"/>
      <c r="AL43" s="957"/>
    </row>
    <row r="44" spans="2:38" ht="15.75" thickBot="1">
      <c r="B44" s="458"/>
      <c r="C44" s="2956"/>
      <c r="D44" s="760"/>
      <c r="E44" s="2960"/>
      <c r="F44" s="2961"/>
      <c r="G44" s="2961"/>
      <c r="H44" s="2962"/>
      <c r="I44" s="958"/>
      <c r="J44" s="2778" t="s">
        <v>113</v>
      </c>
      <c r="K44" s="2778"/>
      <c r="L44" s="2778"/>
      <c r="M44" s="406"/>
      <c r="N44" s="406"/>
      <c r="O44" s="406"/>
      <c r="P44" s="406"/>
      <c r="Q44" s="406"/>
      <c r="R44" s="406"/>
      <c r="S44" s="406"/>
      <c r="T44" s="406"/>
      <c r="U44" s="406"/>
      <c r="V44" s="406"/>
      <c r="W44" s="406"/>
      <c r="X44" s="408"/>
      <c r="Y44" s="763"/>
      <c r="Z44" s="779"/>
      <c r="AA44" s="959"/>
      <c r="AB44" s="960"/>
      <c r="AC44" s="960"/>
      <c r="AD44" s="960"/>
      <c r="AE44" s="960"/>
      <c r="AF44" s="960"/>
      <c r="AG44" s="960"/>
      <c r="AH44" s="960"/>
      <c r="AI44" s="960"/>
      <c r="AJ44" s="960"/>
      <c r="AK44" s="960"/>
      <c r="AL44" s="961"/>
    </row>
    <row r="45" spans="2:38" ht="15.75" thickBot="1">
      <c r="B45" s="48"/>
      <c r="C45" s="54"/>
      <c r="D45" s="764" t="s">
        <v>265</v>
      </c>
      <c r="E45" s="2905" t="s">
        <v>266</v>
      </c>
      <c r="F45" s="2905"/>
      <c r="G45" s="2905"/>
      <c r="H45" s="2906"/>
      <c r="I45" s="410">
        <v>3</v>
      </c>
      <c r="J45" s="410">
        <v>3</v>
      </c>
      <c r="K45" s="2802" t="s">
        <v>267</v>
      </c>
      <c r="L45" s="2803"/>
      <c r="M45" s="411"/>
      <c r="N45" s="411"/>
      <c r="O45" s="411"/>
      <c r="P45" s="411"/>
      <c r="Q45" s="411"/>
      <c r="R45" s="411"/>
      <c r="S45" s="411"/>
      <c r="T45" s="411"/>
      <c r="U45" s="411"/>
      <c r="V45" s="411"/>
      <c r="W45" s="411"/>
      <c r="X45" s="413"/>
      <c r="Y45" s="765"/>
      <c r="Z45" s="787"/>
      <c r="AA45" s="589"/>
      <c r="AB45" s="590"/>
      <c r="AC45" s="590"/>
      <c r="AD45" s="590"/>
      <c r="AE45" s="590"/>
      <c r="AF45" s="590"/>
      <c r="AG45" s="590"/>
      <c r="AH45" s="590"/>
      <c r="AI45" s="590"/>
      <c r="AJ45" s="590"/>
      <c r="AK45" s="590"/>
      <c r="AL45" s="135"/>
    </row>
    <row r="46" spans="2:38" ht="15.75" customHeight="1" thickBot="1">
      <c r="B46" s="48"/>
      <c r="C46" s="54"/>
      <c r="D46" s="331"/>
      <c r="E46" s="2876" t="s">
        <v>268</v>
      </c>
      <c r="F46" s="2558" t="s">
        <v>269</v>
      </c>
      <c r="G46" s="2558"/>
      <c r="H46" s="2558"/>
      <c r="I46" s="766">
        <f>+I48+I53</f>
        <v>0.01</v>
      </c>
      <c r="J46" s="766">
        <f>+J48+J53</f>
        <v>0.01</v>
      </c>
      <c r="K46" s="2621" t="s">
        <v>117</v>
      </c>
      <c r="L46" s="2622"/>
      <c r="M46" s="2622"/>
      <c r="N46" s="2622"/>
      <c r="O46" s="2622"/>
      <c r="P46" s="2622"/>
      <c r="Q46" s="2622"/>
      <c r="R46" s="2622"/>
      <c r="S46" s="2622"/>
      <c r="T46" s="2622"/>
      <c r="U46" s="2622"/>
      <c r="V46" s="2622"/>
      <c r="W46" s="2622"/>
      <c r="X46" s="2622"/>
      <c r="Y46" s="509">
        <f>SUM(Y47:Y52)</f>
        <v>0</v>
      </c>
      <c r="Z46" s="906"/>
      <c r="AA46" s="962"/>
      <c r="AB46" s="963"/>
      <c r="AC46" s="963"/>
      <c r="AD46" s="963"/>
      <c r="AE46" s="963"/>
      <c r="AF46" s="963"/>
      <c r="AG46" s="963"/>
      <c r="AH46" s="963"/>
      <c r="AI46" s="963"/>
      <c r="AJ46" s="963"/>
      <c r="AK46" s="963"/>
      <c r="AL46" s="964"/>
    </row>
    <row r="47" spans="2:38" ht="39" customHeight="1" thickBot="1">
      <c r="B47" s="48"/>
      <c r="C47" s="54"/>
      <c r="D47" s="331"/>
      <c r="E47" s="2815"/>
      <c r="F47" s="573" t="s">
        <v>358</v>
      </c>
      <c r="G47" s="2917" t="s">
        <v>269</v>
      </c>
      <c r="H47" s="2971"/>
      <c r="I47" s="767"/>
      <c r="J47" s="767"/>
      <c r="K47" s="768"/>
      <c r="L47" s="769"/>
      <c r="M47" s="770"/>
      <c r="N47" s="771"/>
      <c r="O47" s="771"/>
      <c r="P47" s="771"/>
      <c r="Q47" s="771"/>
      <c r="R47" s="772"/>
      <c r="S47" s="771"/>
      <c r="T47" s="772"/>
      <c r="U47" s="771"/>
      <c r="V47" s="771"/>
      <c r="W47" s="772"/>
      <c r="X47" s="773"/>
      <c r="Y47" s="762"/>
      <c r="Z47" s="165"/>
      <c r="AA47" s="965"/>
      <c r="AB47" s="966"/>
      <c r="AC47" s="966"/>
      <c r="AD47" s="966"/>
      <c r="AE47" s="966"/>
      <c r="AF47" s="966"/>
      <c r="AG47" s="966"/>
      <c r="AH47" s="966"/>
      <c r="AI47" s="966"/>
      <c r="AJ47" s="966"/>
      <c r="AK47" s="966"/>
      <c r="AL47" s="83"/>
    </row>
    <row r="48" spans="2:38" ht="33.75" customHeight="1">
      <c r="B48" s="48"/>
      <c r="C48" s="54"/>
      <c r="D48" s="331"/>
      <c r="E48" s="2815"/>
      <c r="F48" s="774" t="s">
        <v>123</v>
      </c>
      <c r="G48" s="2972" t="s">
        <v>452</v>
      </c>
      <c r="H48" s="2973"/>
      <c r="I48" s="607">
        <v>8.0000000000000002E-3</v>
      </c>
      <c r="J48" s="607">
        <v>8.0000000000000002E-3</v>
      </c>
      <c r="K48" s="466">
        <v>3</v>
      </c>
      <c r="L48" s="775" t="s">
        <v>453</v>
      </c>
      <c r="M48" s="776">
        <f t="shared" ref="M48:X48" si="4">SUM(M50:M52)</f>
        <v>0</v>
      </c>
      <c r="N48" s="777">
        <f t="shared" si="4"/>
        <v>0</v>
      </c>
      <c r="O48" s="777">
        <f>SUM(O50:O52)</f>
        <v>0</v>
      </c>
      <c r="P48" s="777">
        <f>SUM(P50:P52)</f>
        <v>3.3E-3</v>
      </c>
      <c r="Q48" s="777">
        <f>SUM(Q50:Q52)</f>
        <v>0</v>
      </c>
      <c r="R48" s="777">
        <f>SUM(R50:R52)</f>
        <v>3.3E-3</v>
      </c>
      <c r="S48" s="777">
        <f t="shared" si="4"/>
        <v>0</v>
      </c>
      <c r="T48" s="777">
        <f>SUM(T50:T52)</f>
        <v>0</v>
      </c>
      <c r="U48" s="777">
        <f>SUM(U50:U52)</f>
        <v>0</v>
      </c>
      <c r="V48" s="777">
        <f>SUM(V50:V52)</f>
        <v>3.3999999999999998E-3</v>
      </c>
      <c r="W48" s="777">
        <f t="shared" si="4"/>
        <v>0</v>
      </c>
      <c r="X48" s="778">
        <f t="shared" si="4"/>
        <v>0</v>
      </c>
      <c r="Y48" s="779"/>
      <c r="Z48" s="967"/>
      <c r="AA48" s="968"/>
      <c r="AB48" s="969"/>
      <c r="AC48" s="969"/>
      <c r="AD48" s="969"/>
      <c r="AE48" s="969"/>
      <c r="AF48" s="969"/>
      <c r="AG48" s="969"/>
      <c r="AH48" s="969"/>
      <c r="AI48" s="969"/>
      <c r="AJ48" s="969"/>
      <c r="AK48" s="969"/>
      <c r="AL48" s="970"/>
    </row>
    <row r="49" spans="2:38" ht="33.75" customHeight="1">
      <c r="B49" s="48"/>
      <c r="C49" s="54"/>
      <c r="D49" s="331"/>
      <c r="E49" s="2815"/>
      <c r="F49" s="780"/>
      <c r="G49" s="446" t="s">
        <v>361</v>
      </c>
      <c r="H49" s="781" t="s">
        <v>454</v>
      </c>
      <c r="I49" s="782">
        <v>0</v>
      </c>
      <c r="J49" s="782">
        <v>0</v>
      </c>
      <c r="K49" s="783">
        <v>1</v>
      </c>
      <c r="L49" s="784" t="s">
        <v>455</v>
      </c>
      <c r="M49" s="785">
        <v>0</v>
      </c>
      <c r="N49" s="423"/>
      <c r="O49" s="423"/>
      <c r="P49" s="423"/>
      <c r="Q49" s="423"/>
      <c r="R49" s="423"/>
      <c r="S49" s="423"/>
      <c r="T49" s="423"/>
      <c r="U49" s="423"/>
      <c r="V49" s="423"/>
      <c r="W49" s="423"/>
      <c r="X49" s="786"/>
      <c r="Y49" s="787"/>
      <c r="Z49" s="787"/>
      <c r="AA49" s="574"/>
      <c r="AB49" s="446"/>
      <c r="AC49" s="446"/>
      <c r="AD49" s="446"/>
      <c r="AE49" s="446"/>
      <c r="AF49" s="446"/>
      <c r="AG49" s="446"/>
      <c r="AH49" s="446"/>
      <c r="AI49" s="446"/>
      <c r="AJ49" s="446"/>
      <c r="AK49" s="446"/>
      <c r="AL49" s="114"/>
    </row>
    <row r="50" spans="2:38" ht="25.5">
      <c r="B50" s="48"/>
      <c r="C50" s="54"/>
      <c r="D50" s="331"/>
      <c r="E50" s="2815"/>
      <c r="F50" s="2974"/>
      <c r="G50" s="446" t="s">
        <v>361</v>
      </c>
      <c r="H50" s="781" t="s">
        <v>456</v>
      </c>
      <c r="I50" s="365">
        <v>2.7000000000000001E-3</v>
      </c>
      <c r="J50" s="365">
        <v>2.7000000000000001E-3</v>
      </c>
      <c r="K50" s="709">
        <v>1</v>
      </c>
      <c r="L50" s="784" t="s">
        <v>455</v>
      </c>
      <c r="M50" s="788"/>
      <c r="N50" s="331"/>
      <c r="O50" s="656"/>
      <c r="P50" s="656">
        <v>3.3E-3</v>
      </c>
      <c r="Q50" s="446"/>
      <c r="R50" s="446"/>
      <c r="S50" s="375"/>
      <c r="T50" s="656"/>
      <c r="U50" s="375"/>
      <c r="V50" s="375"/>
      <c r="W50" s="375"/>
      <c r="X50" s="789"/>
      <c r="Y50" s="787"/>
      <c r="Z50" s="787"/>
      <c r="AA50" s="574"/>
      <c r="AB50" s="446"/>
      <c r="AC50" s="446"/>
      <c r="AD50" s="446"/>
      <c r="AE50" s="446"/>
      <c r="AF50" s="446"/>
      <c r="AG50" s="446"/>
      <c r="AH50" s="446"/>
      <c r="AI50" s="446"/>
      <c r="AJ50" s="446"/>
      <c r="AK50" s="446"/>
      <c r="AL50" s="114"/>
    </row>
    <row r="51" spans="2:38" ht="25.5">
      <c r="B51" s="165"/>
      <c r="C51" s="331"/>
      <c r="D51" s="331"/>
      <c r="E51" s="2815"/>
      <c r="F51" s="2974"/>
      <c r="G51" s="446" t="s">
        <v>361</v>
      </c>
      <c r="H51" s="781" t="s">
        <v>457</v>
      </c>
      <c r="I51" s="365">
        <v>2.7000000000000001E-3</v>
      </c>
      <c r="J51" s="365">
        <v>2.7000000000000001E-3</v>
      </c>
      <c r="K51" s="709">
        <v>1</v>
      </c>
      <c r="L51" s="784" t="s">
        <v>455</v>
      </c>
      <c r="M51" s="790"/>
      <c r="N51" s="375"/>
      <c r="O51" s="375"/>
      <c r="P51" s="377"/>
      <c r="Q51" s="377"/>
      <c r="R51" s="375">
        <v>3.3E-3</v>
      </c>
      <c r="S51" s="331"/>
      <c r="T51" s="375"/>
      <c r="U51" s="375"/>
      <c r="V51" s="446"/>
      <c r="W51" s="446"/>
      <c r="X51" s="789"/>
      <c r="Y51" s="787"/>
      <c r="Z51" s="787"/>
      <c r="AA51" s="574"/>
      <c r="AB51" s="446"/>
      <c r="AC51" s="446"/>
      <c r="AD51" s="446"/>
      <c r="AE51" s="446"/>
      <c r="AF51" s="446"/>
      <c r="AG51" s="446"/>
      <c r="AH51" s="446"/>
      <c r="AI51" s="446"/>
      <c r="AJ51" s="446"/>
      <c r="AK51" s="446"/>
      <c r="AL51" s="114"/>
    </row>
    <row r="52" spans="2:38" ht="30" customHeight="1" thickBot="1">
      <c r="B52" s="165"/>
      <c r="C52" s="331"/>
      <c r="D52" s="331"/>
      <c r="E52" s="2815"/>
      <c r="F52" s="2974"/>
      <c r="G52" s="674" t="s">
        <v>361</v>
      </c>
      <c r="H52" s="791" t="s">
        <v>458</v>
      </c>
      <c r="I52" s="365">
        <v>2.5999999999999999E-3</v>
      </c>
      <c r="J52" s="365">
        <v>2.5999999999999999E-3</v>
      </c>
      <c r="K52" s="709">
        <v>1</v>
      </c>
      <c r="L52" s="784" t="s">
        <v>455</v>
      </c>
      <c r="M52" s="790"/>
      <c r="N52" s="375"/>
      <c r="O52" s="446"/>
      <c r="P52" s="377"/>
      <c r="Q52" s="377"/>
      <c r="R52" s="375"/>
      <c r="S52" s="375"/>
      <c r="T52" s="446"/>
      <c r="U52" s="446"/>
      <c r="V52" s="375">
        <v>3.3999999999999998E-3</v>
      </c>
      <c r="W52" s="375"/>
      <c r="X52" s="789"/>
      <c r="Y52" s="787"/>
      <c r="Z52" s="971" t="s">
        <v>526</v>
      </c>
      <c r="AA52" s="574"/>
      <c r="AB52" s="446"/>
      <c r="AC52" s="446"/>
      <c r="AD52" s="446"/>
      <c r="AE52" s="446"/>
      <c r="AF52" s="446"/>
      <c r="AG52" s="446"/>
      <c r="AH52" s="446"/>
      <c r="AI52" s="446"/>
      <c r="AJ52" s="972"/>
      <c r="AK52" s="446"/>
      <c r="AL52" s="114"/>
    </row>
    <row r="53" spans="2:38">
      <c r="B53" s="331"/>
      <c r="C53" s="331"/>
      <c r="D53" s="331"/>
      <c r="E53" s="2815"/>
      <c r="F53" s="2981" t="s">
        <v>123</v>
      </c>
      <c r="G53" s="2972" t="s">
        <v>459</v>
      </c>
      <c r="H53" s="2973"/>
      <c r="I53" s="792">
        <v>2E-3</v>
      </c>
      <c r="J53" s="792">
        <v>2E-3</v>
      </c>
      <c r="K53" s="783">
        <v>3</v>
      </c>
      <c r="L53" s="793" t="s">
        <v>460</v>
      </c>
      <c r="M53" s="785">
        <f t="shared" ref="M53:R53" si="5">SUM(M54:M57)</f>
        <v>0</v>
      </c>
      <c r="N53" s="794">
        <f t="shared" si="5"/>
        <v>0</v>
      </c>
      <c r="O53" s="794">
        <f t="shared" si="5"/>
        <v>0</v>
      </c>
      <c r="P53" s="794">
        <f t="shared" si="5"/>
        <v>0</v>
      </c>
      <c r="Q53" s="794">
        <f t="shared" si="5"/>
        <v>0</v>
      </c>
      <c r="R53" s="794">
        <f t="shared" si="5"/>
        <v>0</v>
      </c>
      <c r="S53" s="423">
        <f t="shared" ref="S53:X53" si="6">SUM(S56:S57)</f>
        <v>0</v>
      </c>
      <c r="T53" s="423">
        <f t="shared" si="6"/>
        <v>0</v>
      </c>
      <c r="U53" s="423">
        <f t="shared" si="6"/>
        <v>5.0000000000000001E-4</v>
      </c>
      <c r="V53" s="423">
        <f>SUM(V54:V57)</f>
        <v>2.9999999999999997E-4</v>
      </c>
      <c r="W53" s="423">
        <f>SUM(W54:W57)</f>
        <v>6.9999999999999999E-4</v>
      </c>
      <c r="X53" s="786">
        <f t="shared" si="6"/>
        <v>5.0000000000000001E-4</v>
      </c>
      <c r="Y53" s="787"/>
      <c r="Z53" s="787"/>
      <c r="AA53" s="574"/>
      <c r="AB53" s="446"/>
      <c r="AC53" s="446"/>
      <c r="AD53" s="446"/>
      <c r="AE53" s="446"/>
      <c r="AF53" s="446"/>
      <c r="AG53" s="446"/>
      <c r="AH53" s="446"/>
      <c r="AI53" s="446"/>
      <c r="AJ53" s="446"/>
      <c r="AK53" s="446"/>
      <c r="AL53" s="114"/>
    </row>
    <row r="54" spans="2:38" ht="15" customHeight="1">
      <c r="B54" s="331"/>
      <c r="C54" s="331"/>
      <c r="D54" s="331"/>
      <c r="E54" s="2815"/>
      <c r="F54" s="2982"/>
      <c r="G54" s="446" t="s">
        <v>361</v>
      </c>
      <c r="H54" s="781" t="s">
        <v>461</v>
      </c>
      <c r="I54" s="795">
        <v>5.0000000000000001E-4</v>
      </c>
      <c r="J54" s="795">
        <v>5.0000000000000001E-4</v>
      </c>
      <c r="K54" s="783">
        <v>1</v>
      </c>
      <c r="L54" s="784" t="s">
        <v>455</v>
      </c>
      <c r="M54" s="785"/>
      <c r="N54" s="423"/>
      <c r="O54" s="423"/>
      <c r="P54" s="423"/>
      <c r="Q54" s="423"/>
      <c r="R54" s="423"/>
      <c r="S54" s="423"/>
      <c r="T54" s="423"/>
      <c r="U54" s="423"/>
      <c r="V54" s="423">
        <v>2.9999999999999997E-4</v>
      </c>
      <c r="W54" s="423">
        <v>2.0000000000000001E-4</v>
      </c>
      <c r="X54" s="786"/>
      <c r="Y54" s="787"/>
      <c r="Z54" s="787"/>
      <c r="AA54" s="574"/>
      <c r="AB54" s="446"/>
      <c r="AC54" s="446"/>
      <c r="AD54" s="446"/>
      <c r="AE54" s="446"/>
      <c r="AF54" s="446"/>
      <c r="AG54" s="446"/>
      <c r="AH54" s="446"/>
      <c r="AI54" s="446"/>
      <c r="AJ54" s="446"/>
      <c r="AK54" s="446"/>
      <c r="AL54" s="114"/>
    </row>
    <row r="55" spans="2:38">
      <c r="B55" s="331"/>
      <c r="C55" s="331"/>
      <c r="D55" s="331"/>
      <c r="E55" s="2815"/>
      <c r="F55" s="2982"/>
      <c r="G55" s="446" t="s">
        <v>361</v>
      </c>
      <c r="H55" s="781" t="s">
        <v>462</v>
      </c>
      <c r="I55" s="795">
        <v>5.0000000000000001E-4</v>
      </c>
      <c r="J55" s="795">
        <v>5.0000000000000001E-4</v>
      </c>
      <c r="K55" s="783">
        <v>1</v>
      </c>
      <c r="L55" s="784" t="s">
        <v>455</v>
      </c>
      <c r="M55" s="796"/>
      <c r="N55" s="432"/>
      <c r="O55" s="797"/>
      <c r="P55" s="797"/>
      <c r="Q55" s="696"/>
      <c r="R55" s="696"/>
      <c r="S55" s="696"/>
      <c r="T55" s="797"/>
      <c r="U55" s="696"/>
      <c r="V55" s="696"/>
      <c r="W55" s="423">
        <v>5.0000000000000001E-4</v>
      </c>
      <c r="X55" s="786"/>
      <c r="Y55" s="787"/>
      <c r="Z55" s="787"/>
      <c r="AA55" s="574"/>
      <c r="AB55" s="446"/>
      <c r="AC55" s="446"/>
      <c r="AD55" s="446"/>
      <c r="AE55" s="446"/>
      <c r="AF55" s="446"/>
      <c r="AG55" s="446"/>
      <c r="AH55" s="446"/>
      <c r="AI55" s="446"/>
      <c r="AJ55" s="446"/>
      <c r="AK55" s="446"/>
      <c r="AL55" s="114"/>
    </row>
    <row r="56" spans="2:38" ht="25.5">
      <c r="B56" s="331"/>
      <c r="C56" s="331"/>
      <c r="D56" s="331"/>
      <c r="E56" s="2815"/>
      <c r="F56" s="2982"/>
      <c r="G56" s="446" t="s">
        <v>361</v>
      </c>
      <c r="H56" s="781" t="s">
        <v>463</v>
      </c>
      <c r="I56" s="795">
        <v>5.0000000000000001E-4</v>
      </c>
      <c r="J56" s="795">
        <v>5.0000000000000001E-4</v>
      </c>
      <c r="K56" s="709">
        <v>1</v>
      </c>
      <c r="L56" s="784" t="s">
        <v>455</v>
      </c>
      <c r="M56" s="790"/>
      <c r="N56" s="446"/>
      <c r="O56" s="375"/>
      <c r="P56" s="375"/>
      <c r="Q56" s="446"/>
      <c r="R56" s="446"/>
      <c r="S56" s="375"/>
      <c r="T56" s="375"/>
      <c r="U56" s="375">
        <v>5.0000000000000001E-4</v>
      </c>
      <c r="V56" s="375"/>
      <c r="W56" s="664"/>
      <c r="X56" s="789"/>
      <c r="Y56" s="787"/>
      <c r="Z56" s="787"/>
      <c r="AA56" s="574"/>
      <c r="AB56" s="446"/>
      <c r="AC56" s="446"/>
      <c r="AD56" s="446"/>
      <c r="AE56" s="446"/>
      <c r="AF56" s="446"/>
      <c r="AG56" s="446"/>
      <c r="AH56" s="446"/>
      <c r="AI56" s="446"/>
      <c r="AJ56" s="446"/>
      <c r="AK56" s="446"/>
      <c r="AL56" s="114"/>
    </row>
    <row r="57" spans="2:38" ht="26.25" thickBot="1">
      <c r="B57" s="331"/>
      <c r="C57" s="331"/>
      <c r="D57" s="331"/>
      <c r="E57" s="2816"/>
      <c r="F57" s="798"/>
      <c r="G57" s="590" t="s">
        <v>361</v>
      </c>
      <c r="H57" s="799" t="s">
        <v>464</v>
      </c>
      <c r="I57" s="800">
        <v>5.0000000000000001E-4</v>
      </c>
      <c r="J57" s="800">
        <v>5.0000000000000001E-4</v>
      </c>
      <c r="K57" s="801">
        <v>1</v>
      </c>
      <c r="L57" s="802" t="s">
        <v>455</v>
      </c>
      <c r="M57" s="803"/>
      <c r="N57" s="804"/>
      <c r="O57" s="804"/>
      <c r="P57" s="804"/>
      <c r="Q57" s="804"/>
      <c r="R57" s="804"/>
      <c r="S57" s="805"/>
      <c r="T57" s="806"/>
      <c r="U57" s="806"/>
      <c r="V57" s="805"/>
      <c r="W57" s="590"/>
      <c r="X57" s="973">
        <v>5.0000000000000001E-4</v>
      </c>
      <c r="Y57" s="974"/>
      <c r="Z57" s="975"/>
      <c r="AA57" s="589"/>
      <c r="AB57" s="590"/>
      <c r="AC57" s="590"/>
      <c r="AD57" s="590"/>
      <c r="AE57" s="590"/>
      <c r="AF57" s="590"/>
      <c r="AG57" s="590"/>
      <c r="AH57" s="590"/>
      <c r="AI57" s="590"/>
      <c r="AJ57" s="590"/>
      <c r="AK57" s="590"/>
      <c r="AL57" s="135"/>
    </row>
    <row r="58" spans="2:38">
      <c r="B58" s="331"/>
      <c r="C58" s="331"/>
      <c r="D58" s="331"/>
      <c r="E58" s="976"/>
      <c r="F58" s="808"/>
      <c r="G58" s="331"/>
      <c r="H58" s="809"/>
      <c r="I58" s="977">
        <f>I46+I14</f>
        <v>0.05</v>
      </c>
      <c r="J58" s="977">
        <f>J46+J14</f>
        <v>0.05</v>
      </c>
      <c r="K58" s="402"/>
      <c r="L58" s="810"/>
      <c r="M58" s="432"/>
      <c r="N58" s="432"/>
      <c r="O58" s="432"/>
      <c r="P58" s="432"/>
      <c r="Q58" s="432"/>
      <c r="R58" s="432"/>
      <c r="S58" s="331"/>
      <c r="T58" s="737"/>
      <c r="U58" s="737"/>
      <c r="V58" s="331"/>
      <c r="W58" s="331"/>
      <c r="X58" s="737"/>
      <c r="Y58" s="331"/>
      <c r="Z58" s="331"/>
      <c r="AA58" s="331"/>
      <c r="AB58" s="331"/>
      <c r="AC58" s="331"/>
      <c r="AD58" s="331"/>
      <c r="AE58" s="331"/>
      <c r="AF58" s="331"/>
      <c r="AG58" s="331"/>
      <c r="AH58" s="331"/>
      <c r="AI58" s="331"/>
      <c r="AJ58" s="331"/>
      <c r="AK58" s="331"/>
      <c r="AL58" s="331"/>
    </row>
    <row r="59" spans="2:38" ht="28.5" customHeight="1" thickBot="1">
      <c r="B59" s="331"/>
      <c r="C59" s="331"/>
      <c r="D59" s="331"/>
      <c r="E59" s="426"/>
      <c r="F59" s="808"/>
      <c r="G59" s="331"/>
      <c r="H59" s="809"/>
      <c r="I59" s="432"/>
      <c r="J59" s="978">
        <f>J58/I58</f>
        <v>1</v>
      </c>
      <c r="K59" s="402"/>
      <c r="L59" s="810"/>
      <c r="M59" s="737"/>
      <c r="N59" s="737"/>
      <c r="O59" s="331"/>
      <c r="P59" s="726"/>
      <c r="Q59" s="726"/>
      <c r="R59" s="737"/>
      <c r="S59" s="737"/>
      <c r="T59" s="737"/>
      <c r="U59" s="331"/>
      <c r="V59" s="737"/>
      <c r="W59" s="737"/>
      <c r="X59" s="737"/>
      <c r="Y59" s="331"/>
    </row>
    <row r="60" spans="2:38" ht="46.5" customHeight="1" thickBot="1">
      <c r="B60" s="331"/>
      <c r="C60" s="331"/>
      <c r="D60" s="331"/>
      <c r="E60" s="426"/>
      <c r="F60" s="808"/>
      <c r="G60" s="331"/>
      <c r="H60" s="809"/>
      <c r="I60" s="809"/>
      <c r="J60" s="2977" t="s">
        <v>466</v>
      </c>
      <c r="K60" s="2978"/>
      <c r="L60" s="2978"/>
      <c r="M60" s="2978"/>
      <c r="N60" s="2978"/>
      <c r="O60" s="2978"/>
      <c r="P60" s="2978"/>
      <c r="Q60" s="2978"/>
      <c r="R60" s="2978"/>
      <c r="S60" s="2978"/>
      <c r="T60" s="2978"/>
      <c r="U60" s="2978"/>
      <c r="V60" s="2978"/>
      <c r="W60" s="2978"/>
      <c r="X60" s="2978"/>
      <c r="Y60" s="2979"/>
    </row>
    <row r="61" spans="2:38">
      <c r="B61" s="331"/>
      <c r="C61" s="331"/>
      <c r="D61" s="331"/>
      <c r="E61" s="426"/>
      <c r="F61" s="808"/>
      <c r="G61" s="331"/>
      <c r="H61" s="809"/>
      <c r="I61" s="432"/>
      <c r="J61" s="432"/>
      <c r="K61" s="402"/>
      <c r="L61" s="810"/>
      <c r="M61" s="737"/>
      <c r="N61" s="737"/>
      <c r="O61" s="331"/>
      <c r="P61" s="726"/>
      <c r="Q61" s="726"/>
      <c r="R61" s="737"/>
      <c r="S61" s="737"/>
      <c r="T61" s="737"/>
      <c r="U61" s="331"/>
      <c r="V61" s="737"/>
      <c r="W61" s="737"/>
      <c r="X61" s="737"/>
      <c r="Y61" s="331"/>
    </row>
    <row r="63" spans="2:38">
      <c r="F63" s="2980" t="s">
        <v>467</v>
      </c>
      <c r="G63" s="2980"/>
    </row>
    <row r="64" spans="2:38" ht="15.75" thickBot="1">
      <c r="H64" s="812"/>
    </row>
    <row r="65" spans="8:8">
      <c r="H65" s="813" t="s">
        <v>468</v>
      </c>
    </row>
    <row r="66" spans="8:8">
      <c r="H66" s="813" t="s">
        <v>469</v>
      </c>
    </row>
  </sheetData>
  <mergeCells count="128">
    <mergeCell ref="B1:X1"/>
    <mergeCell ref="B6:B8"/>
    <mergeCell ref="C6:C8"/>
    <mergeCell ref="D6:D8"/>
    <mergeCell ref="E6:E8"/>
    <mergeCell ref="F6:H8"/>
    <mergeCell ref="I6:I8"/>
    <mergeCell ref="J6:J8"/>
    <mergeCell ref="K6:K8"/>
    <mergeCell ref="L6:L8"/>
    <mergeCell ref="AA6:AC6"/>
    <mergeCell ref="AD6:AF6"/>
    <mergeCell ref="AG6:AI6"/>
    <mergeCell ref="AJ6:AL6"/>
    <mergeCell ref="M7:M8"/>
    <mergeCell ref="N7:N8"/>
    <mergeCell ref="O7:O8"/>
    <mergeCell ref="P7:P8"/>
    <mergeCell ref="Q7:Q8"/>
    <mergeCell ref="R7:R8"/>
    <mergeCell ref="M6:O6"/>
    <mergeCell ref="P6:R6"/>
    <mergeCell ref="S6:U6"/>
    <mergeCell ref="V6:X6"/>
    <mergeCell ref="Y6:Y8"/>
    <mergeCell ref="Z6:Z8"/>
    <mergeCell ref="S7:S8"/>
    <mergeCell ref="T7:T8"/>
    <mergeCell ref="U7:U8"/>
    <mergeCell ref="V7:V8"/>
    <mergeCell ref="AK7:AK8"/>
    <mergeCell ref="AL7:AL8"/>
    <mergeCell ref="C9:X9"/>
    <mergeCell ref="Z9:Z13"/>
    <mergeCell ref="D10:X10"/>
    <mergeCell ref="D11:D13"/>
    <mergeCell ref="E11:H13"/>
    <mergeCell ref="J11:L11"/>
    <mergeCell ref="M11:X11"/>
    <mergeCell ref="AA11:AL11"/>
    <mergeCell ref="AE7:AE8"/>
    <mergeCell ref="AF7:AF8"/>
    <mergeCell ref="AG7:AG8"/>
    <mergeCell ref="AH7:AH8"/>
    <mergeCell ref="AI7:AI8"/>
    <mergeCell ref="AJ7:AJ8"/>
    <mergeCell ref="W7:W8"/>
    <mergeCell ref="X7:X8"/>
    <mergeCell ref="AA7:AA8"/>
    <mergeCell ref="AB7:AB8"/>
    <mergeCell ref="AC7:AC8"/>
    <mergeCell ref="AD7:AD8"/>
    <mergeCell ref="T12:T13"/>
    <mergeCell ref="U12:U13"/>
    <mergeCell ref="V12:V13"/>
    <mergeCell ref="W12:W13"/>
    <mergeCell ref="J12:L12"/>
    <mergeCell ref="M12:M13"/>
    <mergeCell ref="N12:N13"/>
    <mergeCell ref="O12:O13"/>
    <mergeCell ref="P12:P13"/>
    <mergeCell ref="Q12:Q13"/>
    <mergeCell ref="AL12:AL13"/>
    <mergeCell ref="K13:L13"/>
    <mergeCell ref="E14:E42"/>
    <mergeCell ref="F14:H14"/>
    <mergeCell ref="K14:X14"/>
    <mergeCell ref="G15:H15"/>
    <mergeCell ref="F16:F18"/>
    <mergeCell ref="G20:H20"/>
    <mergeCell ref="AA20:AL20"/>
    <mergeCell ref="AA21:AA22"/>
    <mergeCell ref="AF12:AF13"/>
    <mergeCell ref="AG12:AG13"/>
    <mergeCell ref="AH12:AH13"/>
    <mergeCell ref="AI12:AI13"/>
    <mergeCell ref="AJ12:AJ13"/>
    <mergeCell ref="AK12:AK13"/>
    <mergeCell ref="X12:X13"/>
    <mergeCell ref="AA12:AA13"/>
    <mergeCell ref="AB12:AB13"/>
    <mergeCell ref="AC12:AC13"/>
    <mergeCell ref="AD12:AD13"/>
    <mergeCell ref="AE12:AE13"/>
    <mergeCell ref="R12:R13"/>
    <mergeCell ref="S12:S13"/>
    <mergeCell ref="AH21:AH22"/>
    <mergeCell ref="AI21:AI22"/>
    <mergeCell ref="AJ21:AJ22"/>
    <mergeCell ref="AK21:AK22"/>
    <mergeCell ref="AL21:AL22"/>
    <mergeCell ref="G33:H33"/>
    <mergeCell ref="AA33:AL33"/>
    <mergeCell ref="AB21:AB22"/>
    <mergeCell ref="AC21:AC22"/>
    <mergeCell ref="AD21:AD22"/>
    <mergeCell ref="AE21:AE22"/>
    <mergeCell ref="AF21:AF22"/>
    <mergeCell ref="AG21:AG22"/>
    <mergeCell ref="AI37:AI38"/>
    <mergeCell ref="AJ37:AJ38"/>
    <mergeCell ref="AK37:AK38"/>
    <mergeCell ref="AL37:AL38"/>
    <mergeCell ref="AA37:AA38"/>
    <mergeCell ref="AB37:AB38"/>
    <mergeCell ref="AC37:AC38"/>
    <mergeCell ref="AD37:AD38"/>
    <mergeCell ref="AE37:AE38"/>
    <mergeCell ref="AF37:AF38"/>
    <mergeCell ref="C43:C44"/>
    <mergeCell ref="E43:H44"/>
    <mergeCell ref="J43:L43"/>
    <mergeCell ref="M43:X43"/>
    <mergeCell ref="J44:L44"/>
    <mergeCell ref="E45:H45"/>
    <mergeCell ref="K45:L45"/>
    <mergeCell ref="AG37:AG38"/>
    <mergeCell ref="AH37:AH38"/>
    <mergeCell ref="J60:Y60"/>
    <mergeCell ref="F63:G63"/>
    <mergeCell ref="E46:E57"/>
    <mergeCell ref="F46:H46"/>
    <mergeCell ref="K46:X46"/>
    <mergeCell ref="G47:H47"/>
    <mergeCell ref="G48:H48"/>
    <mergeCell ref="F50:F52"/>
    <mergeCell ref="F53:F56"/>
    <mergeCell ref="G53:H53"/>
  </mergeCells>
  <conditionalFormatting sqref="Y1:Y3 AM1:GX3">
    <cfRule type="containsText" dxfId="39" priority="3" stopIfTrue="1" operator="containsText" text="Planificación y Desarrollo">
      <formula>NOT(ISERROR(SEARCH("Planificación y Desarrollo",Y1)))</formula>
    </cfRule>
  </conditionalFormatting>
  <conditionalFormatting sqref="A1:D2 A3 C3:D3">
    <cfRule type="containsText" dxfId="38" priority="2" stopIfTrue="1" operator="containsText" text="Planificación y Desarrollo">
      <formula>NOT(ISERROR(SEARCH("Planificación y Desarrollo",A1)))</formula>
    </cfRule>
  </conditionalFormatting>
  <conditionalFormatting sqref="Z1:Z3">
    <cfRule type="containsText" dxfId="37" priority="1" stopIfTrue="1" operator="containsText" text="Planificación y Desarrollo">
      <formula>NOT(ISERROR(SEARCH("Planificación y Desarrollo",Z1)))</formula>
    </cfRule>
  </conditionalFormatting>
  <pageMargins left="0.51181102362204722" right="0.70866141732283472" top="0.55118110236220474" bottom="0.55118110236220474" header="0.31496062992125984" footer="0.31496062992125984"/>
  <pageSetup paperSize="5" scale="53"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BV189"/>
  <sheetViews>
    <sheetView topLeftCell="E1" workbookViewId="0"/>
  </sheetViews>
  <sheetFormatPr baseColWidth="10" defaultColWidth="11.42578125" defaultRowHeight="15"/>
  <cols>
    <col min="1" max="1" width="8.28515625" hidden="1" customWidth="1"/>
    <col min="2" max="2" width="15.28515625" hidden="1" customWidth="1"/>
    <col min="3" max="3" width="9" hidden="1" customWidth="1"/>
    <col min="4" max="4" width="9.5703125" hidden="1" customWidth="1"/>
    <col min="5" max="5" width="10.28515625" customWidth="1"/>
    <col min="6" max="6" width="10.42578125" customWidth="1"/>
    <col min="7" max="7" width="3" style="446" customWidth="1"/>
    <col min="8" max="8" width="24.28515625" customWidth="1"/>
    <col min="9" max="10" width="13.140625" customWidth="1"/>
    <col min="11" max="11" width="4.85546875" customWidth="1"/>
    <col min="12" max="12" width="16.42578125" customWidth="1"/>
    <col min="13" max="14" width="5" customWidth="1"/>
    <col min="15" max="15" width="7.42578125" customWidth="1"/>
    <col min="16" max="17" width="5" customWidth="1"/>
    <col min="18" max="18" width="7.28515625" customWidth="1"/>
    <col min="19" max="19" width="8.140625" customWidth="1"/>
    <col min="20" max="20" width="6" customWidth="1"/>
    <col min="21" max="21" width="8.5703125" customWidth="1"/>
    <col min="22" max="22" width="6.7109375" customWidth="1"/>
    <col min="23" max="23" width="6.140625" customWidth="1"/>
    <col min="24" max="24" width="6.28515625" customWidth="1"/>
    <col min="25" max="25" width="28" customWidth="1"/>
    <col min="26" max="26" width="9.85546875" style="520" customWidth="1"/>
    <col min="27" max="27" width="0.28515625" customWidth="1"/>
    <col min="28" max="29" width="28" hidden="1" customWidth="1"/>
    <col min="30" max="30" width="8.28515625" hidden="1" customWidth="1"/>
    <col min="31" max="31" width="28" hidden="1" customWidth="1"/>
    <col min="32" max="35" width="12.85546875" customWidth="1"/>
    <col min="36" max="36" width="10.28515625" customWidth="1"/>
    <col min="40" max="40" width="42.5703125" customWidth="1"/>
  </cols>
  <sheetData>
    <row r="1" spans="1:74" s="32" customFormat="1" ht="59.25" customHeight="1">
      <c r="A1" s="30"/>
      <c r="B1" s="2715" t="s">
        <v>470</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1076"/>
      <c r="AA1" s="30"/>
      <c r="AB1" s="30"/>
      <c r="AC1" s="30"/>
      <c r="AD1" s="30"/>
      <c r="AE1" s="30"/>
      <c r="AF1" s="30"/>
      <c r="AG1" s="30"/>
      <c r="AH1" s="30"/>
      <c r="AI1" s="30"/>
      <c r="AJ1"/>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row>
    <row r="2" spans="1:74" s="32" customFormat="1" ht="22.5" customHeight="1">
      <c r="A2" s="30"/>
      <c r="B2" s="596"/>
      <c r="C2" s="596"/>
      <c r="D2" s="596"/>
      <c r="E2" s="596"/>
      <c r="F2" s="596"/>
      <c r="G2" s="1077"/>
      <c r="H2" s="596"/>
      <c r="I2" s="596"/>
      <c r="J2" s="596"/>
      <c r="K2" s="596"/>
      <c r="L2" s="596"/>
      <c r="M2" s="596"/>
      <c r="N2" s="596"/>
      <c r="O2" s="596"/>
      <c r="P2" s="596"/>
      <c r="Q2" s="596"/>
      <c r="R2" s="596"/>
      <c r="S2" s="596"/>
      <c r="T2" s="596"/>
      <c r="U2" s="596"/>
      <c r="V2" s="596"/>
      <c r="W2" s="596"/>
      <c r="X2" s="596"/>
      <c r="Y2" s="30"/>
      <c r="Z2" s="1076"/>
      <c r="AA2" s="30"/>
      <c r="AB2" s="30"/>
      <c r="AC2" s="30"/>
      <c r="AD2" s="30"/>
      <c r="AE2" s="30"/>
      <c r="AF2" s="30"/>
      <c r="AG2" s="30"/>
      <c r="AH2" s="30"/>
      <c r="AI2" s="30"/>
      <c r="AJ2"/>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row>
    <row r="3" spans="1:74" s="32" customFormat="1" ht="24" customHeight="1">
      <c r="A3" s="30"/>
      <c r="B3" s="34" t="s">
        <v>575</v>
      </c>
      <c r="C3" s="596"/>
      <c r="D3" s="596"/>
      <c r="E3" s="596"/>
      <c r="F3" s="596"/>
      <c r="G3" s="1077"/>
      <c r="H3" s="596"/>
      <c r="I3" s="596"/>
      <c r="J3" s="596"/>
      <c r="K3" s="596"/>
      <c r="L3" s="596"/>
      <c r="M3" s="596"/>
      <c r="N3" s="596"/>
      <c r="O3" s="596"/>
      <c r="P3" s="596"/>
      <c r="Q3" s="596"/>
      <c r="R3" s="596"/>
      <c r="S3" s="596"/>
      <c r="T3" s="596"/>
      <c r="U3" s="596"/>
      <c r="V3" s="596"/>
      <c r="W3" s="596"/>
      <c r="X3" s="596"/>
      <c r="Y3" s="30"/>
      <c r="Z3" s="1076"/>
      <c r="AA3" s="30"/>
      <c r="AB3" s="30"/>
      <c r="AC3" s="30"/>
      <c r="AD3" s="30"/>
      <c r="AE3" s="30"/>
      <c r="AF3" s="30"/>
      <c r="AG3" s="30"/>
      <c r="AH3" s="30"/>
      <c r="AI3" s="30"/>
      <c r="AJ3"/>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row>
    <row r="4" spans="1:74" ht="17.25" customHeight="1">
      <c r="B4" s="34" t="s">
        <v>472</v>
      </c>
    </row>
    <row r="5" spans="1:74" ht="7.5" customHeight="1" thickBot="1">
      <c r="B5" s="35"/>
    </row>
    <row r="6" spans="1:74" ht="21.75" customHeight="1" thickBot="1">
      <c r="B6" s="2725" t="s">
        <v>72</v>
      </c>
      <c r="C6" s="2725" t="s">
        <v>73</v>
      </c>
      <c r="D6" s="2725" t="s">
        <v>74</v>
      </c>
      <c r="E6" s="2728" t="s">
        <v>75</v>
      </c>
      <c r="F6" s="2731" t="s">
        <v>76</v>
      </c>
      <c r="G6" s="2732"/>
      <c r="H6" s="2733"/>
      <c r="I6" s="2740" t="s">
        <v>77</v>
      </c>
      <c r="J6" s="2740" t="s">
        <v>77</v>
      </c>
      <c r="K6" s="2746" t="s">
        <v>78</v>
      </c>
      <c r="L6" s="2749" t="s">
        <v>79</v>
      </c>
      <c r="M6" s="2711" t="s">
        <v>81</v>
      </c>
      <c r="N6" s="2712"/>
      <c r="O6" s="2752"/>
      <c r="P6" s="2711" t="s">
        <v>82</v>
      </c>
      <c r="Q6" s="2712"/>
      <c r="R6" s="2752"/>
      <c r="S6" s="2711" t="s">
        <v>83</v>
      </c>
      <c r="T6" s="2712"/>
      <c r="U6" s="2752"/>
      <c r="V6" s="2711" t="s">
        <v>84</v>
      </c>
      <c r="W6" s="2712"/>
      <c r="X6" s="2752"/>
      <c r="Y6" s="2931" t="s">
        <v>574</v>
      </c>
      <c r="Z6" s="1074" t="s">
        <v>573</v>
      </c>
      <c r="AA6" s="1061"/>
      <c r="AB6" s="1061"/>
      <c r="AC6" s="1061"/>
      <c r="AD6" s="1061"/>
      <c r="AF6" s="326"/>
      <c r="AG6" s="1075"/>
      <c r="AH6" s="1075"/>
      <c r="AI6" s="326"/>
    </row>
    <row r="7" spans="1:74" ht="30" customHeight="1">
      <c r="B7" s="2726"/>
      <c r="C7" s="2726"/>
      <c r="D7" s="2726"/>
      <c r="E7" s="2729"/>
      <c r="F7" s="2734"/>
      <c r="G7" s="2735"/>
      <c r="H7" s="2736"/>
      <c r="I7" s="2741"/>
      <c r="J7" s="2741"/>
      <c r="K7" s="2747"/>
      <c r="L7" s="2750"/>
      <c r="M7" s="2713" t="s">
        <v>89</v>
      </c>
      <c r="N7" s="2713" t="s">
        <v>90</v>
      </c>
      <c r="O7" s="2713" t="s">
        <v>91</v>
      </c>
      <c r="P7" s="2713" t="s">
        <v>92</v>
      </c>
      <c r="Q7" s="2713" t="s">
        <v>93</v>
      </c>
      <c r="R7" s="2713" t="s">
        <v>94</v>
      </c>
      <c r="S7" s="2713" t="s">
        <v>95</v>
      </c>
      <c r="T7" s="2713" t="s">
        <v>96</v>
      </c>
      <c r="U7" s="2713" t="s">
        <v>97</v>
      </c>
      <c r="V7" s="2713" t="s">
        <v>98</v>
      </c>
      <c r="W7" s="2713" t="s">
        <v>99</v>
      </c>
      <c r="X7" s="2713" t="s">
        <v>100</v>
      </c>
      <c r="Y7" s="2932"/>
      <c r="Z7" s="1074"/>
      <c r="AA7" s="1061"/>
      <c r="AB7" s="1061"/>
      <c r="AC7" s="1061"/>
      <c r="AD7" s="1061"/>
    </row>
    <row r="8" spans="1:74" ht="77.25" customHeight="1" thickBot="1">
      <c r="B8" s="2726"/>
      <c r="C8" s="2727"/>
      <c r="D8" s="2727"/>
      <c r="E8" s="2730"/>
      <c r="F8" s="2737"/>
      <c r="G8" s="2738"/>
      <c r="H8" s="2739"/>
      <c r="I8" s="2742"/>
      <c r="J8" s="2742"/>
      <c r="K8" s="2748"/>
      <c r="L8" s="2751"/>
      <c r="M8" s="2714"/>
      <c r="N8" s="2714"/>
      <c r="O8" s="2714"/>
      <c r="P8" s="2714"/>
      <c r="Q8" s="2714"/>
      <c r="R8" s="2714"/>
      <c r="S8" s="2714"/>
      <c r="T8" s="2714"/>
      <c r="U8" s="2714"/>
      <c r="V8" s="2714"/>
      <c r="W8" s="2714"/>
      <c r="X8" s="2714"/>
      <c r="Y8" s="3015"/>
      <c r="Z8" s="1074"/>
      <c r="AA8" s="1061"/>
      <c r="AB8" s="1061"/>
      <c r="AC8" s="1061"/>
      <c r="AD8" s="1061"/>
    </row>
    <row r="9" spans="1:74" ht="25.5" customHeight="1" thickBot="1">
      <c r="A9" s="165"/>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2572"/>
      <c r="Y9" s="605"/>
      <c r="Z9"/>
    </row>
    <row r="10" spans="1:74" ht="27" customHeight="1" thickBot="1">
      <c r="A10" s="165"/>
      <c r="B10" s="43"/>
      <c r="C10" s="44" t="s">
        <v>287</v>
      </c>
      <c r="D10" s="3112" t="s">
        <v>572</v>
      </c>
      <c r="E10" s="2577"/>
      <c r="F10" s="2577"/>
      <c r="G10" s="2577"/>
      <c r="H10" s="2577"/>
      <c r="I10" s="2577"/>
      <c r="J10" s="2577"/>
      <c r="K10" s="2577"/>
      <c r="L10" s="2577"/>
      <c r="M10" s="2577"/>
      <c r="N10" s="2577"/>
      <c r="O10" s="2577"/>
      <c r="P10" s="2577"/>
      <c r="Q10" s="2577"/>
      <c r="R10" s="2577"/>
      <c r="S10" s="2577"/>
      <c r="T10" s="2577"/>
      <c r="U10" s="2577"/>
      <c r="V10" s="2577"/>
      <c r="W10" s="2577"/>
      <c r="X10" s="2578"/>
      <c r="Y10" s="478"/>
      <c r="Z10"/>
    </row>
    <row r="11" spans="1:74" ht="24" customHeight="1" thickBot="1">
      <c r="A11" s="165"/>
      <c r="B11" s="48"/>
      <c r="C11" s="49"/>
      <c r="D11" s="2694" t="s">
        <v>571</v>
      </c>
      <c r="E11" s="2695" t="s">
        <v>570</v>
      </c>
      <c r="F11" s="2695"/>
      <c r="G11" s="2695"/>
      <c r="H11" s="2696"/>
      <c r="I11" s="598"/>
      <c r="J11" s="2647" t="s">
        <v>112</v>
      </c>
      <c r="K11" s="2648"/>
      <c r="L11" s="2649"/>
      <c r="M11" s="3121"/>
      <c r="N11" s="3121"/>
      <c r="O11" s="3121"/>
      <c r="P11" s="3121"/>
      <c r="Q11" s="3121"/>
      <c r="R11" s="3121"/>
      <c r="S11" s="3121"/>
      <c r="T11" s="3121"/>
      <c r="U11" s="3121"/>
      <c r="V11" s="3121"/>
      <c r="W11" s="3121"/>
      <c r="X11" s="3122"/>
      <c r="Y11" s="478"/>
      <c r="Z11"/>
    </row>
    <row r="12" spans="1:74" ht="9.75" customHeight="1">
      <c r="A12" s="165"/>
      <c r="B12" s="48"/>
      <c r="C12" s="54"/>
      <c r="D12" s="2581"/>
      <c r="E12" s="2583"/>
      <c r="F12" s="2583"/>
      <c r="G12" s="2583"/>
      <c r="H12" s="2584"/>
      <c r="I12" s="599"/>
      <c r="J12" s="2597" t="s">
        <v>113</v>
      </c>
      <c r="K12" s="2598"/>
      <c r="L12" s="2599"/>
      <c r="M12" s="2697"/>
      <c r="N12" s="2566"/>
      <c r="O12" s="2566"/>
      <c r="P12" s="2566"/>
      <c r="Q12" s="2566"/>
      <c r="R12" s="2566"/>
      <c r="S12" s="2566"/>
      <c r="T12" s="2566"/>
      <c r="U12" s="2566"/>
      <c r="V12" s="2566"/>
      <c r="W12" s="2566"/>
      <c r="X12" s="2856"/>
      <c r="Y12" s="307"/>
      <c r="Z12"/>
    </row>
    <row r="13" spans="1:74" ht="18" customHeight="1" thickBot="1">
      <c r="A13" s="165"/>
      <c r="B13" s="48"/>
      <c r="C13" s="54"/>
      <c r="D13" s="2581"/>
      <c r="E13" s="2583"/>
      <c r="F13" s="2583"/>
      <c r="G13" s="2583"/>
      <c r="H13" s="2584"/>
      <c r="I13" s="351"/>
      <c r="J13" s="351"/>
      <c r="K13" s="2786" t="s">
        <v>114</v>
      </c>
      <c r="L13" s="2787"/>
      <c r="M13" s="2762"/>
      <c r="N13" s="2567"/>
      <c r="O13" s="2567"/>
      <c r="P13" s="2567"/>
      <c r="Q13" s="2567"/>
      <c r="R13" s="2567"/>
      <c r="S13" s="2567"/>
      <c r="T13" s="2567"/>
      <c r="U13" s="2567"/>
      <c r="V13" s="2567"/>
      <c r="W13" s="2567"/>
      <c r="X13" s="2857"/>
      <c r="Y13" s="478"/>
      <c r="Z13"/>
    </row>
    <row r="14" spans="1:74" ht="52.5" customHeight="1" thickBot="1">
      <c r="A14" s="165"/>
      <c r="B14" s="48"/>
      <c r="C14" s="54"/>
      <c r="D14" s="49"/>
      <c r="E14" s="3115" t="s">
        <v>293</v>
      </c>
      <c r="F14" s="2998" t="s">
        <v>569</v>
      </c>
      <c r="G14" s="2998"/>
      <c r="H14" s="2998"/>
      <c r="I14" s="1073">
        <f>I15</f>
        <v>0.01</v>
      </c>
      <c r="J14" s="1073">
        <f>J15</f>
        <v>0.01</v>
      </c>
      <c r="K14" s="2621" t="s">
        <v>117</v>
      </c>
      <c r="L14" s="2622"/>
      <c r="M14" s="2622"/>
      <c r="N14" s="2622"/>
      <c r="O14" s="2622"/>
      <c r="P14" s="2622"/>
      <c r="Q14" s="2622"/>
      <c r="R14" s="2622"/>
      <c r="S14" s="2622"/>
      <c r="T14" s="2622"/>
      <c r="U14" s="2622"/>
      <c r="V14" s="2622"/>
      <c r="W14" s="2622"/>
      <c r="X14" s="2623"/>
      <c r="Y14" s="480"/>
      <c r="Z14"/>
    </row>
    <row r="15" spans="1:74" ht="28.5" customHeight="1">
      <c r="A15" s="165"/>
      <c r="B15" s="48"/>
      <c r="C15" s="54"/>
      <c r="D15" s="54"/>
      <c r="E15" s="3116"/>
      <c r="F15" s="1072" t="s">
        <v>568</v>
      </c>
      <c r="G15" s="2994" t="s">
        <v>296</v>
      </c>
      <c r="H15" s="3117"/>
      <c r="I15" s="1071">
        <f>SUM(I16)</f>
        <v>0.01</v>
      </c>
      <c r="J15" s="1071">
        <f>SUM(J16)</f>
        <v>0.01</v>
      </c>
      <c r="K15" s="1070"/>
      <c r="L15" s="1069" t="s">
        <v>566</v>
      </c>
      <c r="M15" s="1068"/>
      <c r="N15" s="1066"/>
      <c r="O15" s="1066"/>
      <c r="P15" s="1065"/>
      <c r="Q15" s="1066"/>
      <c r="R15" s="1067"/>
      <c r="S15" s="1066"/>
      <c r="T15" s="1065"/>
      <c r="U15" s="1066"/>
      <c r="V15" s="1066"/>
      <c r="W15" s="1065"/>
      <c r="X15" s="1064"/>
      <c r="Y15" s="478"/>
      <c r="Z15"/>
    </row>
    <row r="16" spans="1:74" ht="28.5" customHeight="1" thickBot="1">
      <c r="A16" s="331"/>
      <c r="B16" s="48"/>
      <c r="C16" s="54"/>
      <c r="D16" s="54"/>
      <c r="E16" s="601"/>
      <c r="F16" s="281"/>
      <c r="G16" s="388" t="s">
        <v>123</v>
      </c>
      <c r="H16" s="1063" t="s">
        <v>567</v>
      </c>
      <c r="I16" s="1062">
        <f>SUM(M16:X16)</f>
        <v>0.01</v>
      </c>
      <c r="J16" s="1062">
        <f>SUM(M16:X16)</f>
        <v>0.01</v>
      </c>
      <c r="K16" s="597"/>
      <c r="L16" s="329" t="s">
        <v>566</v>
      </c>
      <c r="M16" s="537"/>
      <c r="N16" s="537"/>
      <c r="O16" s="537"/>
      <c r="P16" s="1002">
        <v>2.5000000000000001E-3</v>
      </c>
      <c r="Q16" s="537"/>
      <c r="R16" s="420"/>
      <c r="S16" s="537"/>
      <c r="T16" s="1002">
        <v>2.5000000000000001E-3</v>
      </c>
      <c r="U16" s="537"/>
      <c r="V16" s="537"/>
      <c r="W16" s="1002">
        <v>2.5000000000000001E-3</v>
      </c>
      <c r="X16" s="1002">
        <v>2.5000000000000001E-3</v>
      </c>
      <c r="Y16" s="872"/>
      <c r="Z16"/>
    </row>
    <row r="17" spans="1:30" ht="31.5" customHeight="1" thickBot="1">
      <c r="A17" s="331"/>
      <c r="B17" s="39" t="s">
        <v>164</v>
      </c>
      <c r="C17" s="2572" t="s">
        <v>165</v>
      </c>
      <c r="D17" s="2572"/>
      <c r="E17" s="2573"/>
      <c r="F17" s="2573"/>
      <c r="G17" s="2573"/>
      <c r="H17" s="2573"/>
      <c r="I17" s="2573"/>
      <c r="J17" s="2573"/>
      <c r="K17" s="2573"/>
      <c r="L17" s="2573"/>
      <c r="M17" s="2573"/>
      <c r="N17" s="2573"/>
      <c r="O17" s="2573"/>
      <c r="P17" s="2573"/>
      <c r="Q17" s="2573"/>
      <c r="R17" s="2573"/>
      <c r="S17" s="2573"/>
      <c r="T17" s="2573"/>
      <c r="U17" s="2573"/>
      <c r="V17" s="2573"/>
      <c r="W17" s="2573"/>
      <c r="X17" s="3118"/>
      <c r="Y17" s="2990"/>
      <c r="Z17" s="996"/>
      <c r="AA17" s="1061"/>
      <c r="AB17" s="1061"/>
      <c r="AC17" s="1061"/>
      <c r="AD17" s="1061"/>
    </row>
    <row r="18" spans="1:30" ht="62.25" customHeight="1" thickBot="1">
      <c r="A18" s="331"/>
      <c r="B18" s="43"/>
      <c r="C18" s="477" t="s">
        <v>166</v>
      </c>
      <c r="D18" s="3112" t="s">
        <v>301</v>
      </c>
      <c r="E18" s="2576"/>
      <c r="F18" s="2576"/>
      <c r="G18" s="2576"/>
      <c r="H18" s="2576"/>
      <c r="I18" s="2576"/>
      <c r="J18" s="2576"/>
      <c r="K18" s="2576"/>
      <c r="L18" s="2576"/>
      <c r="M18" s="2576"/>
      <c r="N18" s="2576"/>
      <c r="O18" s="2576"/>
      <c r="P18" s="2576"/>
      <c r="Q18" s="2576"/>
      <c r="R18" s="2576"/>
      <c r="S18" s="2576"/>
      <c r="T18" s="2576"/>
      <c r="U18" s="2576"/>
      <c r="V18" s="2576"/>
      <c r="W18" s="2576"/>
      <c r="X18" s="3113"/>
      <c r="Y18" s="2886"/>
      <c r="Z18" s="996"/>
      <c r="AA18" s="1061"/>
      <c r="AB18" s="1061"/>
      <c r="AC18" s="1061"/>
      <c r="AD18" s="1061"/>
    </row>
    <row r="19" spans="1:30" ht="60.75" customHeight="1" thickBot="1">
      <c r="B19" s="48"/>
      <c r="C19" s="54"/>
      <c r="D19" s="2694" t="s">
        <v>302</v>
      </c>
      <c r="E19" s="2905" t="s">
        <v>303</v>
      </c>
      <c r="F19" s="2905"/>
      <c r="G19" s="2905"/>
      <c r="H19" s="2906"/>
      <c r="I19" s="604"/>
      <c r="J19" s="2647" t="s">
        <v>112</v>
      </c>
      <c r="K19" s="2648"/>
      <c r="L19" s="2649"/>
      <c r="M19" s="2883"/>
      <c r="N19" s="2884"/>
      <c r="O19" s="2884"/>
      <c r="P19" s="2884"/>
      <c r="Q19" s="2884"/>
      <c r="R19" s="2884"/>
      <c r="S19" s="2884"/>
      <c r="T19" s="2884"/>
      <c r="U19" s="2884"/>
      <c r="V19" s="2884"/>
      <c r="W19" s="2884"/>
      <c r="X19" s="2885"/>
      <c r="Y19" s="2886"/>
      <c r="Z19" s="1060"/>
    </row>
    <row r="20" spans="1:30" ht="7.5" hidden="1" customHeight="1">
      <c r="B20" s="48"/>
      <c r="C20" s="54"/>
      <c r="D20" s="2581"/>
      <c r="E20" s="2800"/>
      <c r="F20" s="2800"/>
      <c r="G20" s="2800"/>
      <c r="H20" s="2801"/>
      <c r="I20" s="600"/>
      <c r="J20" s="2653" t="s">
        <v>113</v>
      </c>
      <c r="K20" s="2654"/>
      <c r="L20" s="2655"/>
      <c r="M20" s="3114"/>
      <c r="N20" s="3111"/>
      <c r="O20" s="3111"/>
      <c r="P20" s="3111"/>
      <c r="Q20" s="3111"/>
      <c r="R20" s="3111"/>
      <c r="S20" s="3111"/>
      <c r="T20" s="3111"/>
      <c r="U20" s="3111"/>
      <c r="V20" s="3111"/>
      <c r="W20" s="3111"/>
      <c r="X20" s="3119"/>
      <c r="Y20" s="2886"/>
      <c r="Z20" s="1060"/>
    </row>
    <row r="21" spans="1:30" ht="11.25" customHeight="1" thickBot="1">
      <c r="B21" s="48"/>
      <c r="C21" s="54"/>
      <c r="D21" s="2582"/>
      <c r="E21" s="2910"/>
      <c r="F21" s="2910"/>
      <c r="G21" s="2910"/>
      <c r="H21" s="2911"/>
      <c r="I21" s="170"/>
      <c r="J21" s="170"/>
      <c r="K21" s="2600" t="s">
        <v>222</v>
      </c>
      <c r="L21" s="2601"/>
      <c r="M21" s="2901"/>
      <c r="N21" s="2565"/>
      <c r="O21" s="2565"/>
      <c r="P21" s="2565"/>
      <c r="Q21" s="2565"/>
      <c r="R21" s="2565"/>
      <c r="S21" s="2565"/>
      <c r="T21" s="2565"/>
      <c r="U21" s="2565"/>
      <c r="V21" s="2565"/>
      <c r="W21" s="2565"/>
      <c r="X21" s="3120"/>
      <c r="Y21" s="2887"/>
      <c r="Z21" s="1060"/>
    </row>
    <row r="22" spans="1:30" ht="55.5" customHeight="1" thickBot="1">
      <c r="B22" s="48"/>
      <c r="C22" s="54"/>
      <c r="D22" s="54"/>
      <c r="E22" s="3107" t="s">
        <v>304</v>
      </c>
      <c r="F22" s="2808" t="s">
        <v>565</v>
      </c>
      <c r="G22" s="2808"/>
      <c r="H22" s="2808"/>
      <c r="I22" s="1046">
        <f>I23</f>
        <v>0.02</v>
      </c>
      <c r="J22" s="1046">
        <f>J23</f>
        <v>0</v>
      </c>
      <c r="K22" s="2993" t="s">
        <v>117</v>
      </c>
      <c r="L22" s="2993"/>
      <c r="M22" s="2993"/>
      <c r="N22" s="2993"/>
      <c r="O22" s="2993"/>
      <c r="P22" s="2993"/>
      <c r="Q22" s="2993"/>
      <c r="R22" s="2993"/>
      <c r="S22" s="2993"/>
      <c r="T22" s="2993"/>
      <c r="U22" s="2993"/>
      <c r="V22" s="2993"/>
      <c r="W22" s="2993"/>
      <c r="X22" s="3108"/>
      <c r="Y22" s="509"/>
      <c r="Z22" s="996"/>
    </row>
    <row r="23" spans="1:30" ht="42" customHeight="1">
      <c r="B23" s="48"/>
      <c r="C23" s="54"/>
      <c r="D23" s="54"/>
      <c r="E23" s="2967"/>
      <c r="F23" s="1059" t="s">
        <v>307</v>
      </c>
      <c r="G23" s="3109" t="s">
        <v>564</v>
      </c>
      <c r="H23" s="3110"/>
      <c r="I23" s="1058">
        <f>SUM(I24)</f>
        <v>0.02</v>
      </c>
      <c r="J23" s="1058">
        <f>SUM(J24)</f>
        <v>0</v>
      </c>
      <c r="K23" s="219">
        <v>1</v>
      </c>
      <c r="L23" s="220" t="s">
        <v>563</v>
      </c>
      <c r="M23" s="1057"/>
      <c r="N23" s="1053"/>
      <c r="O23" s="1056"/>
      <c r="P23" s="1052"/>
      <c r="Q23" s="1052"/>
      <c r="R23" s="1055"/>
      <c r="S23" s="1054"/>
      <c r="T23" s="1053"/>
      <c r="U23" s="1052"/>
      <c r="V23" s="1052"/>
      <c r="W23" s="1052"/>
      <c r="X23" s="1051"/>
      <c r="Y23" s="1050"/>
      <c r="Z23" s="996"/>
    </row>
    <row r="24" spans="1:30" ht="42" customHeight="1" thickBot="1">
      <c r="B24" s="48"/>
      <c r="C24" s="54"/>
      <c r="D24" s="54"/>
      <c r="E24" s="2967"/>
      <c r="F24" s="281"/>
      <c r="G24" s="446" t="s">
        <v>361</v>
      </c>
      <c r="H24" s="603" t="s">
        <v>562</v>
      </c>
      <c r="I24" s="424">
        <f>SUM(M24:X24)</f>
        <v>0.02</v>
      </c>
      <c r="J24" s="2475"/>
      <c r="K24" s="247">
        <v>1</v>
      </c>
      <c r="L24" s="248" t="s">
        <v>561</v>
      </c>
      <c r="M24" s="248"/>
      <c r="N24" s="1048"/>
      <c r="O24" s="1049">
        <v>5.0000000000000001E-3</v>
      </c>
      <c r="P24" s="248"/>
      <c r="Q24" s="248"/>
      <c r="R24" s="1047"/>
      <c r="S24" s="1049">
        <v>1.4999999999999999E-2</v>
      </c>
      <c r="T24" s="1048"/>
      <c r="U24" s="248"/>
      <c r="V24" s="248"/>
      <c r="W24" s="248"/>
      <c r="X24" s="1047"/>
      <c r="Y24" s="1013"/>
      <c r="Z24" s="996"/>
    </row>
    <row r="25" spans="1:30" ht="38.25" customHeight="1" thickBot="1">
      <c r="B25" s="48"/>
      <c r="C25" s="54"/>
      <c r="D25" s="54"/>
      <c r="E25" s="602" t="s">
        <v>476</v>
      </c>
      <c r="F25" s="2557" t="s">
        <v>477</v>
      </c>
      <c r="G25" s="2558"/>
      <c r="H25" s="2559"/>
      <c r="I25" s="1046">
        <f>I27+I30</f>
        <v>0.04</v>
      </c>
      <c r="J25" s="1046">
        <f>J27+J30</f>
        <v>0.04</v>
      </c>
      <c r="K25" s="3098" t="s">
        <v>117</v>
      </c>
      <c r="L25" s="3099"/>
      <c r="M25" s="3099"/>
      <c r="N25" s="3099"/>
      <c r="O25" s="3099"/>
      <c r="P25" s="3099"/>
      <c r="Q25" s="3099"/>
      <c r="R25" s="3099"/>
      <c r="S25" s="3099"/>
      <c r="T25" s="3099"/>
      <c r="U25" s="3099"/>
      <c r="V25" s="3099"/>
      <c r="W25" s="3099"/>
      <c r="X25" s="3100"/>
      <c r="Y25" s="480" t="e">
        <f>SUM(#REF!)</f>
        <v>#REF!</v>
      </c>
      <c r="Z25" s="996"/>
    </row>
    <row r="26" spans="1:30" ht="0.75" customHeight="1">
      <c r="B26" s="48"/>
      <c r="C26" s="54"/>
      <c r="D26" s="54"/>
      <c r="E26" s="1025"/>
      <c r="F26" s="1045"/>
      <c r="G26" s="603" t="s">
        <v>361</v>
      </c>
      <c r="H26" s="1044" t="s">
        <v>560</v>
      </c>
      <c r="I26" s="1043"/>
      <c r="J26" s="1043"/>
      <c r="K26" s="1042">
        <v>4</v>
      </c>
      <c r="L26" s="248" t="s">
        <v>189</v>
      </c>
      <c r="M26" s="1040"/>
      <c r="N26" s="1040"/>
      <c r="O26" s="1041"/>
      <c r="P26" s="1040"/>
      <c r="Q26" s="1040"/>
      <c r="R26" s="1040"/>
      <c r="S26" s="1040"/>
      <c r="T26" s="1040"/>
      <c r="U26" s="251"/>
      <c r="V26" s="1040"/>
      <c r="W26" s="1040"/>
      <c r="X26" s="1040"/>
      <c r="Y26" s="872"/>
      <c r="Z26" s="996"/>
    </row>
    <row r="27" spans="1:30" ht="49.5" customHeight="1">
      <c r="B27" s="425"/>
      <c r="D27" s="54"/>
      <c r="E27" s="1025"/>
      <c r="F27" s="1039" t="s">
        <v>559</v>
      </c>
      <c r="G27" s="3101" t="s">
        <v>558</v>
      </c>
      <c r="H27" s="3102"/>
      <c r="I27" s="1024">
        <f>SUM(I28:I29)</f>
        <v>0.03</v>
      </c>
      <c r="J27" s="1024">
        <f>SUM(J28:J29)</f>
        <v>0.03</v>
      </c>
      <c r="K27" s="247">
        <v>1</v>
      </c>
      <c r="L27" s="248" t="s">
        <v>557</v>
      </c>
      <c r="M27" s="1016"/>
      <c r="N27" s="1016"/>
      <c r="O27" s="1016"/>
      <c r="P27" s="1016"/>
      <c r="Q27" s="1016"/>
      <c r="R27" s="1016"/>
      <c r="S27" s="1017"/>
      <c r="T27" s="1018"/>
      <c r="U27" s="1016"/>
      <c r="V27" s="1014"/>
      <c r="W27" s="1015"/>
      <c r="X27" s="1014"/>
      <c r="Y27" s="1013"/>
      <c r="Z27" s="996"/>
    </row>
    <row r="28" spans="1:30" ht="41.25" customHeight="1">
      <c r="B28" s="425"/>
      <c r="C28" s="54"/>
      <c r="D28" s="54"/>
      <c r="E28" s="1025"/>
      <c r="F28" s="587"/>
      <c r="G28" s="1038" t="s">
        <v>361</v>
      </c>
      <c r="H28" s="1019" t="s">
        <v>556</v>
      </c>
      <c r="I28" s="424">
        <f>SUM(M28:X28)</f>
        <v>0.02</v>
      </c>
      <c r="J28" s="424">
        <f>SUM(M28:X28)</f>
        <v>0.02</v>
      </c>
      <c r="K28" s="247">
        <v>2</v>
      </c>
      <c r="L28" s="248" t="s">
        <v>555</v>
      </c>
      <c r="M28" s="1016"/>
      <c r="N28" s="1018"/>
      <c r="O28" s="1018"/>
      <c r="P28" s="1018"/>
      <c r="Q28" s="1018">
        <v>0.01</v>
      </c>
      <c r="R28" s="1018"/>
      <c r="S28" s="1037">
        <v>0.01</v>
      </c>
      <c r="T28" s="1016"/>
      <c r="U28" s="1016"/>
      <c r="V28" s="1014"/>
      <c r="W28" s="1015"/>
      <c r="X28" s="1014"/>
      <c r="Y28" s="1013"/>
      <c r="Z28" s="996"/>
    </row>
    <row r="29" spans="1:30" ht="44.25" customHeight="1">
      <c r="B29" s="425"/>
      <c r="C29" s="54"/>
      <c r="D29" s="54"/>
      <c r="E29" s="1025"/>
      <c r="F29" s="750"/>
      <c r="G29" s="1036" t="s">
        <v>361</v>
      </c>
      <c r="H29" s="1035" t="s">
        <v>554</v>
      </c>
      <c r="I29" s="424">
        <f>SUM(M29:X29)</f>
        <v>0.01</v>
      </c>
      <c r="J29" s="424">
        <f>SUM(M29:X29)</f>
        <v>0.01</v>
      </c>
      <c r="K29" s="1034">
        <v>1</v>
      </c>
      <c r="L29" s="1033" t="s">
        <v>553</v>
      </c>
      <c r="M29" s="1032"/>
      <c r="N29" s="1029"/>
      <c r="O29" s="1029"/>
      <c r="P29" s="1029"/>
      <c r="Q29" s="1029"/>
      <c r="R29" s="1029"/>
      <c r="S29" s="1031"/>
      <c r="T29" s="1030">
        <v>0.01</v>
      </c>
      <c r="U29" s="1029"/>
      <c r="V29" s="1027"/>
      <c r="W29" s="1028"/>
      <c r="X29" s="1027"/>
      <c r="Y29" s="1026"/>
      <c r="Z29" s="996"/>
    </row>
    <row r="30" spans="1:30" ht="34.5" customHeight="1">
      <c r="B30" s="425"/>
      <c r="C30" s="54"/>
      <c r="D30" s="54"/>
      <c r="E30" s="1025"/>
      <c r="F30" s="750" t="s">
        <v>552</v>
      </c>
      <c r="G30" s="3103" t="s">
        <v>551</v>
      </c>
      <c r="H30" s="3104"/>
      <c r="I30" s="1024">
        <f>I31</f>
        <v>0.01</v>
      </c>
      <c r="J30" s="1024">
        <f>J31</f>
        <v>0.01</v>
      </c>
      <c r="K30" s="247">
        <v>1</v>
      </c>
      <c r="L30" s="248" t="s">
        <v>550</v>
      </c>
      <c r="M30" s="1023"/>
      <c r="N30" s="1016"/>
      <c r="O30" s="1016"/>
      <c r="P30" s="1016"/>
      <c r="Q30" s="1016"/>
      <c r="R30" s="1018"/>
      <c r="S30" s="1017"/>
      <c r="T30" s="1016"/>
      <c r="U30" s="1016"/>
      <c r="V30" s="1014"/>
      <c r="W30" s="1015"/>
      <c r="X30" s="1014"/>
      <c r="Y30" s="1013"/>
      <c r="Z30" s="996"/>
    </row>
    <row r="31" spans="1:30" ht="45" customHeight="1">
      <c r="B31" s="425"/>
      <c r="C31" s="54"/>
      <c r="D31" s="54"/>
      <c r="E31" s="1022"/>
      <c r="F31" s="1021"/>
      <c r="G31" s="1020" t="s">
        <v>361</v>
      </c>
      <c r="H31" s="1019" t="s">
        <v>549</v>
      </c>
      <c r="I31" s="424">
        <f>SUM(M31:X31)</f>
        <v>0.01</v>
      </c>
      <c r="J31" s="424">
        <f>SUM(M31:X31)</f>
        <v>0.01</v>
      </c>
      <c r="K31" s="247">
        <v>1</v>
      </c>
      <c r="L31" s="248" t="s">
        <v>189</v>
      </c>
      <c r="M31" s="1016"/>
      <c r="N31" s="1016"/>
      <c r="O31" s="1016"/>
      <c r="P31" s="1018">
        <v>5.0000000000000001E-3</v>
      </c>
      <c r="Q31" s="1018">
        <v>5.0000000000000001E-3</v>
      </c>
      <c r="R31" s="1016"/>
      <c r="S31" s="1017"/>
      <c r="T31" s="1016"/>
      <c r="U31" s="1016"/>
      <c r="V31" s="1014"/>
      <c r="W31" s="1015"/>
      <c r="X31" s="1014"/>
      <c r="Y31" s="1013"/>
      <c r="Z31" s="996"/>
    </row>
    <row r="32" spans="1:30" s="1010" customFormat="1" ht="43.5" customHeight="1" thickBot="1">
      <c r="A32" s="331"/>
      <c r="B32"/>
      <c r="C32" s="1012" t="s">
        <v>324</v>
      </c>
      <c r="D32" s="3105" t="s">
        <v>325</v>
      </c>
      <c r="E32" s="2636"/>
      <c r="F32" s="2636"/>
      <c r="G32" s="2636"/>
      <c r="H32" s="2636"/>
      <c r="I32" s="2636"/>
      <c r="J32" s="2636"/>
      <c r="K32" s="2636"/>
      <c r="L32" s="2636"/>
      <c r="M32" s="2636"/>
      <c r="N32" s="2636"/>
      <c r="O32" s="2636"/>
      <c r="P32" s="2636"/>
      <c r="Q32" s="2636"/>
      <c r="R32" s="2636"/>
      <c r="S32" s="2636"/>
      <c r="T32" s="2636"/>
      <c r="U32" s="2636"/>
      <c r="V32" s="2636"/>
      <c r="W32" s="2636"/>
      <c r="X32" s="2637"/>
      <c r="Y32" s="478"/>
      <c r="Z32" s="1011"/>
    </row>
    <row r="33" spans="1:26" s="1010" customFormat="1" ht="42" customHeight="1" thickBot="1">
      <c r="A33" s="331"/>
      <c r="B33"/>
      <c r="C33" s="458"/>
      <c r="D33" s="3106" t="s">
        <v>326</v>
      </c>
      <c r="E33" s="2905" t="s">
        <v>327</v>
      </c>
      <c r="F33" s="2905"/>
      <c r="G33" s="2905"/>
      <c r="H33" s="2906"/>
      <c r="I33" s="604"/>
      <c r="J33" s="2647" t="s">
        <v>112</v>
      </c>
      <c r="K33" s="2648"/>
      <c r="L33" s="2649"/>
      <c r="M33" s="2883"/>
      <c r="N33" s="2884"/>
      <c r="O33" s="2884"/>
      <c r="P33" s="2884"/>
      <c r="Q33" s="2884"/>
      <c r="R33" s="2884"/>
      <c r="S33" s="2884"/>
      <c r="T33" s="2884"/>
      <c r="U33" s="2884"/>
      <c r="V33" s="2884"/>
      <c r="W33" s="2884"/>
      <c r="X33" s="2885"/>
      <c r="Y33" s="478"/>
      <c r="Z33" s="1011"/>
    </row>
    <row r="34" spans="1:26" ht="31.5" customHeight="1" thickBot="1">
      <c r="C34" s="759"/>
      <c r="D34" s="3106"/>
      <c r="E34" s="2800"/>
      <c r="F34" s="2800"/>
      <c r="G34" s="2800"/>
      <c r="H34" s="2801"/>
      <c r="I34" s="600"/>
      <c r="J34" s="2597" t="s">
        <v>113</v>
      </c>
      <c r="K34" s="2598"/>
      <c r="L34" s="2599"/>
      <c r="M34" s="2570"/>
      <c r="N34" s="2564"/>
      <c r="O34" s="2564"/>
      <c r="P34" s="2564"/>
      <c r="Q34" s="2564"/>
      <c r="R34" s="2564"/>
      <c r="S34" s="2564"/>
      <c r="T34" s="2564"/>
      <c r="U34" s="2564"/>
      <c r="V34" s="3097"/>
      <c r="W34" s="2564"/>
      <c r="X34" s="2902"/>
      <c r="Y34" s="478" t="s">
        <v>548</v>
      </c>
      <c r="Z34" s="996"/>
    </row>
    <row r="35" spans="1:26" ht="15.75" hidden="1" customHeight="1" thickBot="1">
      <c r="C35" s="458"/>
      <c r="D35" s="3106"/>
      <c r="E35" s="2800"/>
      <c r="F35" s="2800"/>
      <c r="G35" s="2800"/>
      <c r="H35" s="2801"/>
      <c r="I35" s="170"/>
      <c r="J35" s="170"/>
      <c r="K35" s="2600" t="s">
        <v>222</v>
      </c>
      <c r="L35" s="2601"/>
      <c r="M35" s="2570"/>
      <c r="N35" s="2564"/>
      <c r="O35" s="2564"/>
      <c r="P35" s="2564"/>
      <c r="Q35" s="2564"/>
      <c r="R35" s="2564"/>
      <c r="S35" s="2564"/>
      <c r="T35" s="2564"/>
      <c r="U35" s="2564"/>
      <c r="V35" s="3097"/>
      <c r="W35" s="2564"/>
      <c r="X35" s="2902"/>
      <c r="Y35" s="478"/>
      <c r="Z35" s="996"/>
    </row>
    <row r="36" spans="1:26" ht="42" customHeight="1">
      <c r="C36" s="54"/>
      <c r="D36" s="495"/>
      <c r="E36" s="2876" t="s">
        <v>329</v>
      </c>
      <c r="F36" s="3090" t="s">
        <v>547</v>
      </c>
      <c r="G36" s="3091"/>
      <c r="H36" s="3091"/>
      <c r="I36" s="766">
        <f>SUM(I37:I38)</f>
        <v>0.04</v>
      </c>
      <c r="J36" s="766">
        <f>SUM(J37:J38)</f>
        <v>0.03</v>
      </c>
      <c r="K36" s="1009" t="s">
        <v>117</v>
      </c>
      <c r="L36" s="1008"/>
      <c r="M36" s="1007">
        <f t="shared" ref="M36:X36" si="0">SUM(M37:M38)</f>
        <v>1.6666666666666668E-3</v>
      </c>
      <c r="N36" s="1007">
        <f t="shared" si="0"/>
        <v>1.6666666666666668E-3</v>
      </c>
      <c r="O36" s="1007">
        <f t="shared" si="0"/>
        <v>1.6666666666666668E-3</v>
      </c>
      <c r="P36" s="1007">
        <f t="shared" si="0"/>
        <v>6.6666666666666671E-3</v>
      </c>
      <c r="Q36" s="1007">
        <f t="shared" si="0"/>
        <v>1.6666666666666668E-3</v>
      </c>
      <c r="R36" s="1007">
        <f t="shared" si="0"/>
        <v>1.6666666666666668E-3</v>
      </c>
      <c r="S36" s="1007">
        <f t="shared" si="0"/>
        <v>6.6666666666666671E-3</v>
      </c>
      <c r="T36" s="1007">
        <f t="shared" si="0"/>
        <v>1.6666666666666668E-3</v>
      </c>
      <c r="U36" s="1007">
        <f t="shared" si="0"/>
        <v>1.1666666666666667E-2</v>
      </c>
      <c r="V36" s="1007">
        <f t="shared" si="0"/>
        <v>1.6666666666666668E-3</v>
      </c>
      <c r="W36" s="1007">
        <f t="shared" si="0"/>
        <v>1.6666666666666668E-3</v>
      </c>
      <c r="X36" s="1007">
        <f t="shared" si="0"/>
        <v>1.6666666666666668E-3</v>
      </c>
      <c r="Y36" s="1006"/>
      <c r="Z36" s="996"/>
    </row>
    <row r="37" spans="1:26" ht="38.25" customHeight="1">
      <c r="B37" s="520"/>
      <c r="C37" s="528"/>
      <c r="D37" s="528"/>
      <c r="E37" s="2815"/>
      <c r="F37" s="1000" t="s">
        <v>331</v>
      </c>
      <c r="G37" s="3092" t="s">
        <v>546</v>
      </c>
      <c r="H37" s="3093"/>
      <c r="I37" s="1004">
        <f>SUM(M37:X37)</f>
        <v>0.02</v>
      </c>
      <c r="J37" s="1004">
        <f>SUM(M37:X37)</f>
        <v>0.02</v>
      </c>
      <c r="K37" s="999">
        <v>1</v>
      </c>
      <c r="L37" s="998" t="s">
        <v>545</v>
      </c>
      <c r="M37" s="1002">
        <f t="shared" ref="M37:X37" si="1">0.02/12</f>
        <v>1.6666666666666668E-3</v>
      </c>
      <c r="N37" s="1002">
        <f t="shared" si="1"/>
        <v>1.6666666666666668E-3</v>
      </c>
      <c r="O37" s="1002">
        <f t="shared" si="1"/>
        <v>1.6666666666666668E-3</v>
      </c>
      <c r="P37" s="1002">
        <f t="shared" si="1"/>
        <v>1.6666666666666668E-3</v>
      </c>
      <c r="Q37" s="1002">
        <f t="shared" si="1"/>
        <v>1.6666666666666668E-3</v>
      </c>
      <c r="R37" s="1002">
        <f t="shared" si="1"/>
        <v>1.6666666666666668E-3</v>
      </c>
      <c r="S37" s="1002">
        <f t="shared" si="1"/>
        <v>1.6666666666666668E-3</v>
      </c>
      <c r="T37" s="1002">
        <f t="shared" si="1"/>
        <v>1.6666666666666668E-3</v>
      </c>
      <c r="U37" s="1002">
        <f t="shared" si="1"/>
        <v>1.6666666666666668E-3</v>
      </c>
      <c r="V37" s="1002">
        <f t="shared" si="1"/>
        <v>1.6666666666666668E-3</v>
      </c>
      <c r="W37" s="1002">
        <f t="shared" si="1"/>
        <v>1.6666666666666668E-3</v>
      </c>
      <c r="X37" s="1002">
        <f t="shared" si="1"/>
        <v>1.6666666666666668E-3</v>
      </c>
      <c r="Y37" s="997"/>
      <c r="Z37" s="996"/>
    </row>
    <row r="38" spans="1:26" ht="49.5" customHeight="1" thickBot="1">
      <c r="B38" s="520"/>
      <c r="C38" s="528"/>
      <c r="D38" s="528"/>
      <c r="E38" s="2816"/>
      <c r="F38" s="1005" t="s">
        <v>544</v>
      </c>
      <c r="G38" s="3092" t="s">
        <v>543</v>
      </c>
      <c r="H38" s="3093"/>
      <c r="I38" s="1004">
        <f>SUM(M38:X38)</f>
        <v>0.02</v>
      </c>
      <c r="J38" s="2476">
        <f>SUM(M38:T38)</f>
        <v>0.01</v>
      </c>
      <c r="K38" s="999">
        <v>1</v>
      </c>
      <c r="L38" s="1003" t="s">
        <v>542</v>
      </c>
      <c r="M38" s="994"/>
      <c r="N38" s="994"/>
      <c r="O38" s="994"/>
      <c r="P38" s="1002">
        <v>5.0000000000000001E-3</v>
      </c>
      <c r="Q38" s="983"/>
      <c r="R38" s="994"/>
      <c r="S38" s="1002">
        <v>5.0000000000000001E-3</v>
      </c>
      <c r="T38" s="983"/>
      <c r="U38" s="1002">
        <v>0.01</v>
      </c>
      <c r="V38" s="983"/>
      <c r="W38" s="983"/>
      <c r="X38" s="983"/>
      <c r="Y38" s="997"/>
      <c r="Z38" s="996"/>
    </row>
    <row r="39" spans="1:26" s="520" customFormat="1" ht="51" customHeight="1">
      <c r="B39"/>
      <c r="C39" s="54"/>
      <c r="D39" s="495"/>
      <c r="E39" s="2876" t="s">
        <v>541</v>
      </c>
      <c r="F39" s="3094" t="s">
        <v>540</v>
      </c>
      <c r="G39" s="3095"/>
      <c r="H39" s="3096"/>
      <c r="I39" s="1001">
        <f>SUM(I40:I41)</f>
        <v>5.0000000000000001E-3</v>
      </c>
      <c r="J39" s="1001">
        <f>SUM(J40:J41)</f>
        <v>2.5000000000000001E-3</v>
      </c>
      <c r="K39" s="2999" t="s">
        <v>117</v>
      </c>
      <c r="L39" s="3000"/>
      <c r="M39" s="3000"/>
      <c r="N39" s="3000"/>
      <c r="O39" s="3000"/>
      <c r="P39" s="3000"/>
      <c r="Q39" s="3000"/>
      <c r="R39" s="3000"/>
      <c r="S39" s="3000"/>
      <c r="T39" s="3000"/>
      <c r="U39" s="3000"/>
      <c r="V39" s="3000"/>
      <c r="W39" s="3000"/>
      <c r="X39" s="3001"/>
      <c r="Y39" s="509"/>
      <c r="Z39" s="996"/>
    </row>
    <row r="40" spans="1:26" ht="34.5" customHeight="1">
      <c r="B40" s="520"/>
      <c r="C40" s="528"/>
      <c r="D40" s="528"/>
      <c r="E40" s="2815"/>
      <c r="F40" s="1000" t="s">
        <v>539</v>
      </c>
      <c r="G40" s="2889" t="s">
        <v>538</v>
      </c>
      <c r="H40" s="3077"/>
      <c r="I40" s="424">
        <f>SUM(M40:X40)</f>
        <v>2.5000000000000001E-3</v>
      </c>
      <c r="J40" s="424">
        <f>SUM(N40:Y40)</f>
        <v>2.5000000000000001E-3</v>
      </c>
      <c r="K40" s="999">
        <v>1</v>
      </c>
      <c r="L40" s="998" t="s">
        <v>345</v>
      </c>
      <c r="M40" s="982"/>
      <c r="N40" s="982"/>
      <c r="O40" s="982"/>
      <c r="P40" s="982"/>
      <c r="Q40" s="983"/>
      <c r="R40" s="994">
        <v>2.5000000000000001E-3</v>
      </c>
      <c r="S40" s="982"/>
      <c r="T40" s="983"/>
      <c r="U40" s="994"/>
      <c r="V40" s="983"/>
      <c r="W40" s="983"/>
      <c r="X40" s="983"/>
      <c r="Y40" s="997"/>
      <c r="Z40" s="996"/>
    </row>
    <row r="41" spans="1:26" ht="30" customHeight="1">
      <c r="B41" s="520"/>
      <c r="C41" s="528"/>
      <c r="D41" s="528"/>
      <c r="E41" s="2815"/>
      <c r="F41" s="1000" t="s">
        <v>537</v>
      </c>
      <c r="G41" s="2889" t="s">
        <v>536</v>
      </c>
      <c r="H41" s="3077"/>
      <c r="I41" s="424">
        <f>SUM(M41:X41)</f>
        <v>2.5000000000000001E-3</v>
      </c>
      <c r="J41" s="424"/>
      <c r="K41" s="999">
        <v>1</v>
      </c>
      <c r="L41" s="998" t="s">
        <v>345</v>
      </c>
      <c r="M41" s="982"/>
      <c r="N41" s="982"/>
      <c r="O41" s="982"/>
      <c r="P41" s="982"/>
      <c r="Q41" s="983"/>
      <c r="R41" s="994">
        <v>2.5000000000000001E-3</v>
      </c>
      <c r="S41" s="982"/>
      <c r="T41" s="983"/>
      <c r="U41" s="994"/>
      <c r="V41" s="983"/>
      <c r="W41" s="983"/>
      <c r="X41" s="983"/>
      <c r="Y41" s="997"/>
      <c r="Z41" s="996"/>
    </row>
    <row r="42" spans="1:26" s="32" customFormat="1" ht="33.75" customHeight="1">
      <c r="B42" s="989"/>
      <c r="C42" s="988"/>
      <c r="D42" s="988"/>
      <c r="E42" s="3070" t="s">
        <v>535</v>
      </c>
      <c r="F42" s="3073" t="s">
        <v>269</v>
      </c>
      <c r="G42" s="3073"/>
      <c r="H42" s="3074"/>
      <c r="I42" s="986"/>
      <c r="J42" s="986"/>
      <c r="K42" s="985"/>
      <c r="L42" s="984"/>
      <c r="M42" s="982"/>
      <c r="N42" s="982"/>
      <c r="O42" s="982"/>
      <c r="P42" s="982"/>
      <c r="Q42" s="982"/>
      <c r="R42" s="982"/>
      <c r="S42" s="982"/>
      <c r="T42" s="982"/>
      <c r="U42" s="982"/>
      <c r="V42" s="982"/>
      <c r="W42" s="982"/>
      <c r="X42" s="982"/>
      <c r="Y42" s="417"/>
      <c r="Z42" s="981"/>
    </row>
    <row r="43" spans="1:26" s="32" customFormat="1" ht="33.75" customHeight="1">
      <c r="B43" s="989"/>
      <c r="C43" s="988"/>
      <c r="D43" s="988"/>
      <c r="E43" s="3071"/>
      <c r="F43" s="3075" t="s">
        <v>343</v>
      </c>
      <c r="G43" s="2889" t="s">
        <v>269</v>
      </c>
      <c r="H43" s="3077"/>
      <c r="I43" s="986"/>
      <c r="J43" s="986"/>
      <c r="K43" s="985"/>
      <c r="L43" s="984"/>
      <c r="M43" s="982"/>
      <c r="N43" s="982"/>
      <c r="O43" s="982"/>
      <c r="P43" s="982"/>
      <c r="Q43" s="982"/>
      <c r="R43" s="982"/>
      <c r="S43" s="982"/>
      <c r="T43" s="982"/>
      <c r="U43" s="982"/>
      <c r="V43" s="982"/>
      <c r="W43" s="982"/>
      <c r="X43" s="982"/>
      <c r="Y43" s="417"/>
      <c r="Z43" s="981"/>
    </row>
    <row r="44" spans="1:26" s="32" customFormat="1" ht="33.75" customHeight="1">
      <c r="B44" s="989"/>
      <c r="C44" s="988"/>
      <c r="D44" s="988"/>
      <c r="E44" s="3072"/>
      <c r="F44" s="3076"/>
      <c r="G44" s="668" t="s">
        <v>361</v>
      </c>
      <c r="H44" s="995" t="s">
        <v>534</v>
      </c>
      <c r="I44" s="424">
        <f>SUM(M44:X44)</f>
        <v>0</v>
      </c>
      <c r="J44" s="986"/>
      <c r="K44" s="985"/>
      <c r="L44" s="984" t="s">
        <v>453</v>
      </c>
      <c r="M44" s="982"/>
      <c r="N44" s="982"/>
      <c r="O44" s="982"/>
      <c r="P44" s="982"/>
      <c r="Q44" s="994"/>
      <c r="R44" s="982"/>
      <c r="S44" s="982"/>
      <c r="T44" s="994"/>
      <c r="U44" s="982"/>
      <c r="V44" s="982"/>
      <c r="W44" s="994"/>
      <c r="X44" s="982"/>
      <c r="Y44" s="417"/>
      <c r="Z44" s="981"/>
    </row>
    <row r="45" spans="1:26" s="32" customFormat="1" ht="34.5" customHeight="1">
      <c r="B45" s="989"/>
      <c r="C45" s="988"/>
      <c r="D45" s="3078" t="s">
        <v>533</v>
      </c>
      <c r="E45" s="3081" t="s">
        <v>532</v>
      </c>
      <c r="F45" s="3082"/>
      <c r="G45" s="3082"/>
      <c r="H45" s="3083"/>
      <c r="I45" s="993"/>
      <c r="J45" s="3052" t="s">
        <v>112</v>
      </c>
      <c r="K45" s="3053"/>
      <c r="L45" s="3054"/>
      <c r="M45" s="3046"/>
      <c r="N45" s="3046"/>
      <c r="O45" s="3046"/>
      <c r="P45" s="3046"/>
      <c r="Q45" s="3067"/>
      <c r="R45" s="3046"/>
      <c r="S45" s="3046"/>
      <c r="T45" s="3067"/>
      <c r="U45" s="3046"/>
      <c r="V45" s="3046"/>
      <c r="W45" s="3067"/>
      <c r="X45" s="3046"/>
      <c r="Y45" s="3049"/>
      <c r="Z45" s="981"/>
    </row>
    <row r="46" spans="1:26" s="32" customFormat="1" ht="16.5" customHeight="1">
      <c r="B46" s="989"/>
      <c r="C46" s="988"/>
      <c r="D46" s="3079"/>
      <c r="E46" s="3084"/>
      <c r="F46" s="3085"/>
      <c r="G46" s="3085"/>
      <c r="H46" s="3086"/>
      <c r="I46" s="992"/>
      <c r="J46" s="3052" t="s">
        <v>113</v>
      </c>
      <c r="K46" s="3053"/>
      <c r="L46" s="3054"/>
      <c r="M46" s="3047"/>
      <c r="N46" s="3047"/>
      <c r="O46" s="3047"/>
      <c r="P46" s="3047"/>
      <c r="Q46" s="3068"/>
      <c r="R46" s="3047"/>
      <c r="S46" s="3047"/>
      <c r="T46" s="3068"/>
      <c r="U46" s="3047"/>
      <c r="V46" s="3047"/>
      <c r="W46" s="3068"/>
      <c r="X46" s="3047"/>
      <c r="Y46" s="3050"/>
      <c r="Z46" s="981"/>
    </row>
    <row r="47" spans="1:26" s="32" customFormat="1" ht="9.75" customHeight="1">
      <c r="B47" s="989"/>
      <c r="C47" s="988"/>
      <c r="D47" s="3080"/>
      <c r="E47" s="3087"/>
      <c r="F47" s="3088"/>
      <c r="G47" s="3088"/>
      <c r="H47" s="3089"/>
      <c r="I47" s="991"/>
      <c r="J47" s="991"/>
      <c r="K47" s="3055" t="s">
        <v>222</v>
      </c>
      <c r="L47" s="3055"/>
      <c r="M47" s="3048"/>
      <c r="N47" s="3048"/>
      <c r="O47" s="3048"/>
      <c r="P47" s="3048"/>
      <c r="Q47" s="3069"/>
      <c r="R47" s="3048"/>
      <c r="S47" s="3048"/>
      <c r="T47" s="3069"/>
      <c r="U47" s="3048"/>
      <c r="V47" s="3048"/>
      <c r="W47" s="3069"/>
      <c r="X47" s="3048"/>
      <c r="Y47" s="3051"/>
      <c r="Z47" s="981"/>
    </row>
    <row r="48" spans="1:26" s="32" customFormat="1" ht="37.5" customHeight="1">
      <c r="B48" s="989"/>
      <c r="C48" s="988"/>
      <c r="D48" s="3056"/>
      <c r="E48" s="3058" t="s">
        <v>531</v>
      </c>
      <c r="F48" s="3060" t="s">
        <v>530</v>
      </c>
      <c r="G48" s="3060"/>
      <c r="H48" s="3061"/>
      <c r="I48" s="990"/>
      <c r="J48" s="990"/>
      <c r="K48" s="3062" t="s">
        <v>117</v>
      </c>
      <c r="L48" s="3063"/>
      <c r="M48" s="3063"/>
      <c r="N48" s="3063"/>
      <c r="O48" s="3063"/>
      <c r="P48" s="3063"/>
      <c r="Q48" s="3063"/>
      <c r="R48" s="3063"/>
      <c r="S48" s="3063"/>
      <c r="T48" s="3063"/>
      <c r="U48" s="3063"/>
      <c r="V48" s="3063"/>
      <c r="W48" s="3063"/>
      <c r="X48" s="3063"/>
      <c r="Y48" s="3064"/>
      <c r="Z48" s="981"/>
    </row>
    <row r="49" spans="2:26" s="32" customFormat="1" ht="52.5" customHeight="1">
      <c r="B49" s="989"/>
      <c r="C49" s="988"/>
      <c r="D49" s="3057"/>
      <c r="E49" s="3059"/>
      <c r="F49" s="987" t="s">
        <v>529</v>
      </c>
      <c r="G49" s="3065" t="s">
        <v>528</v>
      </c>
      <c r="H49" s="3066"/>
      <c r="I49" s="424">
        <f>SUM(M49:X49)</f>
        <v>0</v>
      </c>
      <c r="J49" s="986"/>
      <c r="K49" s="985">
        <v>1</v>
      </c>
      <c r="L49" s="984" t="s">
        <v>189</v>
      </c>
      <c r="M49" s="982"/>
      <c r="N49" s="982"/>
      <c r="O49" s="982"/>
      <c r="P49" s="982"/>
      <c r="Q49" s="983"/>
      <c r="R49" s="982"/>
      <c r="S49" s="982"/>
      <c r="T49" s="982"/>
      <c r="U49" s="982"/>
      <c r="V49" s="982"/>
      <c r="W49" s="982"/>
      <c r="X49" s="982"/>
      <c r="Y49" s="417"/>
      <c r="Z49" s="981"/>
    </row>
    <row r="50" spans="2:26" ht="3.75" hidden="1" customHeight="1">
      <c r="D50" s="980"/>
      <c r="G50" s="331"/>
    </row>
    <row r="51" spans="2:26" ht="15" hidden="1" customHeight="1">
      <c r="D51" s="979"/>
      <c r="G51" s="331"/>
    </row>
    <row r="52" spans="2:26">
      <c r="G52" s="331"/>
      <c r="I52" s="902">
        <f>I36+I25+I22+I14+I39</f>
        <v>0.115</v>
      </c>
      <c r="J52" s="902">
        <f>J36+J25+J22+J14+J39</f>
        <v>8.2500000000000004E-2</v>
      </c>
    </row>
    <row r="53" spans="2:26">
      <c r="G53" s="331"/>
      <c r="J53" s="10">
        <f>J52/I52</f>
        <v>0.71739130434782605</v>
      </c>
    </row>
    <row r="54" spans="2:26">
      <c r="G54" s="331"/>
    </row>
    <row r="55" spans="2:26">
      <c r="G55" s="331"/>
    </row>
    <row r="56" spans="2:26">
      <c r="G56" s="331"/>
    </row>
    <row r="57" spans="2:26">
      <c r="G57" s="331"/>
    </row>
    <row r="58" spans="2:26">
      <c r="G58" s="331"/>
    </row>
    <row r="59" spans="2:26">
      <c r="G59" s="331"/>
    </row>
    <row r="60" spans="2:26">
      <c r="G60" s="331"/>
    </row>
    <row r="61" spans="2:26">
      <c r="G61" s="331"/>
    </row>
    <row r="62" spans="2:26">
      <c r="G62" s="331"/>
    </row>
    <row r="63" spans="2:26">
      <c r="G63" s="331"/>
    </row>
    <row r="64" spans="2:26">
      <c r="G64" s="331"/>
    </row>
    <row r="65" spans="7:7">
      <c r="G65" s="331"/>
    </row>
    <row r="66" spans="7:7">
      <c r="G66" s="331"/>
    </row>
    <row r="67" spans="7:7">
      <c r="G67" s="331"/>
    </row>
    <row r="68" spans="7:7">
      <c r="G68" s="331"/>
    </row>
    <row r="69" spans="7:7">
      <c r="G69" s="331"/>
    </row>
    <row r="70" spans="7:7">
      <c r="G70" s="331"/>
    </row>
    <row r="71" spans="7:7">
      <c r="G71" s="331"/>
    </row>
    <row r="72" spans="7:7">
      <c r="G72" s="331"/>
    </row>
    <row r="73" spans="7:7">
      <c r="G73" s="331"/>
    </row>
    <row r="74" spans="7:7">
      <c r="G74" s="331"/>
    </row>
    <row r="75" spans="7:7">
      <c r="G75" s="331"/>
    </row>
    <row r="76" spans="7:7">
      <c r="G76" s="331"/>
    </row>
    <row r="77" spans="7:7">
      <c r="G77" s="331"/>
    </row>
    <row r="78" spans="7:7">
      <c r="G78" s="331"/>
    </row>
    <row r="79" spans="7:7">
      <c r="G79" s="331"/>
    </row>
    <row r="80" spans="7:7">
      <c r="G80" s="331"/>
    </row>
    <row r="81" spans="7:7">
      <c r="G81" s="331"/>
    </row>
    <row r="82" spans="7:7">
      <c r="G82" s="331"/>
    </row>
    <row r="83" spans="7:7">
      <c r="G83" s="331"/>
    </row>
    <row r="84" spans="7:7">
      <c r="G84" s="331"/>
    </row>
    <row r="85" spans="7:7">
      <c r="G85" s="331"/>
    </row>
    <row r="86" spans="7:7">
      <c r="G86" s="331"/>
    </row>
    <row r="87" spans="7:7">
      <c r="G87" s="331"/>
    </row>
    <row r="88" spans="7:7">
      <c r="G88" s="331"/>
    </row>
    <row r="89" spans="7:7">
      <c r="G89" s="331"/>
    </row>
    <row r="90" spans="7:7">
      <c r="G90" s="331"/>
    </row>
    <row r="91" spans="7:7">
      <c r="G91" s="331"/>
    </row>
    <row r="92" spans="7:7">
      <c r="G92" s="331"/>
    </row>
    <row r="93" spans="7:7">
      <c r="G93" s="331"/>
    </row>
    <row r="94" spans="7:7">
      <c r="G94" s="331"/>
    </row>
    <row r="95" spans="7:7">
      <c r="G95" s="331"/>
    </row>
    <row r="96" spans="7:7">
      <c r="G96" s="331"/>
    </row>
    <row r="97" spans="7:7">
      <c r="G97" s="331"/>
    </row>
    <row r="98" spans="7:7">
      <c r="G98" s="331"/>
    </row>
    <row r="99" spans="7:7">
      <c r="G99" s="331"/>
    </row>
    <row r="100" spans="7:7">
      <c r="G100" s="331"/>
    </row>
    <row r="101" spans="7:7">
      <c r="G101" s="331"/>
    </row>
    <row r="102" spans="7:7">
      <c r="G102" s="331"/>
    </row>
    <row r="103" spans="7:7">
      <c r="G103" s="331"/>
    </row>
    <row r="104" spans="7:7">
      <c r="G104" s="331"/>
    </row>
    <row r="105" spans="7:7">
      <c r="G105" s="331"/>
    </row>
    <row r="106" spans="7:7">
      <c r="G106" s="331"/>
    </row>
    <row r="107" spans="7:7">
      <c r="G107" s="331"/>
    </row>
    <row r="108" spans="7:7">
      <c r="G108" s="331"/>
    </row>
    <row r="109" spans="7:7">
      <c r="G109" s="331"/>
    </row>
    <row r="110" spans="7:7">
      <c r="G110" s="331"/>
    </row>
    <row r="111" spans="7:7">
      <c r="G111" s="331"/>
    </row>
    <row r="112" spans="7:7">
      <c r="G112" s="331"/>
    </row>
    <row r="113" spans="7:7">
      <c r="G113" s="331"/>
    </row>
    <row r="114" spans="7:7">
      <c r="G114" s="331"/>
    </row>
    <row r="115" spans="7:7">
      <c r="G115" s="331"/>
    </row>
    <row r="116" spans="7:7">
      <c r="G116" s="331"/>
    </row>
    <row r="117" spans="7:7">
      <c r="G117" s="331"/>
    </row>
    <row r="118" spans="7:7">
      <c r="G118" s="331"/>
    </row>
    <row r="119" spans="7:7">
      <c r="G119" s="331"/>
    </row>
    <row r="120" spans="7:7">
      <c r="G120" s="331"/>
    </row>
    <row r="121" spans="7:7">
      <c r="G121" s="331"/>
    </row>
    <row r="122" spans="7:7">
      <c r="G122" s="331"/>
    </row>
    <row r="123" spans="7:7">
      <c r="G123" s="331"/>
    </row>
    <row r="124" spans="7:7">
      <c r="G124" s="331"/>
    </row>
    <row r="125" spans="7:7">
      <c r="G125" s="331"/>
    </row>
    <row r="126" spans="7:7">
      <c r="G126" s="331"/>
    </row>
    <row r="127" spans="7:7">
      <c r="G127" s="331"/>
    </row>
    <row r="128" spans="7:7">
      <c r="G128" s="331"/>
    </row>
    <row r="129" spans="7:7">
      <c r="G129" s="331"/>
    </row>
    <row r="130" spans="7:7">
      <c r="G130" s="331"/>
    </row>
    <row r="131" spans="7:7">
      <c r="G131" s="331"/>
    </row>
    <row r="132" spans="7:7">
      <c r="G132" s="331"/>
    </row>
    <row r="133" spans="7:7">
      <c r="G133" s="331"/>
    </row>
    <row r="134" spans="7:7">
      <c r="G134" s="331"/>
    </row>
    <row r="135" spans="7:7">
      <c r="G135" s="331"/>
    </row>
    <row r="136" spans="7:7">
      <c r="G136" s="331"/>
    </row>
    <row r="137" spans="7:7">
      <c r="G137" s="331"/>
    </row>
    <row r="138" spans="7:7">
      <c r="G138" s="331"/>
    </row>
    <row r="139" spans="7:7">
      <c r="G139" s="331"/>
    </row>
    <row r="140" spans="7:7">
      <c r="G140" s="331"/>
    </row>
    <row r="141" spans="7:7">
      <c r="G141" s="331"/>
    </row>
    <row r="142" spans="7:7">
      <c r="G142" s="331"/>
    </row>
    <row r="143" spans="7:7">
      <c r="G143" s="331"/>
    </row>
    <row r="144" spans="7:7">
      <c r="G144" s="331"/>
    </row>
    <row r="145" spans="7:7">
      <c r="G145" s="331"/>
    </row>
    <row r="146" spans="7:7">
      <c r="G146" s="331"/>
    </row>
    <row r="147" spans="7:7">
      <c r="G147" s="331"/>
    </row>
    <row r="148" spans="7:7">
      <c r="G148" s="331"/>
    </row>
    <row r="149" spans="7:7">
      <c r="G149" s="331"/>
    </row>
    <row r="150" spans="7:7">
      <c r="G150" s="331"/>
    </row>
    <row r="151" spans="7:7">
      <c r="G151" s="331"/>
    </row>
    <row r="152" spans="7:7">
      <c r="G152" s="331"/>
    </row>
    <row r="153" spans="7:7">
      <c r="G153" s="331"/>
    </row>
    <row r="154" spans="7:7">
      <c r="G154" s="331"/>
    </row>
    <row r="155" spans="7:7">
      <c r="G155" s="331"/>
    </row>
    <row r="156" spans="7:7">
      <c r="G156" s="331"/>
    </row>
    <row r="157" spans="7:7">
      <c r="G157" s="331"/>
    </row>
    <row r="158" spans="7:7">
      <c r="G158" s="331"/>
    </row>
    <row r="159" spans="7:7">
      <c r="G159" s="331"/>
    </row>
    <row r="160" spans="7:7">
      <c r="G160" s="331"/>
    </row>
    <row r="161" spans="7:7">
      <c r="G161" s="331"/>
    </row>
    <row r="162" spans="7:7">
      <c r="G162" s="331"/>
    </row>
    <row r="163" spans="7:7">
      <c r="G163" s="331"/>
    </row>
    <row r="164" spans="7:7">
      <c r="G164" s="331"/>
    </row>
    <row r="165" spans="7:7">
      <c r="G165" s="331"/>
    </row>
    <row r="166" spans="7:7">
      <c r="G166" s="331"/>
    </row>
    <row r="167" spans="7:7">
      <c r="G167" s="331"/>
    </row>
    <row r="168" spans="7:7">
      <c r="G168" s="331"/>
    </row>
    <row r="169" spans="7:7">
      <c r="G169" s="331"/>
    </row>
    <row r="170" spans="7:7">
      <c r="G170" s="331"/>
    </row>
    <row r="171" spans="7:7">
      <c r="G171" s="331"/>
    </row>
    <row r="172" spans="7:7">
      <c r="G172" s="331"/>
    </row>
    <row r="173" spans="7:7">
      <c r="G173" s="331"/>
    </row>
    <row r="174" spans="7:7">
      <c r="G174" s="331"/>
    </row>
    <row r="175" spans="7:7">
      <c r="G175" s="331"/>
    </row>
    <row r="176" spans="7:7">
      <c r="G176" s="331"/>
    </row>
    <row r="177" spans="7:7">
      <c r="G177" s="331"/>
    </row>
    <row r="178" spans="7:7">
      <c r="G178" s="331"/>
    </row>
    <row r="179" spans="7:7">
      <c r="G179" s="331"/>
    </row>
    <row r="180" spans="7:7">
      <c r="G180" s="331"/>
    </row>
    <row r="181" spans="7:7">
      <c r="G181" s="331"/>
    </row>
    <row r="182" spans="7:7">
      <c r="G182" s="331"/>
    </row>
    <row r="183" spans="7:7">
      <c r="G183" s="331"/>
    </row>
    <row r="184" spans="7:7">
      <c r="G184" s="331"/>
    </row>
    <row r="185" spans="7:7">
      <c r="G185" s="331"/>
    </row>
    <row r="186" spans="7:7">
      <c r="G186" s="331"/>
    </row>
    <row r="187" spans="7:7">
      <c r="G187" s="331"/>
    </row>
    <row r="188" spans="7:7">
      <c r="G188" s="331"/>
    </row>
    <row r="189" spans="7:7">
      <c r="G189" s="331"/>
    </row>
  </sheetData>
  <mergeCells count="135">
    <mergeCell ref="B1:X1"/>
    <mergeCell ref="B6:B8"/>
    <mergeCell ref="C6:C8"/>
    <mergeCell ref="D6:D8"/>
    <mergeCell ref="E6:E8"/>
    <mergeCell ref="F6:H8"/>
    <mergeCell ref="J6:J8"/>
    <mergeCell ref="K6:K8"/>
    <mergeCell ref="L6:L8"/>
    <mergeCell ref="Y6:Y8"/>
    <mergeCell ref="M7:M8"/>
    <mergeCell ref="N7:N8"/>
    <mergeCell ref="O7:O8"/>
    <mergeCell ref="P7:P8"/>
    <mergeCell ref="Q7:Q8"/>
    <mergeCell ref="R7:R8"/>
    <mergeCell ref="U7:U8"/>
    <mergeCell ref="V7:V8"/>
    <mergeCell ref="P6:R6"/>
    <mergeCell ref="S6:U6"/>
    <mergeCell ref="V6:X6"/>
    <mergeCell ref="C9:X9"/>
    <mergeCell ref="D10:X10"/>
    <mergeCell ref="D11:D13"/>
    <mergeCell ref="E11:H13"/>
    <mergeCell ref="J11:L11"/>
    <mergeCell ref="W7:W8"/>
    <mergeCell ref="X7:X8"/>
    <mergeCell ref="I6:I8"/>
    <mergeCell ref="M11:X11"/>
    <mergeCell ref="V12:V13"/>
    <mergeCell ref="W12:W13"/>
    <mergeCell ref="X12:X13"/>
    <mergeCell ref="K13:L13"/>
    <mergeCell ref="J12:L12"/>
    <mergeCell ref="M12:M13"/>
    <mergeCell ref="N12:N13"/>
    <mergeCell ref="O12:O13"/>
    <mergeCell ref="S7:S8"/>
    <mergeCell ref="M6:O6"/>
    <mergeCell ref="T7:T8"/>
    <mergeCell ref="R12:R13"/>
    <mergeCell ref="S12:S13"/>
    <mergeCell ref="T12:T13"/>
    <mergeCell ref="E14:E15"/>
    <mergeCell ref="F14:H14"/>
    <mergeCell ref="K14:X14"/>
    <mergeCell ref="G15:H15"/>
    <mergeCell ref="P12:P13"/>
    <mergeCell ref="C17:X17"/>
    <mergeCell ref="U20:U21"/>
    <mergeCell ref="V20:V21"/>
    <mergeCell ref="W20:W21"/>
    <mergeCell ref="X20:X21"/>
    <mergeCell ref="Q12:Q13"/>
    <mergeCell ref="U12:U13"/>
    <mergeCell ref="Y17:Y21"/>
    <mergeCell ref="D18:X18"/>
    <mergeCell ref="D19:D21"/>
    <mergeCell ref="E19:H21"/>
    <mergeCell ref="J19:L19"/>
    <mergeCell ref="M19:X19"/>
    <mergeCell ref="J20:L20"/>
    <mergeCell ref="M20:M21"/>
    <mergeCell ref="N20:N21"/>
    <mergeCell ref="K21:L21"/>
    <mergeCell ref="E22:E24"/>
    <mergeCell ref="F22:H22"/>
    <mergeCell ref="K22:X22"/>
    <mergeCell ref="G23:H23"/>
    <mergeCell ref="O20:O21"/>
    <mergeCell ref="P20:P21"/>
    <mergeCell ref="Q20:Q21"/>
    <mergeCell ref="R20:R21"/>
    <mergeCell ref="S20:S21"/>
    <mergeCell ref="T20:T21"/>
    <mergeCell ref="O34:O35"/>
    <mergeCell ref="P34:P35"/>
    <mergeCell ref="Q34:Q35"/>
    <mergeCell ref="R34:R35"/>
    <mergeCell ref="F25:H25"/>
    <mergeCell ref="K25:X25"/>
    <mergeCell ref="G27:H27"/>
    <mergeCell ref="G30:H30"/>
    <mergeCell ref="D32:X32"/>
    <mergeCell ref="D33:D35"/>
    <mergeCell ref="E33:H35"/>
    <mergeCell ref="J33:L33"/>
    <mergeCell ref="M33:X33"/>
    <mergeCell ref="J34:L34"/>
    <mergeCell ref="E42:E44"/>
    <mergeCell ref="F42:H42"/>
    <mergeCell ref="F43:F44"/>
    <mergeCell ref="G43:H43"/>
    <mergeCell ref="D45:D47"/>
    <mergeCell ref="E45:H47"/>
    <mergeCell ref="K35:L35"/>
    <mergeCell ref="E36:E38"/>
    <mergeCell ref="F36:H36"/>
    <mergeCell ref="G37:H37"/>
    <mergeCell ref="G38:H38"/>
    <mergeCell ref="E39:E41"/>
    <mergeCell ref="F39:H39"/>
    <mergeCell ref="K39:X39"/>
    <mergeCell ref="G40:H40"/>
    <mergeCell ref="G41:H41"/>
    <mergeCell ref="S34:S35"/>
    <mergeCell ref="T34:T35"/>
    <mergeCell ref="U34:U35"/>
    <mergeCell ref="V34:V35"/>
    <mergeCell ref="W34:W35"/>
    <mergeCell ref="X34:X35"/>
    <mergeCell ref="M34:M35"/>
    <mergeCell ref="N34:N35"/>
    <mergeCell ref="X45:X47"/>
    <mergeCell ref="Y45:Y47"/>
    <mergeCell ref="J46:L46"/>
    <mergeCell ref="K47:L47"/>
    <mergeCell ref="D48:D49"/>
    <mergeCell ref="E48:E49"/>
    <mergeCell ref="F48:H48"/>
    <mergeCell ref="K48:Y48"/>
    <mergeCell ref="G49:H49"/>
    <mergeCell ref="R45:R47"/>
    <mergeCell ref="S45:S47"/>
    <mergeCell ref="T45:T47"/>
    <mergeCell ref="U45:U47"/>
    <mergeCell ref="V45:V47"/>
    <mergeCell ref="W45:W47"/>
    <mergeCell ref="J45:L45"/>
    <mergeCell ref="M45:M47"/>
    <mergeCell ref="N45:N47"/>
    <mergeCell ref="O45:O47"/>
    <mergeCell ref="P45:P47"/>
    <mergeCell ref="Q45:Q47"/>
  </mergeCells>
  <conditionalFormatting sqref="AK1:IS3 AF1:AI3">
    <cfRule type="containsText" dxfId="36" priority="4" stopIfTrue="1" operator="containsText" text="Planificación y Desarrollo">
      <formula>NOT(ISERROR(SEARCH("Planificación y Desarrollo",AF1)))</formula>
    </cfRule>
  </conditionalFormatting>
  <conditionalFormatting sqref="A1:D2 A3 C3:D3">
    <cfRule type="containsText" dxfId="35" priority="3" stopIfTrue="1" operator="containsText" text="Planificación y Desarrollo">
      <formula>NOT(ISERROR(SEARCH("Planificación y Desarrollo",A1)))</formula>
    </cfRule>
  </conditionalFormatting>
  <conditionalFormatting sqref="Y1:AE3">
    <cfRule type="containsText" dxfId="34" priority="2" stopIfTrue="1" operator="containsText" text="Planificación y Desarrollo">
      <formula>NOT(ISERROR(SEARCH("Planificación y Desarrollo",Y1)))</formula>
    </cfRule>
  </conditionalFormatting>
  <conditionalFormatting sqref="AJ1:AJ3">
    <cfRule type="containsText" dxfId="33" priority="1" stopIfTrue="1" operator="containsText" text="Planificación y Desarrollo">
      <formula>NOT(ISERROR(SEARCH("Planificación y Desarrollo",AJ1)))</formula>
    </cfRule>
  </conditionalFormatting>
  <printOptions horizontalCentered="1"/>
  <pageMargins left="0" right="0" top="0" bottom="0" header="0" footer="0"/>
  <pageSetup scale="66" fitToHeight="0" orientation="landscape" horizontalDpi="300" verticalDpi="300" r:id="rId1"/>
  <headerFooter>
    <oddFooter>&amp;A&amp;RPage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0"/>
  <sheetViews>
    <sheetView topLeftCell="E5" workbookViewId="0"/>
  </sheetViews>
  <sheetFormatPr baseColWidth="10" defaultColWidth="11.42578125" defaultRowHeight="15"/>
  <cols>
    <col min="1" max="1" width="2.42578125" hidden="1" customWidth="1"/>
    <col min="2" max="2" width="6.5703125" hidden="1" customWidth="1"/>
    <col min="3" max="3" width="9" hidden="1" customWidth="1"/>
    <col min="4" max="4" width="9.5703125" hidden="1" customWidth="1"/>
    <col min="5" max="5" width="8.28515625" customWidth="1"/>
    <col min="6" max="6" width="7.85546875" customWidth="1"/>
    <col min="7" max="7" width="3" customWidth="1"/>
    <col min="8" max="8" width="53.140625" customWidth="1"/>
    <col min="9" max="10" width="8.7109375" customWidth="1"/>
    <col min="11" max="11" width="9.28515625" hidden="1" customWidth="1"/>
    <col min="12" max="12" width="14.42578125" hidden="1" customWidth="1"/>
    <col min="13" max="13" width="6" hidden="1" customWidth="1"/>
    <col min="14" max="14" width="6.140625" hidden="1" customWidth="1"/>
    <col min="15" max="15" width="6" hidden="1" customWidth="1"/>
    <col min="16" max="21" width="6.140625" hidden="1" customWidth="1"/>
    <col min="22" max="24" width="6.140625" customWidth="1"/>
    <col min="25" max="25" width="45.85546875" customWidth="1"/>
  </cols>
  <sheetData>
    <row r="1" spans="1:65" s="32" customFormat="1" ht="59.25" hidden="1" customHeigh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row>
    <row r="2" spans="1:65" s="32" customFormat="1" ht="22.5" hidden="1" customHeight="1">
      <c r="A2" s="30"/>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row>
    <row r="3" spans="1:65" s="32" customFormat="1" ht="24" hidden="1" customHeight="1">
      <c r="A3" s="30"/>
      <c r="B3" s="34" t="s">
        <v>619</v>
      </c>
      <c r="C3" s="1079"/>
      <c r="D3" s="1079"/>
      <c r="E3" s="1079"/>
      <c r="F3" s="1079"/>
      <c r="G3" s="1079"/>
      <c r="H3" s="1079"/>
      <c r="I3" s="1079"/>
      <c r="J3" s="1079"/>
      <c r="K3" s="1079"/>
      <c r="L3" s="1079"/>
      <c r="M3" s="1079"/>
      <c r="N3" s="1079"/>
      <c r="O3" s="1079"/>
      <c r="P3" s="1079"/>
      <c r="Q3" s="1079"/>
      <c r="R3" s="1079"/>
      <c r="S3" s="1079"/>
      <c r="T3" s="1079"/>
      <c r="U3" s="1079"/>
      <c r="V3" s="1079"/>
      <c r="W3" s="1079"/>
      <c r="X3" s="1079"/>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row>
    <row r="4" spans="1:65" ht="17.25" hidden="1" customHeight="1">
      <c r="B4" s="34" t="s">
        <v>620</v>
      </c>
    </row>
    <row r="5" spans="1:65" ht="7.5" customHeight="1" thickBot="1">
      <c r="B5" s="35"/>
    </row>
    <row r="6" spans="1:65" ht="21.75" customHeight="1" thickBot="1">
      <c r="B6" s="2725" t="s">
        <v>72</v>
      </c>
      <c r="C6" s="2725" t="s">
        <v>73</v>
      </c>
      <c r="D6" s="2725" t="s">
        <v>74</v>
      </c>
      <c r="E6" s="2728" t="s">
        <v>75</v>
      </c>
      <c r="F6" s="2731" t="s">
        <v>76</v>
      </c>
      <c r="G6" s="2732"/>
      <c r="H6" s="2733"/>
      <c r="I6" s="2740" t="s">
        <v>77</v>
      </c>
      <c r="J6" s="2740" t="s">
        <v>77</v>
      </c>
      <c r="K6" s="2746" t="s">
        <v>78</v>
      </c>
      <c r="L6" s="2749" t="s">
        <v>79</v>
      </c>
      <c r="M6" s="2711" t="s">
        <v>81</v>
      </c>
      <c r="N6" s="2712"/>
      <c r="O6" s="2752"/>
      <c r="P6" s="2711" t="s">
        <v>82</v>
      </c>
      <c r="Q6" s="2712"/>
      <c r="R6" s="2752"/>
      <c r="S6" s="2711" t="s">
        <v>83</v>
      </c>
      <c r="T6" s="2712"/>
      <c r="U6" s="2752"/>
      <c r="V6" s="2711" t="s">
        <v>84</v>
      </c>
      <c r="W6" s="2712"/>
      <c r="X6" s="2752"/>
    </row>
    <row r="7" spans="1:65" ht="30" customHeight="1">
      <c r="B7" s="2726"/>
      <c r="C7" s="2726"/>
      <c r="D7" s="2726"/>
      <c r="E7" s="2729"/>
      <c r="F7" s="2734"/>
      <c r="G7" s="2735"/>
      <c r="H7" s="2736"/>
      <c r="I7" s="2741"/>
      <c r="J7" s="2741"/>
      <c r="K7" s="2747"/>
      <c r="L7" s="2750"/>
      <c r="M7" s="2713" t="s">
        <v>89</v>
      </c>
      <c r="N7" s="2713" t="s">
        <v>90</v>
      </c>
      <c r="O7" s="2713" t="s">
        <v>91</v>
      </c>
      <c r="P7" s="2713" t="s">
        <v>92</v>
      </c>
      <c r="Q7" s="2713" t="s">
        <v>93</v>
      </c>
      <c r="R7" s="2713" t="s">
        <v>94</v>
      </c>
      <c r="S7" s="2713" t="s">
        <v>95</v>
      </c>
      <c r="T7" s="2713" t="s">
        <v>96</v>
      </c>
      <c r="U7" s="2713" t="s">
        <v>97</v>
      </c>
      <c r="V7" s="2756" t="s">
        <v>98</v>
      </c>
      <c r="W7" s="2756" t="s">
        <v>99</v>
      </c>
      <c r="X7" s="2756" t="s">
        <v>100</v>
      </c>
      <c r="Z7" t="s">
        <v>474</v>
      </c>
    </row>
    <row r="8" spans="1:65" ht="19.5" customHeight="1" thickBot="1">
      <c r="B8" s="2727"/>
      <c r="C8" s="2727"/>
      <c r="D8" s="2727"/>
      <c r="E8" s="2730"/>
      <c r="F8" s="2737"/>
      <c r="G8" s="2738"/>
      <c r="H8" s="2739"/>
      <c r="I8" s="2742"/>
      <c r="J8" s="2742"/>
      <c r="K8" s="2748"/>
      <c r="L8" s="2751"/>
      <c r="M8" s="2714"/>
      <c r="N8" s="2714"/>
      <c r="O8" s="2714"/>
      <c r="P8" s="2714"/>
      <c r="Q8" s="2714"/>
      <c r="R8" s="2714"/>
      <c r="S8" s="2714"/>
      <c r="T8" s="2714"/>
      <c r="U8" s="2714"/>
      <c r="V8" s="2757"/>
      <c r="W8" s="2757"/>
      <c r="X8" s="2757"/>
      <c r="Y8" s="1187" t="s">
        <v>621</v>
      </c>
    </row>
    <row r="9" spans="1:65" ht="55.5" customHeight="1" thickBot="1">
      <c r="B9" s="48"/>
      <c r="C9" s="54"/>
      <c r="D9" s="495"/>
      <c r="E9" s="2876" t="s">
        <v>483</v>
      </c>
      <c r="F9" s="2557" t="s">
        <v>622</v>
      </c>
      <c r="G9" s="2558"/>
      <c r="H9" s="2559"/>
      <c r="I9" s="1073">
        <v>0.01</v>
      </c>
      <c r="J9" s="1073">
        <v>0.01</v>
      </c>
      <c r="K9" s="1188" t="s">
        <v>623</v>
      </c>
      <c r="L9" s="1141"/>
      <c r="M9" s="1141"/>
      <c r="N9" s="1141"/>
      <c r="O9" s="1141"/>
      <c r="P9" s="1141"/>
      <c r="Q9" s="1141"/>
      <c r="R9" s="1141"/>
      <c r="S9" s="1141"/>
      <c r="T9" s="1141"/>
      <c r="U9" s="1141"/>
      <c r="V9" s="1141"/>
      <c r="W9" s="1141"/>
      <c r="X9" s="1142"/>
    </row>
    <row r="10" spans="1:65" ht="40.5" customHeight="1" thickBot="1">
      <c r="B10" s="48"/>
      <c r="C10" s="54"/>
      <c r="D10" s="54"/>
      <c r="E10" s="2815"/>
      <c r="F10" s="317" t="s">
        <v>485</v>
      </c>
      <c r="G10" s="2562" t="s">
        <v>624</v>
      </c>
      <c r="H10" s="2563"/>
      <c r="I10" s="895">
        <f>SUM(M10:X10)</f>
        <v>0.01</v>
      </c>
      <c r="J10" s="895">
        <f>SUM(M10:X10)</f>
        <v>0.01</v>
      </c>
      <c r="K10" s="466">
        <v>3</v>
      </c>
      <c r="L10" s="320" t="s">
        <v>625</v>
      </c>
      <c r="M10" s="482"/>
      <c r="N10" s="483"/>
      <c r="O10" s="483"/>
      <c r="P10" s="484">
        <v>3.3E-3</v>
      </c>
      <c r="Q10" s="484">
        <v>3.3E-3</v>
      </c>
      <c r="R10" s="484">
        <v>3.3999999999999998E-3</v>
      </c>
      <c r="S10" s="484" t="s">
        <v>474</v>
      </c>
      <c r="T10" s="484"/>
      <c r="U10" s="484"/>
      <c r="V10" s="483"/>
      <c r="W10" s="483"/>
      <c r="X10" s="775"/>
      <c r="Y10" s="1189" t="s">
        <v>474</v>
      </c>
    </row>
    <row r="11" spans="1:65" ht="15.75" thickBot="1">
      <c r="B11" s="48"/>
      <c r="C11" s="54"/>
      <c r="D11" s="54"/>
      <c r="E11" s="1090"/>
      <c r="F11" s="1190"/>
      <c r="G11" s="1191"/>
      <c r="H11" s="1192"/>
      <c r="I11" s="1193"/>
      <c r="J11" s="1193"/>
      <c r="K11" s="1194"/>
      <c r="L11" s="888"/>
      <c r="M11" s="888"/>
      <c r="N11" s="888"/>
      <c r="O11" s="888"/>
      <c r="P11" s="888"/>
      <c r="Q11" s="888"/>
      <c r="R11" s="888"/>
      <c r="S11" s="888"/>
      <c r="T11" s="888"/>
      <c r="U11" s="888"/>
      <c r="V11" s="888"/>
      <c r="W11" s="888"/>
      <c r="X11" s="1160"/>
    </row>
    <row r="12" spans="1:65" ht="45" customHeight="1" thickBot="1">
      <c r="B12" s="48"/>
      <c r="C12" s="54"/>
      <c r="D12" s="54"/>
      <c r="E12" s="2876" t="s">
        <v>626</v>
      </c>
      <c r="F12" s="2557" t="s">
        <v>627</v>
      </c>
      <c r="G12" s="2558"/>
      <c r="H12" s="2559"/>
      <c r="I12" s="1073">
        <f>SUM(I13:I15)</f>
        <v>1.8000000000000002E-2</v>
      </c>
      <c r="J12" s="1073">
        <f>SUM(J13:J15)</f>
        <v>1.6500000000000001E-2</v>
      </c>
      <c r="K12" s="1188" t="s">
        <v>117</v>
      </c>
      <c r="L12" s="1141"/>
      <c r="M12" s="1141"/>
      <c r="N12" s="1141"/>
      <c r="O12" s="1141"/>
      <c r="P12" s="1141"/>
      <c r="Q12" s="1141"/>
      <c r="R12" s="1141"/>
      <c r="S12" s="1141"/>
      <c r="T12" s="1141"/>
      <c r="U12" s="1141"/>
      <c r="V12" s="1141"/>
      <c r="W12" s="1141"/>
      <c r="X12" s="1142"/>
    </row>
    <row r="13" spans="1:65" ht="36" customHeight="1" thickBot="1">
      <c r="B13" s="48"/>
      <c r="C13" s="54"/>
      <c r="D13" s="54"/>
      <c r="E13" s="2815"/>
      <c r="F13" s="317" t="s">
        <v>628</v>
      </c>
      <c r="G13" s="2562" t="s">
        <v>629</v>
      </c>
      <c r="H13" s="2563"/>
      <c r="I13" s="481">
        <f>SUM(M13:X13)</f>
        <v>8.0000000000000002E-3</v>
      </c>
      <c r="J13" s="481">
        <f>SUM(M13:X13)</f>
        <v>8.0000000000000002E-3</v>
      </c>
      <c r="K13" s="466">
        <v>4</v>
      </c>
      <c r="L13" s="320" t="s">
        <v>630</v>
      </c>
      <c r="M13" s="513"/>
      <c r="N13" s="484"/>
      <c r="O13" s="484">
        <v>2E-3</v>
      </c>
      <c r="P13" s="484"/>
      <c r="Q13" s="484"/>
      <c r="R13" s="484">
        <v>2E-3</v>
      </c>
      <c r="S13" s="484"/>
      <c r="T13" s="484"/>
      <c r="U13" s="484">
        <v>2E-3</v>
      </c>
      <c r="V13" s="484"/>
      <c r="W13" s="484"/>
      <c r="X13" s="1195">
        <v>2E-3</v>
      </c>
      <c r="Y13" s="1196" t="s">
        <v>631</v>
      </c>
    </row>
    <row r="14" spans="1:65" ht="51" customHeight="1" thickBot="1">
      <c r="B14" s="48"/>
      <c r="C14" s="54"/>
      <c r="D14" s="54"/>
      <c r="E14" s="1090"/>
      <c r="F14" s="317" t="s">
        <v>632</v>
      </c>
      <c r="G14" s="2917" t="s">
        <v>633</v>
      </c>
      <c r="H14" s="2918"/>
      <c r="I14" s="481">
        <f t="shared" ref="I14:I15" si="0">SUM(M14:X14)</f>
        <v>6.0000000000000001E-3</v>
      </c>
      <c r="J14" s="1212">
        <f>SUM(M14:W14)</f>
        <v>4.5000000000000005E-3</v>
      </c>
      <c r="K14" s="466">
        <v>4</v>
      </c>
      <c r="L14" s="320" t="s">
        <v>634</v>
      </c>
      <c r="M14" s="513"/>
      <c r="N14" s="484"/>
      <c r="O14" s="484"/>
      <c r="P14" s="484"/>
      <c r="Q14" s="484"/>
      <c r="R14" s="484">
        <v>1.5E-3</v>
      </c>
      <c r="S14" s="484">
        <v>1.5E-3</v>
      </c>
      <c r="T14" s="484"/>
      <c r="U14" s="484">
        <v>1.5E-3</v>
      </c>
      <c r="V14" s="484"/>
      <c r="W14" s="484"/>
      <c r="X14" s="1195">
        <v>1.5E-3</v>
      </c>
      <c r="Y14" s="1197" t="s">
        <v>635</v>
      </c>
    </row>
    <row r="15" spans="1:65" ht="24.75" thickBot="1">
      <c r="B15" s="48"/>
      <c r="C15" s="54"/>
      <c r="D15" s="54"/>
      <c r="E15" s="1091"/>
      <c r="F15" s="317" t="s">
        <v>636</v>
      </c>
      <c r="G15" s="2917" t="s">
        <v>637</v>
      </c>
      <c r="H15" s="2918"/>
      <c r="I15" s="481">
        <f t="shared" si="0"/>
        <v>4.0000000000000001E-3</v>
      </c>
      <c r="J15" s="1212">
        <f>SUM(M15:X15)</f>
        <v>4.0000000000000001E-3</v>
      </c>
      <c r="K15" s="466">
        <v>2</v>
      </c>
      <c r="L15" s="320" t="s">
        <v>638</v>
      </c>
      <c r="M15" s="513"/>
      <c r="N15" s="484"/>
      <c r="O15" s="484"/>
      <c r="P15" s="484"/>
      <c r="Q15" s="484" t="s">
        <v>474</v>
      </c>
      <c r="R15" s="484"/>
      <c r="S15" s="484">
        <v>2E-3</v>
      </c>
      <c r="T15" s="484"/>
      <c r="U15" s="484"/>
      <c r="V15" s="484"/>
      <c r="W15" s="484"/>
      <c r="X15" s="1195">
        <v>2E-3</v>
      </c>
      <c r="Y15" s="1198" t="s">
        <v>639</v>
      </c>
    </row>
    <row r="16" spans="1:65" ht="30.75" customHeight="1" thickBot="1">
      <c r="B16" s="48"/>
      <c r="C16" s="54"/>
      <c r="D16" s="54"/>
      <c r="E16" s="1090"/>
      <c r="F16" s="317" t="s">
        <v>640</v>
      </c>
      <c r="G16" s="1094"/>
      <c r="H16" s="1097" t="s">
        <v>641</v>
      </c>
      <c r="I16" s="481">
        <f>SUM(M16:X16)</f>
        <v>0.01</v>
      </c>
      <c r="J16" s="1199"/>
      <c r="K16" s="1194">
        <v>1</v>
      </c>
      <c r="L16" s="773" t="s">
        <v>642</v>
      </c>
      <c r="M16" s="1200"/>
      <c r="N16" s="1200"/>
      <c r="O16" s="1200"/>
      <c r="P16" s="1200">
        <v>0.01</v>
      </c>
      <c r="Q16" s="1201"/>
      <c r="R16" s="1202"/>
      <c r="S16" s="1200"/>
      <c r="T16" s="1200"/>
      <c r="U16" s="1200"/>
      <c r="V16" s="772"/>
      <c r="W16" s="1202"/>
      <c r="X16" s="1203"/>
      <c r="Y16" s="1189"/>
    </row>
    <row r="17" spans="2:25" ht="35.25" customHeight="1" thickBot="1">
      <c r="B17" s="48"/>
      <c r="C17" s="54"/>
      <c r="D17" s="310"/>
      <c r="E17" s="2876" t="s">
        <v>541</v>
      </c>
      <c r="F17" s="2557" t="s">
        <v>643</v>
      </c>
      <c r="G17" s="2558"/>
      <c r="H17" s="2558"/>
      <c r="I17" s="311">
        <v>0.05</v>
      </c>
      <c r="J17" s="311">
        <v>0.05</v>
      </c>
      <c r="K17" s="1188" t="s">
        <v>117</v>
      </c>
      <c r="L17" s="1141"/>
      <c r="M17" s="1141"/>
      <c r="N17" s="1141"/>
      <c r="O17" s="1141"/>
      <c r="P17" s="1141"/>
      <c r="Q17" s="1141"/>
      <c r="R17" s="1141"/>
      <c r="S17" s="1141"/>
      <c r="T17" s="1141"/>
      <c r="U17" s="1141"/>
      <c r="V17" s="1141"/>
      <c r="W17" s="1141"/>
      <c r="X17" s="1142"/>
    </row>
    <row r="18" spans="2:25" ht="38.450000000000003" customHeight="1" thickBot="1">
      <c r="B18" s="48"/>
      <c r="C18" s="54"/>
      <c r="D18" s="54"/>
      <c r="E18" s="2815"/>
      <c r="F18" s="317" t="s">
        <v>539</v>
      </c>
      <c r="G18" s="2904" t="s">
        <v>644</v>
      </c>
      <c r="H18" s="2562"/>
      <c r="I18" s="481">
        <f>SUM(M18:X18)</f>
        <v>0.05</v>
      </c>
      <c r="J18" s="895">
        <f>SUM(M18:X18)</f>
        <v>0.05</v>
      </c>
      <c r="K18" s="466">
        <v>1</v>
      </c>
      <c r="L18" s="320" t="s">
        <v>642</v>
      </c>
      <c r="M18" s="482"/>
      <c r="N18" s="483"/>
      <c r="O18" s="483"/>
      <c r="P18" s="483"/>
      <c r="Q18" s="483"/>
      <c r="R18" s="1204">
        <v>2.5000000000000001E-2</v>
      </c>
      <c r="S18" s="1204"/>
      <c r="T18" s="1204">
        <v>2.5000000000000001E-2</v>
      </c>
      <c r="U18" s="1204"/>
      <c r="V18" s="1204"/>
      <c r="W18" s="1204" t="s">
        <v>474</v>
      </c>
      <c r="X18" s="880"/>
    </row>
    <row r="19" spans="2:25" ht="35.25" customHeight="1" thickBot="1">
      <c r="B19" s="48"/>
      <c r="C19" s="54"/>
      <c r="D19" s="310"/>
      <c r="E19" s="2876" t="s">
        <v>500</v>
      </c>
      <c r="F19" s="2557" t="s">
        <v>645</v>
      </c>
      <c r="G19" s="2558"/>
      <c r="H19" s="2558"/>
      <c r="I19" s="311">
        <f>I20</f>
        <v>0.02</v>
      </c>
      <c r="J19" s="311">
        <f>J20</f>
        <v>0.02</v>
      </c>
      <c r="K19" s="1188" t="s">
        <v>646</v>
      </c>
      <c r="L19" s="1141"/>
      <c r="M19" s="1141"/>
      <c r="N19" s="1141"/>
      <c r="O19" s="1141"/>
      <c r="P19" s="1141"/>
      <c r="Q19" s="1141"/>
      <c r="R19" s="1141"/>
      <c r="S19" s="1141"/>
      <c r="T19" s="1141"/>
      <c r="U19" s="1141"/>
      <c r="V19" s="1141"/>
      <c r="W19" s="1141"/>
      <c r="X19" s="1142"/>
    </row>
    <row r="20" spans="2:25" ht="38.450000000000003" customHeight="1" thickBot="1">
      <c r="B20" s="48"/>
      <c r="C20" s="54"/>
      <c r="D20" s="54"/>
      <c r="E20" s="2815"/>
      <c r="F20" s="317" t="s">
        <v>647</v>
      </c>
      <c r="G20" s="2904" t="s">
        <v>648</v>
      </c>
      <c r="H20" s="2562"/>
      <c r="I20" s="481">
        <f>SUM(M20:X20)</f>
        <v>0.02</v>
      </c>
      <c r="J20" s="895">
        <f>SUM(M20:X20)</f>
        <v>0.02</v>
      </c>
      <c r="K20" s="466">
        <v>1</v>
      </c>
      <c r="L20" s="320" t="s">
        <v>649</v>
      </c>
      <c r="M20" s="482"/>
      <c r="N20" s="483"/>
      <c r="O20" s="483"/>
      <c r="P20" s="483"/>
      <c r="Q20" s="483"/>
      <c r="R20" s="484" t="s">
        <v>474</v>
      </c>
      <c r="S20" s="483">
        <v>0.01</v>
      </c>
      <c r="T20" s="483"/>
      <c r="U20" s="483"/>
      <c r="V20" s="483"/>
      <c r="W20" s="483">
        <v>0.01</v>
      </c>
      <c r="X20" s="514" t="s">
        <v>474</v>
      </c>
      <c r="Y20" s="1198" t="s">
        <v>650</v>
      </c>
    </row>
    <row r="21" spans="2:25" ht="35.25" customHeight="1" thickBot="1">
      <c r="B21" s="48"/>
      <c r="C21" s="54"/>
      <c r="D21" s="49"/>
      <c r="E21" s="2876" t="s">
        <v>358</v>
      </c>
      <c r="F21" s="2557" t="s">
        <v>651</v>
      </c>
      <c r="G21" s="2558"/>
      <c r="H21" s="2558"/>
      <c r="I21" s="311"/>
      <c r="J21" s="311"/>
      <c r="K21" s="1188"/>
      <c r="L21" s="1141"/>
      <c r="M21" s="1141"/>
      <c r="N21" s="1141"/>
      <c r="O21" s="1141"/>
      <c r="P21" s="1141"/>
      <c r="Q21" s="1141"/>
      <c r="R21" s="1141"/>
      <c r="S21" s="1141"/>
      <c r="T21" s="1141"/>
      <c r="U21" s="1141"/>
      <c r="V21" s="1141"/>
      <c r="W21" s="1141"/>
      <c r="X21" s="1142"/>
    </row>
    <row r="22" spans="2:25" ht="35.25" customHeight="1" thickBot="1">
      <c r="B22" s="48"/>
      <c r="C22" s="54"/>
      <c r="D22" s="54"/>
      <c r="E22" s="2815"/>
      <c r="F22" s="1205" t="s">
        <v>364</v>
      </c>
      <c r="G22" s="3123" t="s">
        <v>652</v>
      </c>
      <c r="H22" s="3123"/>
      <c r="I22" s="1206">
        <f>SUM(I23:I27)</f>
        <v>0.01</v>
      </c>
      <c r="J22" s="1213"/>
      <c r="K22" s="583">
        <v>23</v>
      </c>
      <c r="L22" s="431" t="s">
        <v>653</v>
      </c>
      <c r="M22" s="563">
        <f t="shared" ref="M22:U22" si="1">SUM(M23:M27)</f>
        <v>1E-3</v>
      </c>
      <c r="N22" s="563">
        <f t="shared" si="1"/>
        <v>2E-3</v>
      </c>
      <c r="O22" s="563">
        <f t="shared" si="1"/>
        <v>1E-3</v>
      </c>
      <c r="P22" s="563">
        <f t="shared" si="1"/>
        <v>0</v>
      </c>
      <c r="Q22" s="563">
        <f t="shared" si="1"/>
        <v>1E-3</v>
      </c>
      <c r="R22" s="563">
        <f t="shared" si="1"/>
        <v>0</v>
      </c>
      <c r="S22" s="563">
        <f t="shared" si="1"/>
        <v>1E-3</v>
      </c>
      <c r="T22" s="563">
        <f t="shared" si="1"/>
        <v>2E-3</v>
      </c>
      <c r="U22" s="563">
        <f t="shared" si="1"/>
        <v>2E-3</v>
      </c>
      <c r="V22" s="563"/>
      <c r="W22" s="563"/>
      <c r="X22" s="563"/>
    </row>
    <row r="23" spans="2:25" ht="35.25" customHeight="1" thickBot="1">
      <c r="B23" s="48"/>
      <c r="C23" s="54"/>
      <c r="D23" s="54"/>
      <c r="E23" s="2967"/>
      <c r="F23" s="281" t="s">
        <v>654</v>
      </c>
      <c r="G23" s="2880" t="s">
        <v>655</v>
      </c>
      <c r="H23" s="2889"/>
      <c r="I23" s="481">
        <f t="shared" ref="I23:I27" si="2">SUM(M23:X23)</f>
        <v>2E-3</v>
      </c>
      <c r="J23" s="849">
        <f t="shared" ref="J23:J27" si="3">SUM(M23:X23)</f>
        <v>2E-3</v>
      </c>
      <c r="K23" s="1207">
        <v>3</v>
      </c>
      <c r="L23" s="329" t="s">
        <v>656</v>
      </c>
      <c r="M23" s="420">
        <v>1E-3</v>
      </c>
      <c r="N23" s="420"/>
      <c r="O23" s="420"/>
      <c r="P23" s="420"/>
      <c r="Q23" s="420">
        <v>1E-3</v>
      </c>
      <c r="R23" s="420"/>
      <c r="S23" s="420"/>
      <c r="T23" s="420"/>
      <c r="U23" s="420"/>
      <c r="V23" s="420"/>
      <c r="W23" s="420"/>
      <c r="X23" s="637"/>
      <c r="Y23" s="1208" t="s">
        <v>474</v>
      </c>
    </row>
    <row r="24" spans="2:25" ht="38.450000000000003" customHeight="1" thickBot="1">
      <c r="B24" s="48"/>
      <c r="C24" s="54"/>
      <c r="D24" s="54"/>
      <c r="E24" s="2967"/>
      <c r="F24" s="281" t="s">
        <v>657</v>
      </c>
      <c r="G24" s="2880" t="s">
        <v>658</v>
      </c>
      <c r="H24" s="2889"/>
      <c r="I24" s="481">
        <f t="shared" si="2"/>
        <v>2E-3</v>
      </c>
      <c r="J24" s="849">
        <f t="shared" si="3"/>
        <v>2E-3</v>
      </c>
      <c r="K24" s="1207">
        <v>1</v>
      </c>
      <c r="L24" s="329" t="s">
        <v>659</v>
      </c>
      <c r="M24" s="420"/>
      <c r="N24" s="420"/>
      <c r="O24" s="420"/>
      <c r="P24" s="420"/>
      <c r="Q24" s="420"/>
      <c r="R24" s="420"/>
      <c r="S24" s="420"/>
      <c r="T24" s="420">
        <v>2E-3</v>
      </c>
      <c r="U24" s="420"/>
      <c r="V24" s="420"/>
      <c r="W24" s="420"/>
      <c r="X24" s="420"/>
    </row>
    <row r="25" spans="2:25" ht="23.25" thickBot="1">
      <c r="B25" s="48"/>
      <c r="C25" s="54"/>
      <c r="D25" s="54"/>
      <c r="E25" s="2967"/>
      <c r="F25" s="281" t="s">
        <v>660</v>
      </c>
      <c r="G25" s="2880" t="s">
        <v>661</v>
      </c>
      <c r="H25" s="2889"/>
      <c r="I25" s="481">
        <f t="shared" si="2"/>
        <v>2E-3</v>
      </c>
      <c r="J25" s="849">
        <f t="shared" si="3"/>
        <v>2E-3</v>
      </c>
      <c r="K25" s="1207">
        <v>2</v>
      </c>
      <c r="L25" s="329" t="s">
        <v>662</v>
      </c>
      <c r="M25" s="420"/>
      <c r="N25" s="420"/>
      <c r="O25" s="420">
        <v>1E-3</v>
      </c>
      <c r="P25" s="420"/>
      <c r="Q25" s="420"/>
      <c r="R25" s="420"/>
      <c r="S25" s="420">
        <v>1E-3</v>
      </c>
      <c r="T25" s="420"/>
      <c r="U25" s="420"/>
      <c r="V25" s="420"/>
      <c r="W25" s="420"/>
      <c r="X25" s="420"/>
    </row>
    <row r="26" spans="2:25" ht="15.75" thickBot="1">
      <c r="B26" s="48"/>
      <c r="C26" s="54"/>
      <c r="D26" s="54"/>
      <c r="E26" s="2967"/>
      <c r="F26" s="281" t="s">
        <v>663</v>
      </c>
      <c r="G26" s="2880" t="s">
        <v>664</v>
      </c>
      <c r="H26" s="2889"/>
      <c r="I26" s="481">
        <f t="shared" si="2"/>
        <v>2E-3</v>
      </c>
      <c r="J26" s="849">
        <f t="shared" si="3"/>
        <v>2E-3</v>
      </c>
      <c r="K26" s="1207">
        <v>1</v>
      </c>
      <c r="L26" s="329" t="s">
        <v>665</v>
      </c>
      <c r="M26" s="420"/>
      <c r="N26" s="420"/>
      <c r="O26" s="420"/>
      <c r="P26" s="420"/>
      <c r="Q26" s="420"/>
      <c r="R26" s="420"/>
      <c r="S26" s="420"/>
      <c r="T26" s="420"/>
      <c r="U26" s="420">
        <v>2E-3</v>
      </c>
      <c r="V26" s="420"/>
      <c r="W26" s="420"/>
      <c r="X26" s="420"/>
    </row>
    <row r="27" spans="2:25" ht="28.15" customHeight="1" thickBot="1">
      <c r="B27" s="841"/>
      <c r="C27" s="842"/>
      <c r="D27" s="842"/>
      <c r="E27" s="3002"/>
      <c r="F27" s="281" t="s">
        <v>666</v>
      </c>
      <c r="G27" s="2880" t="s">
        <v>667</v>
      </c>
      <c r="H27" s="2889"/>
      <c r="I27" s="481">
        <f t="shared" si="2"/>
        <v>2E-3</v>
      </c>
      <c r="J27" s="1209">
        <f t="shared" si="3"/>
        <v>2E-3</v>
      </c>
      <c r="K27" s="1207">
        <v>1</v>
      </c>
      <c r="L27" s="329" t="s">
        <v>668</v>
      </c>
      <c r="M27" s="420"/>
      <c r="N27" s="420">
        <v>2E-3</v>
      </c>
      <c r="O27" s="420"/>
      <c r="P27" s="420"/>
      <c r="Q27" s="420"/>
      <c r="R27" s="420"/>
      <c r="S27" s="420"/>
      <c r="T27" s="420"/>
      <c r="U27" s="420"/>
      <c r="V27" s="420"/>
      <c r="W27" s="420"/>
      <c r="X27" s="420"/>
    </row>
    <row r="28" spans="2:25">
      <c r="I28" s="1214">
        <f>I22+I19+I17+I12+I9+1%</f>
        <v>0.11799999999999999</v>
      </c>
      <c r="J28" s="1214">
        <f>J22+J19+J17+J12+J9+1%</f>
        <v>0.1065</v>
      </c>
      <c r="K28" s="1210">
        <f>SUM(K23:K27)</f>
        <v>8</v>
      </c>
    </row>
    <row r="29" spans="2:25">
      <c r="J29" s="901">
        <f>J28/I28</f>
        <v>0.90254237288135597</v>
      </c>
    </row>
    <row r="30" spans="2:25">
      <c r="K30" s="1211">
        <f>1/K28</f>
        <v>0.125</v>
      </c>
    </row>
  </sheetData>
  <mergeCells count="48">
    <mergeCell ref="B1:X1"/>
    <mergeCell ref="B6:B8"/>
    <mergeCell ref="C6:C8"/>
    <mergeCell ref="D6:D8"/>
    <mergeCell ref="E6:E8"/>
    <mergeCell ref="F6:H8"/>
    <mergeCell ref="I6:I8"/>
    <mergeCell ref="J6:J8"/>
    <mergeCell ref="K6:K8"/>
    <mergeCell ref="L6:L8"/>
    <mergeCell ref="X7:X8"/>
    <mergeCell ref="M6:O6"/>
    <mergeCell ref="P6:R6"/>
    <mergeCell ref="S6:U6"/>
    <mergeCell ref="V6:X6"/>
    <mergeCell ref="M7:M8"/>
    <mergeCell ref="N7:N8"/>
    <mergeCell ref="O7:O8"/>
    <mergeCell ref="P7:P8"/>
    <mergeCell ref="Q7:Q8"/>
    <mergeCell ref="R7:R8"/>
    <mergeCell ref="S7:S8"/>
    <mergeCell ref="T7:T8"/>
    <mergeCell ref="U7:U8"/>
    <mergeCell ref="V7:V8"/>
    <mergeCell ref="W7:W8"/>
    <mergeCell ref="E19:E20"/>
    <mergeCell ref="F19:H19"/>
    <mergeCell ref="G20:H20"/>
    <mergeCell ref="E9:E10"/>
    <mergeCell ref="F9:H9"/>
    <mergeCell ref="G10:H10"/>
    <mergeCell ref="E12:E13"/>
    <mergeCell ref="F12:H12"/>
    <mergeCell ref="G13:H13"/>
    <mergeCell ref="G14:H14"/>
    <mergeCell ref="G15:H15"/>
    <mergeCell ref="E17:E18"/>
    <mergeCell ref="F17:H17"/>
    <mergeCell ref="G18:H18"/>
    <mergeCell ref="E21:E27"/>
    <mergeCell ref="F21:H21"/>
    <mergeCell ref="G22:H22"/>
    <mergeCell ref="G23:H23"/>
    <mergeCell ref="G24:H24"/>
    <mergeCell ref="G25:H25"/>
    <mergeCell ref="G26:H26"/>
    <mergeCell ref="G27:H27"/>
  </mergeCells>
  <conditionalFormatting sqref="Y1:IJ3">
    <cfRule type="containsText" dxfId="32" priority="2" stopIfTrue="1" operator="containsText" text="Planificación y Desarrollo">
      <formula>NOT(ISERROR(SEARCH("Planificación y Desarrollo",Y1)))</formula>
    </cfRule>
  </conditionalFormatting>
  <conditionalFormatting sqref="A1:D2 A3 C3:D3">
    <cfRule type="containsText" dxfId="31" priority="1" stopIfTrue="1" operator="containsText" text="Planificación y Desarrollo">
      <formula>NOT(ISERROR(SEARCH("Planificación y Desarrollo",A1)))</formula>
    </cfRule>
  </conditionalFormatting>
  <printOptions horizontalCentered="1"/>
  <pageMargins left="0" right="0" top="0" bottom="0" header="0" footer="0"/>
  <pageSetup scale="75" fitToHeight="0" orientation="landscape" horizontalDpi="300" verticalDpi="300" r:id="rId1"/>
  <headerFooter>
    <oddFooter>&amp;A&amp;RPage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000"/>
  <sheetViews>
    <sheetView topLeftCell="E4" workbookViewId="0"/>
  </sheetViews>
  <sheetFormatPr baseColWidth="10" defaultColWidth="14.42578125" defaultRowHeight="15" customHeight="1"/>
  <cols>
    <col min="1" max="1" width="2.42578125" style="1217" hidden="1" customWidth="1"/>
    <col min="2" max="2" width="8.7109375" style="1217" hidden="1" customWidth="1"/>
    <col min="3" max="3" width="6.140625" style="1217" hidden="1" customWidth="1"/>
    <col min="4" max="4" width="6.85546875" style="1217" hidden="1" customWidth="1"/>
    <col min="5" max="5" width="5.42578125" style="1217" customWidth="1"/>
    <col min="6" max="6" width="8" style="1217" customWidth="1"/>
    <col min="7" max="7" width="1.85546875" style="1217" customWidth="1"/>
    <col min="8" max="8" width="20.140625" style="1217" customWidth="1"/>
    <col min="9" max="10" width="8.7109375" style="1217" customWidth="1"/>
    <col min="11" max="11" width="5.140625" style="1217" customWidth="1"/>
    <col min="12" max="12" width="17.42578125" style="1217" hidden="1" customWidth="1"/>
    <col min="13" max="13" width="9.42578125" style="1217" customWidth="1"/>
    <col min="14" max="16" width="7.28515625" style="1217" customWidth="1"/>
    <col min="17" max="17" width="10" style="1217" customWidth="1"/>
    <col min="18" max="18" width="7" style="1217" customWidth="1"/>
    <col min="19" max="19" width="7.28515625" style="1217" customWidth="1"/>
    <col min="20" max="20" width="9.140625" style="1217" customWidth="1"/>
    <col min="21" max="21" width="7.28515625" style="1217" customWidth="1"/>
    <col min="22" max="22" width="7" style="1217" customWidth="1"/>
    <col min="23" max="23" width="7.28515625" style="1217" customWidth="1"/>
    <col min="24" max="24" width="9.140625" style="1217" customWidth="1"/>
    <col min="25" max="25" width="15.85546875" style="1217" hidden="1" customWidth="1"/>
    <col min="26" max="26" width="47" style="1217" hidden="1" customWidth="1"/>
    <col min="27" max="30" width="14.42578125" style="1217"/>
    <col min="31" max="31" width="33" style="1217" customWidth="1"/>
    <col min="32" max="16384" width="14.42578125" style="1217"/>
  </cols>
  <sheetData>
    <row r="1" spans="1:31" ht="59.25" hidden="1" customHeight="1">
      <c r="A1" s="1215"/>
      <c r="B1" s="3211" t="s">
        <v>68</v>
      </c>
      <c r="C1" s="3130"/>
      <c r="D1" s="3130"/>
      <c r="E1" s="3130"/>
      <c r="F1" s="3130"/>
      <c r="G1" s="3130"/>
      <c r="H1" s="3130"/>
      <c r="I1" s="3130"/>
      <c r="J1" s="3130"/>
      <c r="K1" s="3130"/>
      <c r="L1" s="3130"/>
      <c r="M1" s="3130"/>
      <c r="N1" s="3130"/>
      <c r="O1" s="3130"/>
      <c r="P1" s="3130"/>
      <c r="Q1" s="3130"/>
      <c r="R1" s="3130"/>
      <c r="S1" s="3130"/>
      <c r="T1" s="3130"/>
      <c r="U1" s="3130"/>
      <c r="V1" s="3130"/>
      <c r="W1" s="3130"/>
      <c r="X1" s="3130"/>
      <c r="Y1" s="1216"/>
      <c r="Z1" s="1216"/>
    </row>
    <row r="2" spans="1:31" ht="22.5" hidden="1" customHeight="1" thickBot="1">
      <c r="A2" s="1218"/>
      <c r="B2" s="1219"/>
      <c r="C2" s="1219"/>
      <c r="D2" s="1219"/>
      <c r="E2" s="1219"/>
      <c r="F2" s="1219"/>
      <c r="G2" s="1219"/>
      <c r="H2" s="1219"/>
      <c r="I2" s="1219"/>
      <c r="J2" s="1219"/>
      <c r="K2" s="1219"/>
      <c r="L2" s="1219"/>
      <c r="M2" s="1220"/>
      <c r="N2" s="1219"/>
      <c r="O2" s="1219"/>
      <c r="P2" s="1219"/>
      <c r="Q2" s="1219"/>
      <c r="R2" s="1219"/>
      <c r="S2" s="1219"/>
      <c r="T2" s="1219"/>
      <c r="U2" s="1219"/>
      <c r="V2" s="1219"/>
      <c r="W2" s="1219"/>
      <c r="X2" s="1219"/>
      <c r="Y2" s="1216"/>
      <c r="Z2" s="1216"/>
    </row>
    <row r="3" spans="1:31" ht="21.75" hidden="1" customHeight="1">
      <c r="A3" s="1218"/>
      <c r="B3" s="1221" t="s">
        <v>672</v>
      </c>
      <c r="C3" s="1219"/>
      <c r="D3" s="1219"/>
      <c r="E3" s="1219"/>
      <c r="F3" s="1219"/>
      <c r="G3" s="1219"/>
      <c r="H3" s="1219"/>
      <c r="I3" s="1219"/>
      <c r="J3" s="1219"/>
      <c r="K3" s="1219"/>
      <c r="L3" s="1219"/>
      <c r="M3" s="1220"/>
      <c r="N3" s="1219"/>
      <c r="O3" s="1219"/>
      <c r="P3" s="1219"/>
      <c r="Q3" s="1219"/>
      <c r="R3" s="1219"/>
      <c r="S3" s="1219"/>
      <c r="T3" s="1219"/>
      <c r="U3" s="1219"/>
      <c r="V3" s="1219"/>
      <c r="W3" s="1219"/>
      <c r="X3" s="1219"/>
      <c r="Y3" s="1216"/>
      <c r="Z3" s="1216"/>
      <c r="AA3" s="3212" t="s">
        <v>69</v>
      </c>
      <c r="AB3" s="3213"/>
      <c r="AC3" s="3213"/>
      <c r="AD3" s="3213"/>
      <c r="AE3" s="3214"/>
    </row>
    <row r="4" spans="1:31" ht="17.25" customHeight="1">
      <c r="A4" s="1222"/>
      <c r="B4" s="1221" t="s">
        <v>673</v>
      </c>
      <c r="M4" s="1223"/>
      <c r="AA4" s="3215"/>
      <c r="AB4" s="3216"/>
      <c r="AC4" s="3216"/>
      <c r="AD4" s="3216"/>
      <c r="AE4" s="3217"/>
    </row>
    <row r="5" spans="1:31" ht="7.5" customHeight="1" thickBot="1">
      <c r="A5" s="1222"/>
      <c r="B5" s="1224"/>
      <c r="M5" s="1223"/>
      <c r="AA5" s="3218"/>
      <c r="AB5" s="3219"/>
      <c r="AC5" s="3219"/>
      <c r="AD5" s="3219"/>
      <c r="AE5" s="3220"/>
    </row>
    <row r="6" spans="1:31" ht="21.75" customHeight="1" thickBot="1">
      <c r="A6" s="1222"/>
      <c r="B6" s="3221" t="s">
        <v>72</v>
      </c>
      <c r="C6" s="3222" t="s">
        <v>73</v>
      </c>
      <c r="D6" s="3222" t="s">
        <v>74</v>
      </c>
      <c r="E6" s="3223" t="s">
        <v>75</v>
      </c>
      <c r="F6" s="3225" t="s">
        <v>76</v>
      </c>
      <c r="G6" s="3127"/>
      <c r="H6" s="3128"/>
      <c r="I6" s="3226" t="s">
        <v>77</v>
      </c>
      <c r="J6" s="3226" t="s">
        <v>77</v>
      </c>
      <c r="K6" s="3227" t="s">
        <v>78</v>
      </c>
      <c r="L6" s="3203" t="s">
        <v>79</v>
      </c>
      <c r="M6" s="3207" t="s">
        <v>81</v>
      </c>
      <c r="N6" s="3133"/>
      <c r="O6" s="3134"/>
      <c r="P6" s="3207" t="s">
        <v>82</v>
      </c>
      <c r="Q6" s="3133"/>
      <c r="R6" s="3134"/>
      <c r="S6" s="3207" t="s">
        <v>83</v>
      </c>
      <c r="T6" s="3133"/>
      <c r="U6" s="3134"/>
      <c r="V6" s="3207" t="s">
        <v>84</v>
      </c>
      <c r="W6" s="3133"/>
      <c r="X6" s="3134"/>
      <c r="Y6" s="3205" t="s">
        <v>283</v>
      </c>
      <c r="Z6" s="1225"/>
      <c r="AA6" s="3228" t="s">
        <v>86</v>
      </c>
      <c r="AB6" s="3229"/>
      <c r="AC6" s="3230" t="s">
        <v>87</v>
      </c>
      <c r="AD6" s="3231"/>
      <c r="AE6" s="1226" t="s">
        <v>88</v>
      </c>
    </row>
    <row r="7" spans="1:31" ht="30" customHeight="1">
      <c r="A7" s="1222"/>
      <c r="B7" s="3131"/>
      <c r="C7" s="3148"/>
      <c r="D7" s="3148"/>
      <c r="E7" s="3125"/>
      <c r="F7" s="3125"/>
      <c r="G7" s="3130"/>
      <c r="H7" s="3131"/>
      <c r="I7" s="3148"/>
      <c r="J7" s="3148"/>
      <c r="K7" s="3125"/>
      <c r="L7" s="3131"/>
      <c r="M7" s="3232" t="s">
        <v>89</v>
      </c>
      <c r="N7" s="3206" t="s">
        <v>90</v>
      </c>
      <c r="O7" s="3206" t="s">
        <v>91</v>
      </c>
      <c r="P7" s="3206" t="s">
        <v>92</v>
      </c>
      <c r="Q7" s="3206" t="s">
        <v>93</v>
      </c>
      <c r="R7" s="3206" t="s">
        <v>94</v>
      </c>
      <c r="S7" s="3206" t="s">
        <v>95</v>
      </c>
      <c r="T7" s="3206" t="s">
        <v>96</v>
      </c>
      <c r="U7" s="3206" t="s">
        <v>97</v>
      </c>
      <c r="V7" s="3206" t="s">
        <v>98</v>
      </c>
      <c r="W7" s="3206" t="s">
        <v>99</v>
      </c>
      <c r="X7" s="3206" t="s">
        <v>100</v>
      </c>
      <c r="Y7" s="3148"/>
      <c r="Z7" s="1228"/>
      <c r="AA7" s="3208" t="s">
        <v>101</v>
      </c>
      <c r="AB7" s="3209" t="s">
        <v>102</v>
      </c>
      <c r="AC7" s="3210" t="s">
        <v>103</v>
      </c>
      <c r="AD7" s="3210" t="s">
        <v>674</v>
      </c>
      <c r="AE7" s="3197" t="s">
        <v>105</v>
      </c>
    </row>
    <row r="8" spans="1:31" ht="62.25" customHeight="1" thickBot="1">
      <c r="A8" s="1222"/>
      <c r="B8" s="3191"/>
      <c r="C8" s="3200"/>
      <c r="D8" s="3200"/>
      <c r="E8" s="3224"/>
      <c r="F8" s="3224"/>
      <c r="G8" s="3190"/>
      <c r="H8" s="3191"/>
      <c r="I8" s="3200"/>
      <c r="J8" s="3200"/>
      <c r="K8" s="3224"/>
      <c r="L8" s="3191"/>
      <c r="M8" s="3200"/>
      <c r="N8" s="3200"/>
      <c r="O8" s="3200"/>
      <c r="P8" s="3200"/>
      <c r="Q8" s="3200"/>
      <c r="R8" s="3200"/>
      <c r="S8" s="3200"/>
      <c r="T8" s="3200"/>
      <c r="U8" s="3200"/>
      <c r="V8" s="3200"/>
      <c r="W8" s="3200"/>
      <c r="X8" s="3200"/>
      <c r="Y8" s="3200"/>
      <c r="Z8" s="1228"/>
      <c r="AA8" s="3208"/>
      <c r="AB8" s="3209"/>
      <c r="AC8" s="3210"/>
      <c r="AD8" s="3210"/>
      <c r="AE8" s="3198"/>
    </row>
    <row r="9" spans="1:31" ht="19.5" hidden="1" customHeight="1" thickBot="1">
      <c r="A9" s="1222"/>
      <c r="B9" s="1230"/>
      <c r="C9" s="1230"/>
      <c r="D9" s="1230"/>
      <c r="E9" s="1230"/>
      <c r="F9" s="1230"/>
      <c r="G9" s="1230"/>
      <c r="H9" s="1230"/>
      <c r="I9" s="1230"/>
      <c r="J9" s="1230"/>
      <c r="K9" s="1230"/>
      <c r="L9" s="1230"/>
      <c r="M9" s="1231"/>
      <c r="N9" s="1230"/>
      <c r="O9" s="1230"/>
      <c r="P9" s="1230"/>
      <c r="Q9" s="1230"/>
      <c r="R9" s="1230"/>
      <c r="S9" s="1230"/>
      <c r="T9" s="1230"/>
      <c r="U9" s="1230"/>
      <c r="V9" s="1230"/>
      <c r="W9" s="1230"/>
      <c r="X9" s="1230"/>
      <c r="Y9" s="1232"/>
      <c r="Z9" s="1233"/>
      <c r="AA9" s="1234"/>
      <c r="AB9" s="1234"/>
      <c r="AC9" s="1234"/>
      <c r="AD9" s="1234"/>
      <c r="AE9" s="1234"/>
    </row>
    <row r="10" spans="1:31" ht="25.5" hidden="1" customHeight="1" thickBot="1">
      <c r="A10" s="1222"/>
      <c r="B10" s="1235" t="s">
        <v>106</v>
      </c>
      <c r="C10" s="3168" t="s">
        <v>107</v>
      </c>
      <c r="D10" s="3133"/>
      <c r="E10" s="3133"/>
      <c r="F10" s="3133"/>
      <c r="G10" s="3133"/>
      <c r="H10" s="3133"/>
      <c r="I10" s="3133"/>
      <c r="J10" s="3133"/>
      <c r="K10" s="3133"/>
      <c r="L10" s="3133"/>
      <c r="M10" s="3133"/>
      <c r="N10" s="3133"/>
      <c r="O10" s="3133"/>
      <c r="P10" s="3133"/>
      <c r="Q10" s="3133"/>
      <c r="R10" s="3133"/>
      <c r="S10" s="3133"/>
      <c r="T10" s="3133"/>
      <c r="U10" s="3133"/>
      <c r="V10" s="3133"/>
      <c r="W10" s="3133"/>
      <c r="X10" s="3133"/>
      <c r="Y10" s="3199">
        <f>Y15+Y28+Y32+Y41+Y51+Y65+Y72</f>
        <v>52700</v>
      </c>
      <c r="Z10" s="1237"/>
      <c r="AA10" s="3201"/>
      <c r="AB10" s="3201"/>
      <c r="AC10" s="3201"/>
      <c r="AD10" s="3201"/>
      <c r="AE10" s="3201"/>
    </row>
    <row r="11" spans="1:31" ht="27" hidden="1" customHeight="1" thickBot="1">
      <c r="A11" s="1222"/>
      <c r="B11" s="1238"/>
      <c r="C11" s="1239" t="s">
        <v>675</v>
      </c>
      <c r="D11" s="3202" t="s">
        <v>676</v>
      </c>
      <c r="E11" s="3133"/>
      <c r="F11" s="3133"/>
      <c r="G11" s="3133"/>
      <c r="H11" s="3133"/>
      <c r="I11" s="3133"/>
      <c r="J11" s="3133"/>
      <c r="K11" s="3133"/>
      <c r="L11" s="3133"/>
      <c r="M11" s="3133"/>
      <c r="N11" s="3133"/>
      <c r="O11" s="3133"/>
      <c r="P11" s="3133"/>
      <c r="Q11" s="3133"/>
      <c r="R11" s="3133"/>
      <c r="S11" s="3133"/>
      <c r="T11" s="3133"/>
      <c r="U11" s="3133"/>
      <c r="V11" s="3133"/>
      <c r="W11" s="3133"/>
      <c r="X11" s="3133"/>
      <c r="Y11" s="3148"/>
      <c r="Z11" s="1228"/>
      <c r="AA11" s="3171"/>
      <c r="AB11" s="3171"/>
      <c r="AC11" s="3171"/>
      <c r="AD11" s="3171"/>
      <c r="AE11" s="3171"/>
    </row>
    <row r="12" spans="1:31" ht="24" hidden="1" customHeight="1" thickBot="1">
      <c r="A12" s="1222"/>
      <c r="B12" s="1240"/>
      <c r="C12" s="1241"/>
      <c r="D12" s="3124" t="s">
        <v>677</v>
      </c>
      <c r="E12" s="3126" t="s">
        <v>678</v>
      </c>
      <c r="F12" s="3127"/>
      <c r="G12" s="3127"/>
      <c r="H12" s="3128"/>
      <c r="I12" s="1242"/>
      <c r="J12" s="3132" t="s">
        <v>112</v>
      </c>
      <c r="K12" s="3133"/>
      <c r="L12" s="3134"/>
      <c r="M12" s="3135" t="s">
        <v>679</v>
      </c>
      <c r="N12" s="3133"/>
      <c r="O12" s="3133"/>
      <c r="P12" s="3133"/>
      <c r="Q12" s="3133"/>
      <c r="R12" s="3133"/>
      <c r="S12" s="3133"/>
      <c r="T12" s="3133"/>
      <c r="U12" s="3133"/>
      <c r="V12" s="3133"/>
      <c r="W12" s="3133"/>
      <c r="X12" s="3134"/>
      <c r="Y12" s="3148"/>
      <c r="Z12" s="1228"/>
      <c r="AA12" s="3204"/>
      <c r="AB12" s="3204"/>
      <c r="AC12" s="3204"/>
      <c r="AD12" s="3204"/>
      <c r="AE12" s="3204"/>
    </row>
    <row r="13" spans="1:31" ht="9.75" hidden="1" customHeight="1">
      <c r="A13" s="1222"/>
      <c r="B13" s="1240"/>
      <c r="C13" s="1243"/>
      <c r="D13" s="3125"/>
      <c r="E13" s="3129"/>
      <c r="F13" s="3130"/>
      <c r="G13" s="3130"/>
      <c r="H13" s="3131"/>
      <c r="I13" s="1228"/>
      <c r="J13" s="3154" t="s">
        <v>680</v>
      </c>
      <c r="K13" s="3155"/>
      <c r="L13" s="3156"/>
      <c r="M13" s="3179"/>
      <c r="N13" s="3161"/>
      <c r="O13" s="3161"/>
      <c r="P13" s="3161"/>
      <c r="Q13" s="3161"/>
      <c r="R13" s="3161"/>
      <c r="S13" s="3161"/>
      <c r="T13" s="3161">
        <v>1</v>
      </c>
      <c r="U13" s="3161"/>
      <c r="V13" s="3161">
        <v>1</v>
      </c>
      <c r="W13" s="3161"/>
      <c r="X13" s="3172"/>
      <c r="Y13" s="3148"/>
      <c r="Z13" s="1228"/>
      <c r="AA13" s="3204"/>
      <c r="AB13" s="3204"/>
      <c r="AC13" s="3204"/>
      <c r="AD13" s="3204"/>
      <c r="AE13" s="3204"/>
    </row>
    <row r="14" spans="1:31" ht="18" hidden="1" customHeight="1" thickBot="1">
      <c r="A14" s="1222"/>
      <c r="B14" s="1240"/>
      <c r="C14" s="1243"/>
      <c r="D14" s="3125"/>
      <c r="E14" s="3129"/>
      <c r="F14" s="3129"/>
      <c r="G14" s="3129"/>
      <c r="H14" s="3131"/>
      <c r="I14" s="1245">
        <v>3</v>
      </c>
      <c r="J14" s="1245">
        <v>3</v>
      </c>
      <c r="K14" s="3173" t="s">
        <v>681</v>
      </c>
      <c r="L14" s="3165"/>
      <c r="M14" s="3158"/>
      <c r="N14" s="3160"/>
      <c r="O14" s="3160"/>
      <c r="P14" s="3160"/>
      <c r="Q14" s="3160"/>
      <c r="R14" s="3160"/>
      <c r="S14" s="3160"/>
      <c r="T14" s="3160"/>
      <c r="U14" s="3160"/>
      <c r="V14" s="3160"/>
      <c r="W14" s="3160"/>
      <c r="X14" s="3163"/>
      <c r="Y14" s="3200"/>
      <c r="Z14" s="1228"/>
      <c r="AA14" s="3204"/>
      <c r="AB14" s="3204"/>
      <c r="AC14" s="3204"/>
      <c r="AD14" s="3204"/>
      <c r="AE14" s="3204"/>
    </row>
    <row r="15" spans="1:31" ht="35.25" customHeight="1" thickBot="1">
      <c r="A15" s="1222"/>
      <c r="B15" s="1240"/>
      <c r="C15" s="1243"/>
      <c r="D15" s="1246"/>
      <c r="E15" s="3141" t="s">
        <v>682</v>
      </c>
      <c r="F15" s="3174" t="s">
        <v>683</v>
      </c>
      <c r="G15" s="3127"/>
      <c r="H15" s="3127"/>
      <c r="I15" s="1247">
        <f>I16+I20+I23</f>
        <v>0.15000000000000002</v>
      </c>
      <c r="J15" s="1247">
        <f>J16+J20+J23</f>
        <v>0.15000000000000002</v>
      </c>
      <c r="K15" s="1248" t="s">
        <v>117</v>
      </c>
      <c r="L15" s="1249"/>
      <c r="M15" s="1249"/>
      <c r="N15" s="1249"/>
      <c r="O15" s="1249"/>
      <c r="P15" s="1249"/>
      <c r="Q15" s="1249"/>
      <c r="R15" s="1249"/>
      <c r="S15" s="1249"/>
      <c r="T15" s="1249"/>
      <c r="U15" s="1249"/>
      <c r="V15" s="1249"/>
      <c r="W15" s="1249"/>
      <c r="X15" s="1250"/>
      <c r="Y15" s="1251">
        <v>5000</v>
      </c>
      <c r="Z15" s="1252"/>
      <c r="AA15" s="1253"/>
      <c r="AB15" s="1253"/>
      <c r="AC15" s="1253"/>
      <c r="AD15" s="1253"/>
      <c r="AE15" s="1253"/>
    </row>
    <row r="16" spans="1:31" ht="34.5" customHeight="1" thickBot="1">
      <c r="A16" s="1222"/>
      <c r="B16" s="1240"/>
      <c r="C16" s="1243"/>
      <c r="D16" s="1243"/>
      <c r="E16" s="3125"/>
      <c r="F16" s="1254" t="s">
        <v>684</v>
      </c>
      <c r="G16" s="3144" t="s">
        <v>685</v>
      </c>
      <c r="H16" s="3133"/>
      <c r="I16" s="1255">
        <f t="shared" ref="I16:J18" si="0">SUM(L16:W16)</f>
        <v>0.04</v>
      </c>
      <c r="J16" s="1255">
        <f t="shared" si="0"/>
        <v>0.04</v>
      </c>
      <c r="K16" s="1256">
        <v>1</v>
      </c>
      <c r="L16" s="1257" t="s">
        <v>686</v>
      </c>
      <c r="M16" s="1257"/>
      <c r="N16" s="1257"/>
      <c r="O16" s="1258"/>
      <c r="P16" s="1258"/>
      <c r="Q16" s="1258"/>
      <c r="R16" s="1258"/>
      <c r="S16" s="1259">
        <v>0.04</v>
      </c>
      <c r="T16" s="1258"/>
      <c r="U16" s="1258"/>
      <c r="V16" s="1258"/>
      <c r="W16" s="1258"/>
      <c r="X16" s="1260"/>
      <c r="Y16" s="1261"/>
      <c r="Z16" s="1262"/>
      <c r="AA16" s="1263"/>
      <c r="AB16" s="1264"/>
      <c r="AC16" s="1265"/>
      <c r="AD16" s="1266"/>
      <c r="AE16" s="1267"/>
    </row>
    <row r="17" spans="1:31" ht="51.75" customHeight="1">
      <c r="A17" s="1222"/>
      <c r="B17" s="1240"/>
      <c r="C17" s="1243"/>
      <c r="D17" s="1243"/>
      <c r="E17" s="3125"/>
      <c r="F17" s="1268"/>
      <c r="G17" s="1269"/>
      <c r="H17" s="1270" t="s">
        <v>687</v>
      </c>
      <c r="I17" s="1445">
        <f t="shared" si="0"/>
        <v>0.01</v>
      </c>
      <c r="J17" s="1445">
        <f t="shared" si="0"/>
        <v>0.01</v>
      </c>
      <c r="K17" s="1271">
        <v>1</v>
      </c>
      <c r="L17" s="1271" t="s">
        <v>688</v>
      </c>
      <c r="M17" s="1272"/>
      <c r="N17" s="1272"/>
      <c r="O17" s="1273">
        <v>0.01</v>
      </c>
      <c r="P17" s="1274"/>
      <c r="Q17" s="1274"/>
      <c r="R17" s="1274"/>
      <c r="S17" s="1275"/>
      <c r="T17" s="1274"/>
      <c r="U17" s="1274"/>
      <c r="V17" s="1274"/>
      <c r="W17" s="1274"/>
      <c r="X17" s="1276"/>
      <c r="Y17" s="1261"/>
      <c r="Z17" s="1262"/>
      <c r="AA17" s="1277" t="s">
        <v>689</v>
      </c>
      <c r="AB17" s="1278" t="s">
        <v>284</v>
      </c>
      <c r="AC17" s="1234"/>
      <c r="AD17" s="1279"/>
      <c r="AE17" s="1280" t="s">
        <v>690</v>
      </c>
    </row>
    <row r="18" spans="1:31" ht="60.75" customHeight="1">
      <c r="A18" s="1222"/>
      <c r="B18" s="1240"/>
      <c r="C18" s="1243"/>
      <c r="D18" s="1243"/>
      <c r="E18" s="3125"/>
      <c r="F18" s="1281"/>
      <c r="G18" s="1282"/>
      <c r="H18" s="1283" t="s">
        <v>691</v>
      </c>
      <c r="I18" s="1445">
        <f t="shared" si="0"/>
        <v>5.0000000000000001E-3</v>
      </c>
      <c r="J18" s="1445">
        <f t="shared" si="0"/>
        <v>5.0000000000000001E-3</v>
      </c>
      <c r="K18" s="1271">
        <v>1</v>
      </c>
      <c r="L18" s="1271" t="s">
        <v>692</v>
      </c>
      <c r="M18" s="1272"/>
      <c r="N18" s="1272"/>
      <c r="O18" s="1274"/>
      <c r="P18" s="1273">
        <v>5.0000000000000001E-3</v>
      </c>
      <c r="Q18" s="1273"/>
      <c r="R18" s="1274"/>
      <c r="S18" s="1274"/>
      <c r="T18" s="1274"/>
      <c r="U18" s="1274"/>
      <c r="V18" s="1274"/>
      <c r="W18" s="1274"/>
      <c r="X18" s="1276"/>
      <c r="Y18" s="1261"/>
      <c r="Z18" s="1284" t="s">
        <v>693</v>
      </c>
      <c r="AA18" s="1277" t="s">
        <v>689</v>
      </c>
      <c r="AB18" s="1280" t="s">
        <v>92</v>
      </c>
      <c r="AC18" s="1234"/>
      <c r="AD18" s="1285"/>
      <c r="AE18" s="1280" t="s">
        <v>694</v>
      </c>
    </row>
    <row r="19" spans="1:31" ht="42.75" customHeight="1" thickBot="1">
      <c r="A19" s="1222"/>
      <c r="B19" s="1240"/>
      <c r="C19" s="1243"/>
      <c r="D19" s="1243"/>
      <c r="E19" s="3125"/>
      <c r="F19" s="1268"/>
      <c r="G19" s="1269"/>
      <c r="H19" s="1286" t="s">
        <v>695</v>
      </c>
      <c r="I19" s="1456">
        <f>SUM(L19:X19)</f>
        <v>0.03</v>
      </c>
      <c r="J19" s="1456">
        <f>SUM(M19:X19)</f>
        <v>0.03</v>
      </c>
      <c r="K19" s="1287">
        <v>1</v>
      </c>
      <c r="L19" s="1287" t="s">
        <v>696</v>
      </c>
      <c r="M19" s="1288"/>
      <c r="N19" s="1288"/>
      <c r="O19" s="1289"/>
      <c r="P19" s="1289"/>
      <c r="Q19" s="1289"/>
      <c r="R19" s="1290"/>
      <c r="S19" s="1289"/>
      <c r="T19" s="1289"/>
      <c r="U19" s="1289"/>
      <c r="V19" s="1289"/>
      <c r="W19" s="1289"/>
      <c r="X19" s="1291">
        <v>0.03</v>
      </c>
      <c r="Y19" s="1261"/>
      <c r="AA19" s="1292" t="s">
        <v>689</v>
      </c>
      <c r="AB19" s="1293" t="s">
        <v>100</v>
      </c>
      <c r="AC19" s="1292"/>
      <c r="AD19" s="1294"/>
      <c r="AE19" s="1280" t="s">
        <v>697</v>
      </c>
    </row>
    <row r="20" spans="1:31" ht="33" customHeight="1" thickBot="1">
      <c r="A20" s="1222"/>
      <c r="B20" s="1240"/>
      <c r="C20" s="1243"/>
      <c r="D20" s="1243"/>
      <c r="E20" s="3125"/>
      <c r="F20" s="1254" t="s">
        <v>684</v>
      </c>
      <c r="G20" s="3144" t="s">
        <v>699</v>
      </c>
      <c r="H20" s="3134"/>
      <c r="I20" s="1457">
        <f>SUM(L20:W20)</f>
        <v>7.0000000000000007E-2</v>
      </c>
      <c r="J20" s="1457">
        <f>SUM(M20:X20)</f>
        <v>7.0000000000000007E-2</v>
      </c>
      <c r="K20" s="1295">
        <v>1</v>
      </c>
      <c r="L20" s="1260" t="s">
        <v>700</v>
      </c>
      <c r="M20" s="1296"/>
      <c r="N20" s="1257"/>
      <c r="O20" s="1297">
        <v>7.0000000000000007E-2</v>
      </c>
      <c r="P20" s="1258"/>
      <c r="Q20" s="1258"/>
      <c r="R20" s="1258"/>
      <c r="S20" s="1258"/>
      <c r="T20" s="1258"/>
      <c r="U20" s="1258"/>
      <c r="V20" s="1258"/>
      <c r="W20" s="1258"/>
      <c r="X20" s="1260"/>
      <c r="Y20" s="1261"/>
      <c r="Z20" s="1262"/>
      <c r="AA20" s="3186"/>
      <c r="AB20" s="3187"/>
      <c r="AC20" s="3187"/>
      <c r="AD20" s="3187"/>
      <c r="AE20" s="3188"/>
    </row>
    <row r="21" spans="1:31" ht="38.25" customHeight="1">
      <c r="A21" s="1222"/>
      <c r="B21" s="1240"/>
      <c r="C21" s="1243"/>
      <c r="D21" s="1243"/>
      <c r="E21" s="1298"/>
      <c r="F21" s="1281"/>
      <c r="G21" s="1282"/>
      <c r="H21" s="1270" t="s">
        <v>701</v>
      </c>
      <c r="I21" s="1445">
        <f>SUM(L21:W21)</f>
        <v>0.04</v>
      </c>
      <c r="J21" s="1445">
        <f>SUM(M21:X21)</f>
        <v>0.04</v>
      </c>
      <c r="K21" s="1271">
        <v>4</v>
      </c>
      <c r="L21" s="1271" t="s">
        <v>702</v>
      </c>
      <c r="M21" s="1299">
        <v>0.02</v>
      </c>
      <c r="N21" s="1299">
        <v>0.02</v>
      </c>
      <c r="O21" s="1274"/>
      <c r="P21" s="1274"/>
      <c r="Q21" s="1274"/>
      <c r="R21" s="1274"/>
      <c r="S21" s="1274"/>
      <c r="T21" s="1274"/>
      <c r="U21" s="1274"/>
      <c r="V21" s="1274"/>
      <c r="W21" s="1274"/>
      <c r="X21" s="1276"/>
      <c r="Y21" s="1261"/>
      <c r="Z21" s="1262"/>
      <c r="AA21" s="1292" t="s">
        <v>689</v>
      </c>
      <c r="AB21" s="1292" t="s">
        <v>89</v>
      </c>
      <c r="AC21" s="1292"/>
      <c r="AD21" s="1292"/>
      <c r="AE21" s="1280" t="s">
        <v>694</v>
      </c>
    </row>
    <row r="22" spans="1:31" ht="28.5" customHeight="1" thickBot="1">
      <c r="A22" s="1222"/>
      <c r="B22" s="1240"/>
      <c r="C22" s="1243"/>
      <c r="D22" s="1243"/>
      <c r="E22" s="1298"/>
      <c r="F22" s="1300"/>
      <c r="G22" s="1269"/>
      <c r="H22" s="1301" t="s">
        <v>703</v>
      </c>
      <c r="I22" s="1456">
        <f>SUM(L22:W22)</f>
        <v>0.03</v>
      </c>
      <c r="J22" s="1456">
        <f>SUM(M22:X22)</f>
        <v>0.03</v>
      </c>
      <c r="K22" s="1287">
        <v>1</v>
      </c>
      <c r="L22" s="1287" t="s">
        <v>704</v>
      </c>
      <c r="M22" s="1302">
        <v>0.01</v>
      </c>
      <c r="N22" s="1290">
        <v>0.01</v>
      </c>
      <c r="O22" s="1290">
        <v>0.01</v>
      </c>
      <c r="P22" s="1289"/>
      <c r="Q22" s="1289"/>
      <c r="R22" s="1289"/>
      <c r="S22" s="1289"/>
      <c r="T22" s="1289"/>
      <c r="U22" s="1289"/>
      <c r="V22" s="1289"/>
      <c r="W22" s="1289"/>
      <c r="X22" s="1291"/>
      <c r="Y22" s="1261"/>
      <c r="Z22" s="1262"/>
      <c r="AA22" s="1277" t="s">
        <v>689</v>
      </c>
      <c r="AB22" s="1277"/>
      <c r="AC22" s="1277"/>
      <c r="AD22" s="1277"/>
      <c r="AE22" s="1303" t="s">
        <v>705</v>
      </c>
    </row>
    <row r="23" spans="1:31" ht="26.25" customHeight="1" thickBot="1">
      <c r="A23" s="1222"/>
      <c r="B23" s="1240"/>
      <c r="C23" s="1243"/>
      <c r="D23" s="1243"/>
      <c r="E23" s="1304"/>
      <c r="F23" s="1254" t="s">
        <v>698</v>
      </c>
      <c r="G23" s="3144" t="s">
        <v>706</v>
      </c>
      <c r="H23" s="3134"/>
      <c r="I23" s="1458">
        <v>0.04</v>
      </c>
      <c r="J23" s="1458">
        <v>0.04</v>
      </c>
      <c r="K23" s="1306">
        <v>1</v>
      </c>
      <c r="L23" s="1257" t="s">
        <v>455</v>
      </c>
      <c r="M23" s="1257"/>
      <c r="N23" s="1257"/>
      <c r="O23" s="1258"/>
      <c r="P23" s="1258"/>
      <c r="Q23" s="1258"/>
      <c r="R23" s="1259"/>
      <c r="S23" s="1307">
        <v>0.04</v>
      </c>
      <c r="T23" s="1258"/>
      <c r="U23" s="1258"/>
      <c r="V23" s="1258"/>
      <c r="W23" s="1258"/>
      <c r="X23" s="1260"/>
      <c r="Y23" s="1261"/>
      <c r="Z23" s="1262"/>
      <c r="AA23" s="3136"/>
      <c r="AB23" s="3137"/>
      <c r="AC23" s="3137"/>
      <c r="AD23" s="3137"/>
      <c r="AE23" s="3138"/>
    </row>
    <row r="24" spans="1:31" ht="118.5" customHeight="1" thickBot="1">
      <c r="A24" s="1222"/>
      <c r="B24" s="1240"/>
      <c r="C24" s="1243"/>
      <c r="D24" s="1243"/>
      <c r="E24" s="1298"/>
      <c r="F24" s="1281"/>
      <c r="G24" s="1282"/>
      <c r="H24" s="1455" t="s">
        <v>707</v>
      </c>
      <c r="I24" s="1445">
        <f>I20/3</f>
        <v>2.3333333333333334E-2</v>
      </c>
      <c r="J24" s="1445">
        <f>J20/3</f>
        <v>2.3333333333333334E-2</v>
      </c>
      <c r="K24" s="1271">
        <v>1</v>
      </c>
      <c r="L24" s="1271" t="s">
        <v>708</v>
      </c>
      <c r="M24" s="1272"/>
      <c r="N24" s="1272"/>
      <c r="O24" s="1274"/>
      <c r="P24" s="1274"/>
      <c r="Q24" s="1274"/>
      <c r="R24" s="1308"/>
      <c r="S24" s="1309">
        <v>0.04</v>
      </c>
      <c r="T24" s="1310"/>
      <c r="U24" s="1274"/>
      <c r="V24" s="1274"/>
      <c r="W24" s="1274"/>
      <c r="X24" s="1276"/>
      <c r="Y24" s="1261"/>
      <c r="Z24" s="1311" t="s">
        <v>709</v>
      </c>
      <c r="AA24" s="1285" t="s">
        <v>710</v>
      </c>
      <c r="AB24" s="1292" t="s">
        <v>95</v>
      </c>
      <c r="AC24" s="1292"/>
      <c r="AD24" s="1292"/>
      <c r="AE24" s="1312" t="s">
        <v>711</v>
      </c>
    </row>
    <row r="25" spans="1:31" ht="24" customHeight="1" thickBot="1">
      <c r="A25" s="1222"/>
      <c r="B25" s="1240"/>
      <c r="C25" s="1243"/>
      <c r="D25" s="3124" t="s">
        <v>712</v>
      </c>
      <c r="E25" s="3126" t="s">
        <v>713</v>
      </c>
      <c r="F25" s="3127"/>
      <c r="G25" s="3127"/>
      <c r="H25" s="3128"/>
      <c r="I25" s="1228"/>
      <c r="J25" s="3189" t="s">
        <v>112</v>
      </c>
      <c r="K25" s="3190"/>
      <c r="L25" s="3191"/>
      <c r="M25" s="3192" t="s">
        <v>714</v>
      </c>
      <c r="N25" s="3190"/>
      <c r="O25" s="3190"/>
      <c r="P25" s="3190"/>
      <c r="Q25" s="3190"/>
      <c r="R25" s="3190"/>
      <c r="S25" s="3190"/>
      <c r="T25" s="3190"/>
      <c r="U25" s="3190"/>
      <c r="V25" s="3190"/>
      <c r="W25" s="3190"/>
      <c r="X25" s="3191"/>
      <c r="Y25" s="1222"/>
      <c r="Z25" s="1313"/>
      <c r="AA25" s="3153"/>
      <c r="AB25" s="3153"/>
      <c r="AC25" s="3153"/>
      <c r="AD25" s="3153"/>
      <c r="AE25" s="3153"/>
    </row>
    <row r="26" spans="1:31" ht="9.75" customHeight="1">
      <c r="A26" s="1222"/>
      <c r="B26" s="1240"/>
      <c r="C26" s="1243"/>
      <c r="D26" s="3125"/>
      <c r="E26" s="3129"/>
      <c r="F26" s="3130"/>
      <c r="G26" s="3130"/>
      <c r="H26" s="3131"/>
      <c r="I26" s="1228"/>
      <c r="J26" s="3193" t="s">
        <v>113</v>
      </c>
      <c r="K26" s="3155"/>
      <c r="L26" s="3156"/>
      <c r="M26" s="3194"/>
      <c r="N26" s="3195"/>
      <c r="O26" s="3195"/>
      <c r="P26" s="3195"/>
      <c r="Q26" s="3195">
        <v>250</v>
      </c>
      <c r="R26" s="3195"/>
      <c r="S26" s="3195"/>
      <c r="T26" s="3195">
        <v>250</v>
      </c>
      <c r="U26" s="3195"/>
      <c r="V26" s="3195"/>
      <c r="W26" s="3195"/>
      <c r="X26" s="3196">
        <v>250</v>
      </c>
      <c r="Y26" s="1314"/>
      <c r="Z26" s="1262"/>
      <c r="AA26" s="3153"/>
      <c r="AB26" s="3153"/>
      <c r="AC26" s="3153"/>
      <c r="AD26" s="3153"/>
      <c r="AE26" s="3153"/>
    </row>
    <row r="27" spans="1:31" ht="18" customHeight="1" thickBot="1">
      <c r="A27" s="1222"/>
      <c r="B27" s="1240"/>
      <c r="C27" s="1243"/>
      <c r="D27" s="3125"/>
      <c r="E27" s="3129"/>
      <c r="F27" s="3129"/>
      <c r="G27" s="3129"/>
      <c r="H27" s="3131"/>
      <c r="I27" s="1315">
        <v>750</v>
      </c>
      <c r="J27" s="1315">
        <v>750</v>
      </c>
      <c r="K27" s="3164" t="s">
        <v>114</v>
      </c>
      <c r="L27" s="3165"/>
      <c r="M27" s="3158"/>
      <c r="N27" s="3160"/>
      <c r="O27" s="3160"/>
      <c r="P27" s="3160"/>
      <c r="Q27" s="3160"/>
      <c r="R27" s="3160"/>
      <c r="S27" s="3160"/>
      <c r="T27" s="3160"/>
      <c r="U27" s="3160"/>
      <c r="V27" s="3160"/>
      <c r="W27" s="3160"/>
      <c r="X27" s="3163"/>
      <c r="Y27" s="1314"/>
      <c r="Z27" s="1262"/>
      <c r="AA27" s="3153"/>
      <c r="AB27" s="3153"/>
      <c r="AC27" s="3153"/>
      <c r="AD27" s="3153"/>
      <c r="AE27" s="3153"/>
    </row>
    <row r="28" spans="1:31" ht="35.25" customHeight="1" thickBot="1">
      <c r="A28" s="1222"/>
      <c r="B28" s="1240"/>
      <c r="C28" s="1243"/>
      <c r="D28" s="1246"/>
      <c r="E28" s="3147" t="s">
        <v>715</v>
      </c>
      <c r="F28" s="3174" t="s">
        <v>716</v>
      </c>
      <c r="G28" s="3127"/>
      <c r="H28" s="3127"/>
      <c r="I28" s="1316">
        <v>0.1</v>
      </c>
      <c r="J28" s="1316">
        <v>0.1</v>
      </c>
      <c r="K28" s="3150" t="s">
        <v>117</v>
      </c>
      <c r="L28" s="3127"/>
      <c r="M28" s="3127"/>
      <c r="N28" s="3127"/>
      <c r="O28" s="3127"/>
      <c r="P28" s="3127"/>
      <c r="Q28" s="3127"/>
      <c r="R28" s="3127"/>
      <c r="S28" s="3127"/>
      <c r="T28" s="3127"/>
      <c r="U28" s="3127"/>
      <c r="V28" s="3127"/>
      <c r="W28" s="3127"/>
      <c r="X28" s="3128"/>
      <c r="Y28" s="1251">
        <v>2000</v>
      </c>
      <c r="Z28" s="1252"/>
      <c r="AA28" s="1318"/>
      <c r="AB28" s="1318"/>
      <c r="AC28" s="1318"/>
      <c r="AD28" s="1318"/>
      <c r="AE28" s="1318"/>
    </row>
    <row r="29" spans="1:31" ht="39.75" customHeight="1" thickBot="1">
      <c r="A29" s="1222"/>
      <c r="B29" s="1240"/>
      <c r="C29" s="1243"/>
      <c r="D29" s="1243"/>
      <c r="E29" s="3148"/>
      <c r="F29" s="1254" t="s">
        <v>717</v>
      </c>
      <c r="G29" s="3144" t="s">
        <v>718</v>
      </c>
      <c r="H29" s="3145"/>
      <c r="I29" s="1305">
        <f>I30+I31</f>
        <v>9.5000000000000001E-2</v>
      </c>
      <c r="J29" s="1305">
        <f>J30+J31</f>
        <v>9.5000000000000001E-2</v>
      </c>
      <c r="K29" s="1306">
        <v>3</v>
      </c>
      <c r="L29" s="1257" t="s">
        <v>719</v>
      </c>
      <c r="M29" s="1295"/>
      <c r="N29" s="1257"/>
      <c r="O29" s="1257"/>
      <c r="P29" s="1257"/>
      <c r="Q29" s="1297">
        <v>0.03</v>
      </c>
      <c r="R29" s="1257"/>
      <c r="S29" s="1257"/>
      <c r="T29" s="1297">
        <v>0.03</v>
      </c>
      <c r="U29" s="1257"/>
      <c r="V29" s="1257"/>
      <c r="W29" s="1257"/>
      <c r="X29" s="1319">
        <v>0.04</v>
      </c>
      <c r="Y29" s="1261"/>
      <c r="Z29" s="1262"/>
      <c r="AA29" s="3136"/>
      <c r="AB29" s="3137"/>
      <c r="AC29" s="3137"/>
      <c r="AD29" s="3137"/>
      <c r="AE29" s="3138"/>
    </row>
    <row r="30" spans="1:31" ht="39.75" customHeight="1">
      <c r="A30" s="1320"/>
      <c r="B30" s="1321"/>
      <c r="C30" s="1322"/>
      <c r="D30" s="1322"/>
      <c r="E30" s="1298"/>
      <c r="F30" s="1323"/>
      <c r="G30" s="1324"/>
      <c r="H30" s="1270" t="s">
        <v>720</v>
      </c>
      <c r="I30" s="1325">
        <f>SUM(L30:W30)</f>
        <v>0.08</v>
      </c>
      <c r="J30" s="1325">
        <f>SUM(M30:X30)</f>
        <v>0.08</v>
      </c>
      <c r="K30" s="1326">
        <v>10</v>
      </c>
      <c r="L30" s="1299" t="s">
        <v>488</v>
      </c>
      <c r="M30" s="1327"/>
      <c r="N30" s="1273"/>
      <c r="O30" s="1273"/>
      <c r="P30" s="1273"/>
      <c r="Q30" s="1273">
        <v>0.02</v>
      </c>
      <c r="R30" s="1273">
        <v>0.01</v>
      </c>
      <c r="S30" s="1273">
        <v>0.01</v>
      </c>
      <c r="T30" s="1273">
        <v>0.01</v>
      </c>
      <c r="U30" s="1273">
        <v>0.01</v>
      </c>
      <c r="V30" s="1273">
        <v>0.01</v>
      </c>
      <c r="W30" s="1273">
        <v>0.01</v>
      </c>
      <c r="X30" s="1276"/>
      <c r="Y30" s="1328"/>
      <c r="Z30" s="1329"/>
      <c r="AA30" s="1292" t="s">
        <v>689</v>
      </c>
      <c r="AB30" s="1292"/>
      <c r="AC30" s="1292"/>
      <c r="AD30" s="1292"/>
      <c r="AE30" s="1312" t="s">
        <v>721</v>
      </c>
    </row>
    <row r="31" spans="1:31" ht="39.75" customHeight="1" thickBot="1">
      <c r="A31" s="1320"/>
      <c r="B31" s="1321"/>
      <c r="C31" s="1322"/>
      <c r="D31" s="1322"/>
      <c r="E31" s="1330"/>
      <c r="F31" s="1331"/>
      <c r="G31" s="1332"/>
      <c r="H31" s="1270" t="s">
        <v>722</v>
      </c>
      <c r="I31" s="1325">
        <f>SUM(L31:W31)</f>
        <v>1.5000000000000001E-2</v>
      </c>
      <c r="J31" s="1325">
        <f>SUM(M31:X31)</f>
        <v>1.5000000000000001E-2</v>
      </c>
      <c r="K31" s="1333">
        <v>5</v>
      </c>
      <c r="L31" s="1334" t="s">
        <v>488</v>
      </c>
      <c r="M31" s="1335"/>
      <c r="N31" s="1336"/>
      <c r="O31" s="1336"/>
      <c r="P31" s="1336"/>
      <c r="Q31" s="1336">
        <v>2.5000000000000001E-3</v>
      </c>
      <c r="R31" s="1336">
        <v>2.5000000000000001E-3</v>
      </c>
      <c r="S31" s="1336">
        <v>2.5000000000000001E-3</v>
      </c>
      <c r="T31" s="1336">
        <v>2.5000000000000001E-3</v>
      </c>
      <c r="U31" s="1336">
        <v>2.5000000000000001E-3</v>
      </c>
      <c r="V31" s="1336">
        <v>2.5000000000000001E-3</v>
      </c>
      <c r="W31" s="1336"/>
      <c r="X31" s="1337"/>
      <c r="Y31" s="1328"/>
      <c r="Z31" s="1329"/>
      <c r="AA31" s="1292" t="s">
        <v>689</v>
      </c>
      <c r="AB31" s="1292"/>
      <c r="AC31" s="1292"/>
      <c r="AD31" s="1292"/>
      <c r="AE31" s="1312" t="s">
        <v>721</v>
      </c>
    </row>
    <row r="32" spans="1:31" ht="45" customHeight="1" thickBot="1">
      <c r="A32" s="1222"/>
      <c r="B32" s="1240"/>
      <c r="C32" s="1243"/>
      <c r="D32" s="1338"/>
      <c r="E32" s="3147" t="s">
        <v>723</v>
      </c>
      <c r="F32" s="3149" t="s">
        <v>724</v>
      </c>
      <c r="G32" s="3133"/>
      <c r="H32" s="3133"/>
      <c r="I32" s="1316">
        <v>0.2</v>
      </c>
      <c r="J32" s="1316">
        <v>0.2</v>
      </c>
      <c r="K32" s="3175" t="s">
        <v>117</v>
      </c>
      <c r="L32" s="3133"/>
      <c r="M32" s="3133"/>
      <c r="N32" s="3133"/>
      <c r="O32" s="3133"/>
      <c r="P32" s="3133"/>
      <c r="Q32" s="3133"/>
      <c r="R32" s="3133"/>
      <c r="S32" s="3133"/>
      <c r="T32" s="3133"/>
      <c r="U32" s="3133"/>
      <c r="V32" s="3133"/>
      <c r="W32" s="3133"/>
      <c r="X32" s="3134"/>
      <c r="Y32" s="1251">
        <v>500</v>
      </c>
      <c r="Z32" s="1252"/>
      <c r="AA32" s="1318"/>
      <c r="AB32" s="1318"/>
      <c r="AC32" s="1318"/>
      <c r="AD32" s="1318"/>
      <c r="AE32" s="1318"/>
    </row>
    <row r="33" spans="1:31" ht="41.25" customHeight="1">
      <c r="A33" s="1222"/>
      <c r="B33" s="1240"/>
      <c r="C33" s="1243"/>
      <c r="D33" s="1243"/>
      <c r="E33" s="3148"/>
      <c r="F33" s="3180" t="s">
        <v>725</v>
      </c>
      <c r="G33" s="3182" t="s">
        <v>726</v>
      </c>
      <c r="H33" s="3155"/>
      <c r="I33" s="1340">
        <f>SUM(I34:I36)</f>
        <v>0.2</v>
      </c>
      <c r="J33" s="1340">
        <f>SUM(J34:J36)</f>
        <v>0.2</v>
      </c>
      <c r="K33" s="1341">
        <v>3</v>
      </c>
      <c r="L33" s="1341" t="s">
        <v>719</v>
      </c>
      <c r="M33" s="1342"/>
      <c r="N33" s="1288"/>
      <c r="O33" s="1288"/>
      <c r="P33" s="1343"/>
      <c r="Q33" s="1344">
        <v>6.6600000000000006E-2</v>
      </c>
      <c r="R33" s="1288"/>
      <c r="S33" s="1288"/>
      <c r="T33" s="1345">
        <v>6.6600000000000006E-2</v>
      </c>
      <c r="U33" s="1288"/>
      <c r="V33" s="1288"/>
      <c r="W33" s="1288"/>
      <c r="X33" s="1345">
        <v>6.6600000000000006E-2</v>
      </c>
      <c r="Y33" s="1261"/>
      <c r="Z33" s="1262"/>
      <c r="AA33" s="3183"/>
      <c r="AB33" s="3184"/>
      <c r="AC33" s="3184"/>
      <c r="AD33" s="3184"/>
      <c r="AE33" s="3185"/>
    </row>
    <row r="34" spans="1:31" ht="41.25" customHeight="1" thickBot="1">
      <c r="A34" s="1222"/>
      <c r="B34" s="1240"/>
      <c r="C34" s="1243"/>
      <c r="D34" s="1243"/>
      <c r="E34" s="1346"/>
      <c r="F34" s="3181"/>
      <c r="G34" s="1332"/>
      <c r="H34" s="1286" t="s">
        <v>727</v>
      </c>
      <c r="I34" s="1347">
        <f t="shared" ref="I34:J36" si="1">SUM(L34:W34)</f>
        <v>7.0000000000000007E-2</v>
      </c>
      <c r="J34" s="1347">
        <f t="shared" si="1"/>
        <v>7.0000000000000007E-2</v>
      </c>
      <c r="K34" s="1348">
        <v>1</v>
      </c>
      <c r="L34" s="1348" t="s">
        <v>728</v>
      </c>
      <c r="M34" s="1349"/>
      <c r="N34" s="1343"/>
      <c r="O34" s="1350">
        <v>3.5000000000000003E-2</v>
      </c>
      <c r="P34" s="1351">
        <v>3.5000000000000003E-2</v>
      </c>
      <c r="Q34" s="1352"/>
      <c r="R34" s="1343"/>
      <c r="S34" s="1343"/>
      <c r="T34" s="1352"/>
      <c r="U34" s="1343"/>
      <c r="V34" s="1343"/>
      <c r="W34" s="1343"/>
      <c r="X34" s="1352"/>
      <c r="Y34" s="1261"/>
      <c r="Z34" s="1284" t="s">
        <v>729</v>
      </c>
      <c r="AA34" s="1292" t="s">
        <v>689</v>
      </c>
      <c r="AB34" s="1292"/>
      <c r="AC34" s="1292"/>
      <c r="AD34" s="1292"/>
      <c r="AE34" s="1312" t="s">
        <v>730</v>
      </c>
    </row>
    <row r="35" spans="1:31" ht="41.25" customHeight="1" thickBot="1">
      <c r="A35" s="1222"/>
      <c r="B35" s="1240"/>
      <c r="C35" s="1243"/>
      <c r="D35" s="1243"/>
      <c r="E35" s="1346"/>
      <c r="F35" s="3181"/>
      <c r="G35" s="1332"/>
      <c r="H35" s="1286" t="s">
        <v>731</v>
      </c>
      <c r="I35" s="1353">
        <f t="shared" si="1"/>
        <v>7.0000000000000007E-2</v>
      </c>
      <c r="J35" s="1353">
        <f t="shared" si="1"/>
        <v>7.0000000000000007E-2</v>
      </c>
      <c r="K35" s="1348">
        <v>3</v>
      </c>
      <c r="L35" s="1348" t="s">
        <v>732</v>
      </c>
      <c r="M35" s="1349"/>
      <c r="N35" s="1343"/>
      <c r="O35" s="1343"/>
      <c r="P35" s="1343"/>
      <c r="Q35" s="1352"/>
      <c r="R35" s="1273">
        <v>0.02</v>
      </c>
      <c r="S35" s="1343"/>
      <c r="T35" s="1273">
        <v>0.03</v>
      </c>
      <c r="U35" s="1273"/>
      <c r="V35" s="1343"/>
      <c r="W35" s="1273">
        <v>0.02</v>
      </c>
      <c r="X35" s="1352"/>
      <c r="Y35" s="1261"/>
      <c r="Z35" s="1284" t="s">
        <v>733</v>
      </c>
      <c r="AA35" s="1292" t="s">
        <v>689</v>
      </c>
      <c r="AB35" s="1292"/>
      <c r="AC35" s="1292"/>
      <c r="AD35" s="1292"/>
      <c r="AE35" s="1354" t="s">
        <v>734</v>
      </c>
    </row>
    <row r="36" spans="1:31" ht="39.75" customHeight="1" thickBot="1">
      <c r="A36" s="1320"/>
      <c r="B36" s="1321"/>
      <c r="C36" s="1322"/>
      <c r="D36" s="1322"/>
      <c r="E36" s="1298"/>
      <c r="F36" s="3181"/>
      <c r="G36" s="1332"/>
      <c r="H36" s="1286" t="s">
        <v>735</v>
      </c>
      <c r="I36" s="1353">
        <f t="shared" si="1"/>
        <v>0.06</v>
      </c>
      <c r="J36" s="1353">
        <f t="shared" si="1"/>
        <v>0.06</v>
      </c>
      <c r="K36" s="1348">
        <v>1</v>
      </c>
      <c r="L36" s="1355" t="s">
        <v>736</v>
      </c>
      <c r="M36" s="1356"/>
      <c r="N36" s="1290"/>
      <c r="O36" s="1290"/>
      <c r="P36" s="1290"/>
      <c r="Q36" s="1290"/>
      <c r="R36" s="1290"/>
      <c r="S36" s="1290"/>
      <c r="T36" s="1290"/>
      <c r="U36" s="1290"/>
      <c r="V36" s="1290">
        <v>0.06</v>
      </c>
      <c r="W36" s="1290"/>
      <c r="X36" s="1290"/>
      <c r="Y36" s="1328"/>
      <c r="Z36" s="1357" t="s">
        <v>729</v>
      </c>
      <c r="AA36" s="1292" t="s">
        <v>689</v>
      </c>
      <c r="AB36" s="1292"/>
      <c r="AC36" s="1292"/>
      <c r="AD36" s="1292"/>
      <c r="AE36" s="1312" t="s">
        <v>737</v>
      </c>
    </row>
    <row r="37" spans="1:31" ht="27" customHeight="1" thickBot="1">
      <c r="A37" s="1222"/>
      <c r="B37" s="1238"/>
      <c r="C37" s="1239" t="s">
        <v>287</v>
      </c>
      <c r="D37" s="3177" t="s">
        <v>572</v>
      </c>
      <c r="E37" s="3133"/>
      <c r="F37" s="3133"/>
      <c r="G37" s="3133"/>
      <c r="H37" s="3133"/>
      <c r="I37" s="3133"/>
      <c r="J37" s="3133"/>
      <c r="K37" s="3133"/>
      <c r="L37" s="3133"/>
      <c r="M37" s="3133"/>
      <c r="N37" s="3133"/>
      <c r="O37" s="3133"/>
      <c r="P37" s="3133"/>
      <c r="Q37" s="3133"/>
      <c r="R37" s="3133"/>
      <c r="S37" s="3133"/>
      <c r="T37" s="3133"/>
      <c r="U37" s="3133"/>
      <c r="V37" s="3133"/>
      <c r="W37" s="3133"/>
      <c r="X37" s="3134"/>
      <c r="Y37" s="1314"/>
      <c r="Z37" s="1262"/>
      <c r="AA37" s="3169"/>
      <c r="AB37" s="3169"/>
      <c r="AC37" s="3169"/>
      <c r="AD37" s="3169"/>
      <c r="AE37" s="3169"/>
    </row>
    <row r="38" spans="1:31" ht="24" customHeight="1" thickBot="1">
      <c r="A38" s="1222"/>
      <c r="B38" s="1240"/>
      <c r="C38" s="1241"/>
      <c r="D38" s="3124" t="s">
        <v>571</v>
      </c>
      <c r="E38" s="3126" t="s">
        <v>570</v>
      </c>
      <c r="F38" s="3127"/>
      <c r="G38" s="3127"/>
      <c r="H38" s="3128"/>
      <c r="I38" s="1242"/>
      <c r="J38" s="3132" t="s">
        <v>112</v>
      </c>
      <c r="K38" s="3133"/>
      <c r="L38" s="3134"/>
      <c r="M38" s="3178" t="s">
        <v>738</v>
      </c>
      <c r="N38" s="3133"/>
      <c r="O38" s="3133"/>
      <c r="P38" s="3133"/>
      <c r="Q38" s="3133"/>
      <c r="R38" s="3133"/>
      <c r="S38" s="3133"/>
      <c r="T38" s="3133"/>
      <c r="U38" s="3133"/>
      <c r="V38" s="3133"/>
      <c r="W38" s="3133"/>
      <c r="X38" s="3134"/>
      <c r="Y38" s="1314"/>
      <c r="Z38" s="1262"/>
      <c r="AA38" s="3153"/>
      <c r="AB38" s="3153"/>
      <c r="AC38" s="3153"/>
      <c r="AD38" s="3153"/>
      <c r="AE38" s="3153"/>
    </row>
    <row r="39" spans="1:31" ht="9.75" customHeight="1">
      <c r="A39" s="1222"/>
      <c r="B39" s="1240"/>
      <c r="C39" s="1243"/>
      <c r="D39" s="3125"/>
      <c r="E39" s="3129"/>
      <c r="F39" s="3130"/>
      <c r="G39" s="3130"/>
      <c r="H39" s="3131"/>
      <c r="I39" s="1228"/>
      <c r="J39" s="3154" t="s">
        <v>113</v>
      </c>
      <c r="K39" s="3155"/>
      <c r="L39" s="3156"/>
      <c r="M39" s="3179"/>
      <c r="N39" s="3161"/>
      <c r="O39" s="3161"/>
      <c r="P39" s="3161"/>
      <c r="Q39" s="3161">
        <v>250</v>
      </c>
      <c r="R39" s="3161"/>
      <c r="S39" s="3161"/>
      <c r="T39" s="3161">
        <v>250</v>
      </c>
      <c r="U39" s="3161"/>
      <c r="V39" s="3161"/>
      <c r="W39" s="3161"/>
      <c r="X39" s="3172">
        <v>250</v>
      </c>
      <c r="Y39" s="1222"/>
      <c r="Z39" s="1313"/>
      <c r="AA39" s="3153"/>
      <c r="AB39" s="3153"/>
      <c r="AC39" s="3153"/>
      <c r="AD39" s="3153"/>
      <c r="AE39" s="3153"/>
    </row>
    <row r="40" spans="1:31" ht="18" customHeight="1" thickBot="1">
      <c r="A40" s="1222"/>
      <c r="B40" s="1240"/>
      <c r="C40" s="1243"/>
      <c r="D40" s="3125"/>
      <c r="E40" s="3129"/>
      <c r="F40" s="3129"/>
      <c r="G40" s="3129"/>
      <c r="H40" s="3131"/>
      <c r="I40" s="1245">
        <v>750</v>
      </c>
      <c r="J40" s="1245">
        <v>750</v>
      </c>
      <c r="K40" s="3173" t="s">
        <v>114</v>
      </c>
      <c r="L40" s="3165"/>
      <c r="M40" s="3158"/>
      <c r="N40" s="3160"/>
      <c r="O40" s="3160"/>
      <c r="P40" s="3160"/>
      <c r="Q40" s="3160"/>
      <c r="R40" s="3160"/>
      <c r="S40" s="3160"/>
      <c r="T40" s="3160"/>
      <c r="U40" s="3160"/>
      <c r="V40" s="3160"/>
      <c r="W40" s="3160"/>
      <c r="X40" s="3163"/>
      <c r="Y40" s="1314"/>
      <c r="Z40" s="1262"/>
      <c r="AA40" s="3153"/>
      <c r="AB40" s="3153"/>
      <c r="AC40" s="3153"/>
      <c r="AD40" s="3153"/>
      <c r="AE40" s="3153"/>
    </row>
    <row r="41" spans="1:31" ht="52.5" customHeight="1" thickBot="1">
      <c r="A41" s="1222"/>
      <c r="B41" s="1240"/>
      <c r="C41" s="1243"/>
      <c r="D41" s="1241"/>
      <c r="E41" s="3147" t="s">
        <v>293</v>
      </c>
      <c r="F41" s="3174" t="s">
        <v>739</v>
      </c>
      <c r="G41" s="3127"/>
      <c r="H41" s="3127"/>
      <c r="I41" s="1247">
        <f>I42+I45</f>
        <v>7.9960000000000003E-2</v>
      </c>
      <c r="J41" s="1247">
        <f>J42+J45</f>
        <v>7.9960000000000003E-2</v>
      </c>
      <c r="K41" s="3150" t="s">
        <v>117</v>
      </c>
      <c r="L41" s="3127"/>
      <c r="M41" s="3127"/>
      <c r="N41" s="3127"/>
      <c r="O41" s="3127"/>
      <c r="P41" s="3127"/>
      <c r="Q41" s="3127"/>
      <c r="R41" s="3127"/>
      <c r="S41" s="3127"/>
      <c r="T41" s="3127"/>
      <c r="U41" s="3127"/>
      <c r="V41" s="3127"/>
      <c r="W41" s="3127"/>
      <c r="X41" s="3128"/>
      <c r="Y41" s="1251">
        <v>10200</v>
      </c>
      <c r="Z41" s="1252"/>
      <c r="AA41" s="1318"/>
      <c r="AB41" s="1318"/>
      <c r="AC41" s="1318"/>
      <c r="AD41" s="1318"/>
      <c r="AE41" s="1318"/>
    </row>
    <row r="42" spans="1:31" ht="28.5" customHeight="1">
      <c r="A42" s="1222"/>
      <c r="B42" s="1240"/>
      <c r="C42" s="1243"/>
      <c r="D42" s="1243"/>
      <c r="E42" s="3148"/>
      <c r="F42" s="1358" t="s">
        <v>568</v>
      </c>
      <c r="G42" s="3151" t="s">
        <v>740</v>
      </c>
      <c r="H42" s="3176"/>
      <c r="I42" s="1359">
        <f>I43+I44</f>
        <v>2.9960000000000001E-2</v>
      </c>
      <c r="J42" s="1359">
        <f>J43+J44</f>
        <v>2.9960000000000001E-2</v>
      </c>
      <c r="K42" s="1360">
        <v>2</v>
      </c>
      <c r="L42" s="1361" t="s">
        <v>741</v>
      </c>
      <c r="M42" s="1362"/>
      <c r="N42" s="1363"/>
      <c r="O42" s="1363"/>
      <c r="P42" s="1364"/>
      <c r="Q42" s="1365">
        <v>0.01</v>
      </c>
      <c r="R42" s="1364"/>
      <c r="S42" s="1364"/>
      <c r="T42" s="1365">
        <v>0.01</v>
      </c>
      <c r="U42" s="1364"/>
      <c r="V42" s="1364"/>
      <c r="W42" s="1364"/>
      <c r="X42" s="1366">
        <v>0.01</v>
      </c>
      <c r="Y42" s="1314"/>
      <c r="Z42" s="1262"/>
      <c r="AA42" s="3136"/>
      <c r="AB42" s="3137"/>
      <c r="AC42" s="3137"/>
      <c r="AD42" s="3137"/>
      <c r="AE42" s="3138"/>
    </row>
    <row r="43" spans="1:31" ht="28.5" customHeight="1">
      <c r="A43" s="1222"/>
      <c r="B43" s="1240"/>
      <c r="C43" s="1243"/>
      <c r="D43" s="1243"/>
      <c r="E43" s="3148"/>
      <c r="F43" s="1300"/>
      <c r="G43" s="1269"/>
      <c r="H43" s="1270" t="s">
        <v>742</v>
      </c>
      <c r="I43" s="1347">
        <f>SUM(L43:W43)</f>
        <v>5.0000000000000001E-3</v>
      </c>
      <c r="J43" s="1347">
        <f>SUM(M43:X43)</f>
        <v>5.0000000000000001E-3</v>
      </c>
      <c r="K43" s="1348">
        <v>1</v>
      </c>
      <c r="L43" s="1271" t="s">
        <v>704</v>
      </c>
      <c r="M43" s="1327"/>
      <c r="N43" s="1273">
        <v>5.0000000000000001E-3</v>
      </c>
      <c r="O43" s="1273"/>
      <c r="P43" s="1367"/>
      <c r="Q43" s="1336"/>
      <c r="R43" s="1367"/>
      <c r="S43" s="1367"/>
      <c r="T43" s="1367"/>
      <c r="U43" s="1367"/>
      <c r="V43" s="1367"/>
      <c r="W43" s="1367"/>
      <c r="X43" s="1368"/>
      <c r="Y43" s="1314"/>
      <c r="Z43" s="1262"/>
      <c r="AA43" s="1292" t="s">
        <v>689</v>
      </c>
      <c r="AB43" s="1292" t="s">
        <v>90</v>
      </c>
      <c r="AC43" s="1292"/>
      <c r="AD43" s="1292"/>
      <c r="AE43" s="1303" t="s">
        <v>743</v>
      </c>
    </row>
    <row r="44" spans="1:31" ht="41.25" customHeight="1">
      <c r="A44" s="1222"/>
      <c r="B44" s="1240"/>
      <c r="C44" s="1243"/>
      <c r="D44" s="1243"/>
      <c r="E44" s="3148"/>
      <c r="F44" s="1300"/>
      <c r="G44" s="1269"/>
      <c r="H44" s="1270" t="s">
        <v>744</v>
      </c>
      <c r="I44" s="1347">
        <f>SUM(L44:W44)</f>
        <v>2.496E-2</v>
      </c>
      <c r="J44" s="1347">
        <f>SUM(M44:X44)</f>
        <v>2.496E-2</v>
      </c>
      <c r="K44" s="1348">
        <v>6</v>
      </c>
      <c r="L44" s="1334" t="s">
        <v>692</v>
      </c>
      <c r="M44" s="1341"/>
      <c r="N44" s="1336">
        <v>4.1599999999999996E-3</v>
      </c>
      <c r="O44" s="1336"/>
      <c r="P44" s="1336"/>
      <c r="Q44" s="1336">
        <v>4.1599999999999996E-3</v>
      </c>
      <c r="R44" s="1336">
        <v>4.1599999999999996E-3</v>
      </c>
      <c r="S44" s="1336">
        <v>4.1599999999999996E-3</v>
      </c>
      <c r="T44" s="1336"/>
      <c r="U44" s="1336"/>
      <c r="V44" s="1336">
        <v>4.1599999999999996E-3</v>
      </c>
      <c r="W44" s="1336">
        <v>4.1599999999999996E-3</v>
      </c>
      <c r="X44" s="1336"/>
      <c r="Y44" s="1314"/>
      <c r="Z44" s="1262"/>
      <c r="AA44" s="1292" t="s">
        <v>689</v>
      </c>
      <c r="AB44" s="1292"/>
      <c r="AC44" s="1285" t="s">
        <v>745</v>
      </c>
      <c r="AD44" s="1292"/>
      <c r="AE44" s="1369"/>
    </row>
    <row r="45" spans="1:31" ht="42.75" customHeight="1">
      <c r="A45" s="1222"/>
      <c r="B45" s="1240"/>
      <c r="C45" s="1243"/>
      <c r="D45" s="1243"/>
      <c r="E45" s="3148"/>
      <c r="F45" s="1370" t="s">
        <v>746</v>
      </c>
      <c r="G45" s="3139" t="s">
        <v>747</v>
      </c>
      <c r="H45" s="3140"/>
      <c r="I45" s="1371">
        <f>I46+I47</f>
        <v>0.05</v>
      </c>
      <c r="J45" s="1371">
        <f>J46+J47</f>
        <v>0.05</v>
      </c>
      <c r="K45" s="1360">
        <v>3</v>
      </c>
      <c r="L45" s="1372" t="s">
        <v>719</v>
      </c>
      <c r="M45" s="1360"/>
      <c r="N45" s="1373"/>
      <c r="O45" s="1373"/>
      <c r="P45" s="1374"/>
      <c r="Q45" s="1375">
        <v>0.02</v>
      </c>
      <c r="R45" s="1374"/>
      <c r="S45" s="1374"/>
      <c r="T45" s="1375">
        <v>0.02</v>
      </c>
      <c r="U45" s="1374"/>
      <c r="V45" s="1374"/>
      <c r="W45" s="1374"/>
      <c r="X45" s="1376">
        <v>0.02</v>
      </c>
      <c r="Y45" s="1314"/>
      <c r="Z45" s="1262"/>
      <c r="AA45" s="3136"/>
      <c r="AB45" s="3137"/>
      <c r="AC45" s="3137"/>
      <c r="AD45" s="3137"/>
      <c r="AE45" s="3138"/>
    </row>
    <row r="46" spans="1:31" ht="141.75" customHeight="1">
      <c r="A46" s="1320"/>
      <c r="B46" s="1321"/>
      <c r="C46" s="1322"/>
      <c r="D46" s="1322"/>
      <c r="E46" s="1298"/>
      <c r="F46" s="1377"/>
      <c r="G46" s="1324"/>
      <c r="H46" s="1455" t="s">
        <v>748</v>
      </c>
      <c r="I46" s="1353">
        <f>SUM(L46:T46)</f>
        <v>0.02</v>
      </c>
      <c r="J46" s="1353">
        <f>SUM(M46:T46)</f>
        <v>0.02</v>
      </c>
      <c r="K46" s="1348">
        <v>1</v>
      </c>
      <c r="L46" s="1378" t="s">
        <v>749</v>
      </c>
      <c r="M46" s="1379"/>
      <c r="N46" s="1350"/>
      <c r="O46" s="1350"/>
      <c r="P46" s="1350"/>
      <c r="Q46" s="1350"/>
      <c r="R46" s="1350"/>
      <c r="S46" s="1350"/>
      <c r="T46" s="1350">
        <v>0.02</v>
      </c>
      <c r="U46" s="1350">
        <v>0.02</v>
      </c>
      <c r="V46" s="1350"/>
      <c r="W46" s="1350"/>
      <c r="X46" s="1380"/>
      <c r="Y46" s="1328"/>
      <c r="Z46" s="1311" t="s">
        <v>750</v>
      </c>
      <c r="AA46" s="1285" t="s">
        <v>710</v>
      </c>
      <c r="AB46" s="1292"/>
      <c r="AC46" s="1292"/>
      <c r="AD46" s="1292"/>
      <c r="AE46" s="1369"/>
    </row>
    <row r="47" spans="1:31" ht="45" customHeight="1" thickBot="1">
      <c r="A47" s="1320"/>
      <c r="B47" s="1381"/>
      <c r="C47" s="1322"/>
      <c r="D47" s="1322"/>
      <c r="E47" s="1298"/>
      <c r="F47" s="1377"/>
      <c r="G47" s="1324"/>
      <c r="H47" s="1270" t="s">
        <v>751</v>
      </c>
      <c r="I47" s="1353">
        <f>SUM(L47:X47)</f>
        <v>3.0000000000000002E-2</v>
      </c>
      <c r="J47" s="1353">
        <f>SUM(M47:X47)</f>
        <v>3.0000000000000002E-2</v>
      </c>
      <c r="K47" s="1348">
        <v>5</v>
      </c>
      <c r="L47" s="1378" t="s">
        <v>681</v>
      </c>
      <c r="M47" s="1379"/>
      <c r="N47" s="1350">
        <v>6.0000000000000001E-3</v>
      </c>
      <c r="O47" s="1350"/>
      <c r="P47" s="1350"/>
      <c r="Q47" s="1350">
        <v>6.0000000000000001E-3</v>
      </c>
      <c r="R47" s="1350"/>
      <c r="S47" s="1350"/>
      <c r="T47" s="1350"/>
      <c r="U47" s="1350">
        <v>6.0000000000000001E-3</v>
      </c>
      <c r="V47" s="1350"/>
      <c r="W47" s="1350"/>
      <c r="X47" s="1350">
        <v>1.2E-2</v>
      </c>
      <c r="Y47" s="1328"/>
      <c r="Z47" s="1329"/>
      <c r="AA47" s="1292" t="s">
        <v>689</v>
      </c>
      <c r="AB47" s="1285" t="s">
        <v>752</v>
      </c>
      <c r="AC47" s="1292"/>
      <c r="AD47" s="1292"/>
      <c r="AE47" s="1369"/>
    </row>
    <row r="48" spans="1:31" ht="24" customHeight="1" thickBot="1">
      <c r="A48" s="1222"/>
      <c r="B48" s="1240"/>
      <c r="C48" s="1243"/>
      <c r="D48" s="3124" t="s">
        <v>753</v>
      </c>
      <c r="E48" s="3126" t="s">
        <v>754</v>
      </c>
      <c r="F48" s="3127"/>
      <c r="G48" s="3127"/>
      <c r="H48" s="3128"/>
      <c r="I48" s="1242"/>
      <c r="J48" s="3132" t="s">
        <v>112</v>
      </c>
      <c r="K48" s="3133"/>
      <c r="L48" s="3134"/>
      <c r="M48" s="3135"/>
      <c r="N48" s="3133"/>
      <c r="O48" s="3133"/>
      <c r="P48" s="3133"/>
      <c r="Q48" s="3133"/>
      <c r="R48" s="3133"/>
      <c r="S48" s="3133"/>
      <c r="T48" s="3133"/>
      <c r="U48" s="3133"/>
      <c r="V48" s="3133"/>
      <c r="W48" s="3133"/>
      <c r="X48" s="3134"/>
      <c r="Y48" s="1314"/>
      <c r="Z48" s="1262"/>
      <c r="AA48" s="3153"/>
      <c r="AB48" s="3153"/>
      <c r="AC48" s="3153"/>
      <c r="AD48" s="3153"/>
      <c r="AE48" s="3153"/>
    </row>
    <row r="49" spans="1:31" ht="9.75" customHeight="1">
      <c r="A49" s="1222"/>
      <c r="B49" s="1240"/>
      <c r="C49" s="1243"/>
      <c r="D49" s="3125"/>
      <c r="E49" s="3129"/>
      <c r="F49" s="3130"/>
      <c r="G49" s="3130"/>
      <c r="H49" s="3131"/>
      <c r="I49" s="1228"/>
      <c r="J49" s="3154" t="s">
        <v>113</v>
      </c>
      <c r="K49" s="3155"/>
      <c r="L49" s="3156"/>
      <c r="M49" s="3157"/>
      <c r="N49" s="3159"/>
      <c r="O49" s="3161"/>
      <c r="P49" s="3161"/>
      <c r="Q49" s="3161">
        <v>30</v>
      </c>
      <c r="R49" s="3161"/>
      <c r="S49" s="3161"/>
      <c r="T49" s="3161">
        <v>30</v>
      </c>
      <c r="U49" s="3161"/>
      <c r="V49" s="3161"/>
      <c r="W49" s="3161"/>
      <c r="X49" s="3172">
        <v>30</v>
      </c>
      <c r="Y49" s="1314"/>
      <c r="Z49" s="1262"/>
      <c r="AA49" s="3153"/>
      <c r="AB49" s="3153"/>
      <c r="AC49" s="3153"/>
      <c r="AD49" s="3153"/>
      <c r="AE49" s="3153"/>
    </row>
    <row r="50" spans="1:31" ht="18" customHeight="1" thickBot="1">
      <c r="A50" s="1222"/>
      <c r="B50" s="1240"/>
      <c r="C50" s="1243"/>
      <c r="D50" s="3125"/>
      <c r="E50" s="3129"/>
      <c r="F50" s="3129"/>
      <c r="G50" s="3129"/>
      <c r="H50" s="3131"/>
      <c r="I50" s="1245">
        <v>90</v>
      </c>
      <c r="J50" s="1245">
        <v>90</v>
      </c>
      <c r="K50" s="3173" t="s">
        <v>114</v>
      </c>
      <c r="L50" s="3165"/>
      <c r="M50" s="3158"/>
      <c r="N50" s="3160"/>
      <c r="O50" s="3160"/>
      <c r="P50" s="3160"/>
      <c r="Q50" s="3160"/>
      <c r="R50" s="3160"/>
      <c r="S50" s="3160"/>
      <c r="T50" s="3160"/>
      <c r="U50" s="3160"/>
      <c r="V50" s="3160"/>
      <c r="W50" s="3160"/>
      <c r="X50" s="3163"/>
      <c r="Y50" s="1222"/>
      <c r="Z50" s="1313"/>
      <c r="AA50" s="3153"/>
      <c r="AB50" s="3153"/>
      <c r="AC50" s="3153"/>
      <c r="AD50" s="3153"/>
      <c r="AE50" s="3153"/>
    </row>
    <row r="51" spans="1:31" ht="41.25" customHeight="1" thickBot="1">
      <c r="A51" s="1222"/>
      <c r="B51" s="1240"/>
      <c r="C51" s="1243"/>
      <c r="D51" s="1241"/>
      <c r="E51" s="3147" t="s">
        <v>755</v>
      </c>
      <c r="F51" s="3174" t="s">
        <v>756</v>
      </c>
      <c r="G51" s="3127"/>
      <c r="H51" s="3127"/>
      <c r="I51" s="1247">
        <f>I52+I56</f>
        <v>0.2</v>
      </c>
      <c r="J51" s="1247">
        <f>J52+J56</f>
        <v>0.2</v>
      </c>
      <c r="K51" s="3175" t="s">
        <v>117</v>
      </c>
      <c r="L51" s="3133"/>
      <c r="M51" s="3133"/>
      <c r="N51" s="3133"/>
      <c r="O51" s="3133"/>
      <c r="P51" s="3133"/>
      <c r="Q51" s="3133"/>
      <c r="R51" s="3133"/>
      <c r="S51" s="3133"/>
      <c r="T51" s="3133"/>
      <c r="U51" s="3133"/>
      <c r="V51" s="3133"/>
      <c r="W51" s="3133"/>
      <c r="X51" s="3134"/>
      <c r="Y51" s="1251">
        <v>5000</v>
      </c>
      <c r="Z51" s="1252"/>
      <c r="AA51" s="1318"/>
      <c r="AB51" s="1318"/>
      <c r="AC51" s="1318"/>
      <c r="AD51" s="1318"/>
      <c r="AE51" s="1318"/>
    </row>
    <row r="52" spans="1:31" ht="39" customHeight="1">
      <c r="A52" s="1222"/>
      <c r="B52" s="1240"/>
      <c r="C52" s="1243"/>
      <c r="D52" s="1243"/>
      <c r="E52" s="3148"/>
      <c r="F52" s="1383" t="s">
        <v>757</v>
      </c>
      <c r="G52" s="3151" t="s">
        <v>758</v>
      </c>
      <c r="H52" s="3176"/>
      <c r="I52" s="1359">
        <f>SUM(I53:I55)</f>
        <v>0.15</v>
      </c>
      <c r="J52" s="1359">
        <f>SUM(J53:J55)</f>
        <v>0.15</v>
      </c>
      <c r="K52" s="1384">
        <v>3</v>
      </c>
      <c r="L52" s="1385" t="s">
        <v>719</v>
      </c>
      <c r="M52" s="1362"/>
      <c r="N52" s="1364"/>
      <c r="O52" s="1364"/>
      <c r="P52" s="1364"/>
      <c r="Q52" s="1365">
        <v>0.05</v>
      </c>
      <c r="R52" s="1364"/>
      <c r="S52" s="1364"/>
      <c r="T52" s="1365">
        <v>0.05</v>
      </c>
      <c r="U52" s="1364"/>
      <c r="V52" s="1364"/>
      <c r="W52" s="1364"/>
      <c r="X52" s="1366">
        <v>0.03</v>
      </c>
      <c r="Y52" s="1261"/>
      <c r="Z52" s="1262"/>
      <c r="AA52" s="3136"/>
      <c r="AB52" s="3137"/>
      <c r="AC52" s="3137"/>
      <c r="AD52" s="3137"/>
      <c r="AE52" s="3138"/>
    </row>
    <row r="53" spans="1:31" ht="66.75" customHeight="1">
      <c r="A53" s="1222"/>
      <c r="B53" s="1240"/>
      <c r="C53" s="1243"/>
      <c r="D53" s="1243"/>
      <c r="E53" s="3148"/>
      <c r="F53" s="1386"/>
      <c r="G53" s="1282"/>
      <c r="H53" s="1270" t="s">
        <v>759</v>
      </c>
      <c r="I53" s="1387">
        <f t="shared" ref="I53:J55" si="2">SUM(L53:W53)</f>
        <v>0.06</v>
      </c>
      <c r="J53" s="1387">
        <f t="shared" si="2"/>
        <v>0.06</v>
      </c>
      <c r="K53" s="1348">
        <v>10</v>
      </c>
      <c r="L53" s="1378" t="s">
        <v>760</v>
      </c>
      <c r="M53" s="1388"/>
      <c r="N53" s="1275"/>
      <c r="O53" s="1350">
        <v>0.03</v>
      </c>
      <c r="P53" s="1350"/>
      <c r="Q53" s="1350">
        <v>0.03</v>
      </c>
      <c r="R53" s="1275"/>
      <c r="S53" s="1275"/>
      <c r="T53" s="1275"/>
      <c r="U53" s="1275"/>
      <c r="V53" s="1275"/>
      <c r="W53" s="1275"/>
      <c r="X53" s="1389"/>
      <c r="Y53" s="1261"/>
      <c r="Z53" s="1311" t="s">
        <v>761</v>
      </c>
      <c r="AA53" s="1292" t="s">
        <v>689</v>
      </c>
      <c r="AB53" s="1292" t="s">
        <v>100</v>
      </c>
      <c r="AC53" s="1292"/>
      <c r="AD53" s="1292"/>
      <c r="AE53" s="1312" t="s">
        <v>762</v>
      </c>
    </row>
    <row r="54" spans="1:31" ht="81" customHeight="1">
      <c r="A54" s="1222"/>
      <c r="B54" s="1240"/>
      <c r="C54" s="1243"/>
      <c r="D54" s="1243"/>
      <c r="E54" s="3148"/>
      <c r="F54" s="1386"/>
      <c r="G54" s="1282"/>
      <c r="H54" s="1270" t="s">
        <v>763</v>
      </c>
      <c r="I54" s="1387">
        <f t="shared" si="2"/>
        <v>0.03</v>
      </c>
      <c r="J54" s="1387">
        <f t="shared" si="2"/>
        <v>0.03</v>
      </c>
      <c r="K54" s="1348">
        <v>1</v>
      </c>
      <c r="L54" s="1378" t="s">
        <v>764</v>
      </c>
      <c r="M54" s="1388"/>
      <c r="N54" s="1275"/>
      <c r="O54" s="1275"/>
      <c r="P54" s="1350">
        <v>0.03</v>
      </c>
      <c r="Q54" s="1275"/>
      <c r="R54" s="1350"/>
      <c r="S54" s="1275"/>
      <c r="T54" s="1275"/>
      <c r="U54" s="1275"/>
      <c r="V54" s="1275"/>
      <c r="W54" s="1275"/>
      <c r="X54" s="1389"/>
      <c r="Y54" s="1261"/>
      <c r="Z54" s="1311" t="s">
        <v>765</v>
      </c>
      <c r="AA54" s="1292" t="s">
        <v>689</v>
      </c>
      <c r="AB54" s="1292" t="s">
        <v>89</v>
      </c>
      <c r="AC54" s="1292"/>
      <c r="AD54" s="1292"/>
      <c r="AE54" s="1312" t="s">
        <v>762</v>
      </c>
    </row>
    <row r="55" spans="1:31" ht="74.25" customHeight="1" thickBot="1">
      <c r="A55" s="1320"/>
      <c r="B55" s="1321"/>
      <c r="C55" s="1322"/>
      <c r="D55" s="1322"/>
      <c r="E55" s="3148"/>
      <c r="F55" s="1377"/>
      <c r="G55" s="1324"/>
      <c r="H55" s="1270" t="s">
        <v>766</v>
      </c>
      <c r="I55" s="1387">
        <f t="shared" si="2"/>
        <v>0.06</v>
      </c>
      <c r="J55" s="1387">
        <f t="shared" si="2"/>
        <v>0.06</v>
      </c>
      <c r="K55" s="1348">
        <v>1</v>
      </c>
      <c r="L55" s="1378" t="s">
        <v>488</v>
      </c>
      <c r="M55" s="1379"/>
      <c r="N55" s="1350"/>
      <c r="O55" s="1350"/>
      <c r="P55" s="1350"/>
      <c r="Q55" s="1350"/>
      <c r="R55" s="1350">
        <v>1.4999999999999999E-2</v>
      </c>
      <c r="S55" s="1350">
        <v>1.4999999999999999E-2</v>
      </c>
      <c r="T55" s="1350">
        <v>1.4999999999999999E-2</v>
      </c>
      <c r="U55" s="1350">
        <v>1.4999999999999999E-2</v>
      </c>
      <c r="V55" s="1350"/>
      <c r="W55" s="1350"/>
      <c r="X55" s="1380"/>
      <c r="Y55" s="1328"/>
      <c r="Z55" s="1329"/>
      <c r="AA55" s="1292" t="s">
        <v>689</v>
      </c>
      <c r="AB55" s="1285" t="s">
        <v>767</v>
      </c>
      <c r="AC55" s="1292"/>
      <c r="AD55" s="1292"/>
      <c r="AE55" s="1369"/>
    </row>
    <row r="56" spans="1:31" ht="36" customHeight="1" thickBot="1">
      <c r="A56" s="1222"/>
      <c r="B56" s="1240"/>
      <c r="C56" s="1243"/>
      <c r="D56" s="1243"/>
      <c r="E56" s="1390"/>
      <c r="F56" s="1391" t="s">
        <v>768</v>
      </c>
      <c r="G56" s="3166" t="s">
        <v>769</v>
      </c>
      <c r="H56" s="3167"/>
      <c r="I56" s="1392">
        <f>SUM(I57,I58,I59)</f>
        <v>0.05</v>
      </c>
      <c r="J56" s="1392">
        <f>SUM(J57,J58,J59)</f>
        <v>0.05</v>
      </c>
      <c r="K56" s="1393">
        <v>3</v>
      </c>
      <c r="L56" s="1394" t="s">
        <v>719</v>
      </c>
      <c r="M56" s="1395"/>
      <c r="N56" s="1396"/>
      <c r="O56" s="1396"/>
      <c r="P56" s="1396"/>
      <c r="Q56" s="1397">
        <v>0.01</v>
      </c>
      <c r="R56" s="1396"/>
      <c r="S56" s="1396"/>
      <c r="T56" s="1397">
        <v>2.5000000000000001E-2</v>
      </c>
      <c r="U56" s="1396"/>
      <c r="V56" s="1396"/>
      <c r="W56" s="1396"/>
      <c r="X56" s="1397">
        <v>1.4999999999999999E-2</v>
      </c>
      <c r="Y56" s="1261"/>
      <c r="Z56" s="1262"/>
      <c r="AA56" s="3136"/>
      <c r="AB56" s="3137"/>
      <c r="AC56" s="3137"/>
      <c r="AD56" s="3137"/>
      <c r="AE56" s="3138"/>
    </row>
    <row r="57" spans="1:31" ht="47.25" customHeight="1">
      <c r="A57" s="1320"/>
      <c r="B57" s="1321"/>
      <c r="C57" s="1322"/>
      <c r="D57" s="1322"/>
      <c r="E57" s="1298"/>
      <c r="F57" s="1377"/>
      <c r="G57" s="1270"/>
      <c r="H57" s="1398" t="s">
        <v>770</v>
      </c>
      <c r="I57" s="1399">
        <v>0.01</v>
      </c>
      <c r="J57" s="1399">
        <v>0.01</v>
      </c>
      <c r="K57" s="1326">
        <v>2</v>
      </c>
      <c r="L57" s="1378" t="s">
        <v>692</v>
      </c>
      <c r="M57" s="1379"/>
      <c r="N57" s="1350"/>
      <c r="O57" s="1350"/>
      <c r="P57" s="1350">
        <v>5.0000000000000001E-3</v>
      </c>
      <c r="Q57" s="1350"/>
      <c r="R57" s="1350"/>
      <c r="S57" s="1350"/>
      <c r="T57" s="1350"/>
      <c r="U57" s="1350"/>
      <c r="V57" s="1350"/>
      <c r="W57" s="1350">
        <v>5.0000000000000001E-3</v>
      </c>
      <c r="X57" s="1350"/>
      <c r="Y57" s="1328"/>
      <c r="Z57" s="1329"/>
      <c r="AA57" s="1292" t="s">
        <v>689</v>
      </c>
      <c r="AB57" s="1292" t="s">
        <v>93</v>
      </c>
      <c r="AC57" s="1292"/>
      <c r="AD57" s="1292"/>
      <c r="AE57" s="1369"/>
    </row>
    <row r="58" spans="1:31" ht="47.25" customHeight="1">
      <c r="A58" s="1320"/>
      <c r="B58" s="1321"/>
      <c r="C58" s="1322"/>
      <c r="D58" s="1322"/>
      <c r="E58" s="1298"/>
      <c r="F58" s="1377"/>
      <c r="G58" s="1270"/>
      <c r="H58" s="1400" t="s">
        <v>771</v>
      </c>
      <c r="I58" s="1399">
        <v>0.01</v>
      </c>
      <c r="J58" s="1399">
        <v>0.01</v>
      </c>
      <c r="K58" s="1326">
        <v>1</v>
      </c>
      <c r="L58" s="1378" t="s">
        <v>692</v>
      </c>
      <c r="M58" s="1379"/>
      <c r="N58" s="1350"/>
      <c r="O58" s="1350"/>
      <c r="P58" s="1350"/>
      <c r="Q58" s="1350"/>
      <c r="R58" s="1350"/>
      <c r="S58" s="1350"/>
      <c r="T58" s="1350">
        <v>0.01</v>
      </c>
      <c r="U58" s="1350"/>
      <c r="V58" s="1350"/>
      <c r="W58" s="1350"/>
      <c r="X58" s="1350"/>
      <c r="Y58" s="1328"/>
      <c r="Z58" s="1329"/>
      <c r="AA58" s="1292" t="s">
        <v>689</v>
      </c>
      <c r="AB58" s="1292" t="s">
        <v>772</v>
      </c>
      <c r="AC58" s="1292"/>
      <c r="AD58" s="1292"/>
      <c r="AE58" s="1369"/>
    </row>
    <row r="59" spans="1:31" ht="47.25" customHeight="1" thickBot="1">
      <c r="A59" s="1320"/>
      <c r="B59" s="1321"/>
      <c r="C59" s="1322"/>
      <c r="D59" s="1322"/>
      <c r="E59" s="1298"/>
      <c r="F59" s="1377"/>
      <c r="G59" s="1270"/>
      <c r="H59" s="1398" t="s">
        <v>773</v>
      </c>
      <c r="I59" s="1399">
        <v>0.03</v>
      </c>
      <c r="J59" s="1399">
        <v>0.03</v>
      </c>
      <c r="K59" s="1326">
        <v>6</v>
      </c>
      <c r="L59" s="1378" t="s">
        <v>774</v>
      </c>
      <c r="M59" s="1379"/>
      <c r="N59" s="1350"/>
      <c r="O59" s="1350"/>
      <c r="P59" s="1350"/>
      <c r="Q59" s="1350"/>
      <c r="R59" s="1350">
        <v>1.4999999999999999E-2</v>
      </c>
      <c r="S59" s="1350"/>
      <c r="T59" s="1350"/>
      <c r="U59" s="1350"/>
      <c r="V59" s="1350">
        <v>1.4999999999999999E-2</v>
      </c>
      <c r="W59" s="1350"/>
      <c r="X59" s="1350"/>
      <c r="Y59" s="1328"/>
      <c r="Z59" s="1329"/>
      <c r="AA59" s="1292" t="s">
        <v>689</v>
      </c>
      <c r="AB59" s="1292" t="s">
        <v>775</v>
      </c>
      <c r="AC59" s="1292"/>
      <c r="AD59" s="1292"/>
      <c r="AE59" s="1369"/>
    </row>
    <row r="60" spans="1:31" ht="25.5" customHeight="1" thickBot="1">
      <c r="A60" s="1222"/>
      <c r="B60" s="1235" t="s">
        <v>164</v>
      </c>
      <c r="C60" s="3168" t="s">
        <v>165</v>
      </c>
      <c r="D60" s="3133"/>
      <c r="E60" s="3133"/>
      <c r="F60" s="3133"/>
      <c r="G60" s="3133"/>
      <c r="H60" s="3133"/>
      <c r="I60" s="3133"/>
      <c r="J60" s="3133"/>
      <c r="K60" s="3133"/>
      <c r="L60" s="3133"/>
      <c r="M60" s="3133"/>
      <c r="N60" s="3133"/>
      <c r="O60" s="3133"/>
      <c r="P60" s="3133"/>
      <c r="Q60" s="3133"/>
      <c r="R60" s="3133"/>
      <c r="S60" s="3133"/>
      <c r="T60" s="3133"/>
      <c r="U60" s="3133"/>
      <c r="V60" s="3133"/>
      <c r="W60" s="3133"/>
      <c r="X60" s="3133"/>
      <c r="Y60" s="1222"/>
      <c r="Z60" s="1313"/>
      <c r="AA60" s="3169"/>
      <c r="AB60" s="3169"/>
      <c r="AC60" s="3169"/>
      <c r="AD60" s="3169"/>
      <c r="AE60" s="3169"/>
    </row>
    <row r="61" spans="1:31" ht="27" customHeight="1" thickBot="1">
      <c r="A61" s="1222"/>
      <c r="B61" s="1238"/>
      <c r="C61" s="1239" t="s">
        <v>166</v>
      </c>
      <c r="D61" s="3170" t="s">
        <v>167</v>
      </c>
      <c r="E61" s="3133"/>
      <c r="F61" s="3133"/>
      <c r="G61" s="3133"/>
      <c r="H61" s="3133"/>
      <c r="I61" s="3133"/>
      <c r="J61" s="3133"/>
      <c r="K61" s="3133"/>
      <c r="L61" s="3133"/>
      <c r="M61" s="3133"/>
      <c r="N61" s="3133"/>
      <c r="O61" s="3133"/>
      <c r="P61" s="3133"/>
      <c r="Q61" s="3133"/>
      <c r="R61" s="3133"/>
      <c r="S61" s="3133"/>
      <c r="T61" s="3133"/>
      <c r="U61" s="3133"/>
      <c r="V61" s="3133"/>
      <c r="W61" s="3133"/>
      <c r="X61" s="3134"/>
      <c r="Y61" s="1314"/>
      <c r="Z61" s="1262"/>
      <c r="AA61" s="3171"/>
      <c r="AB61" s="3171"/>
      <c r="AC61" s="3171"/>
      <c r="AD61" s="3171"/>
      <c r="AE61" s="3171"/>
    </row>
    <row r="62" spans="1:31" ht="24" customHeight="1" thickBot="1">
      <c r="A62" s="1222"/>
      <c r="B62" s="1240"/>
      <c r="C62" s="1243"/>
      <c r="D62" s="3124" t="s">
        <v>302</v>
      </c>
      <c r="E62" s="3126" t="s">
        <v>475</v>
      </c>
      <c r="F62" s="3127"/>
      <c r="G62" s="3127"/>
      <c r="H62" s="3128"/>
      <c r="I62" s="1242"/>
      <c r="J62" s="3132" t="s">
        <v>112</v>
      </c>
      <c r="K62" s="3133"/>
      <c r="L62" s="3134"/>
      <c r="M62" s="3135"/>
      <c r="N62" s="3133"/>
      <c r="O62" s="3133"/>
      <c r="P62" s="3133"/>
      <c r="Q62" s="3133"/>
      <c r="R62" s="3133"/>
      <c r="S62" s="3133"/>
      <c r="T62" s="3133"/>
      <c r="U62" s="3133"/>
      <c r="V62" s="3133"/>
      <c r="W62" s="3133"/>
      <c r="X62" s="3134"/>
      <c r="Y62" s="1314"/>
      <c r="Z62" s="1262"/>
      <c r="AA62" s="3153"/>
      <c r="AB62" s="3153"/>
      <c r="AC62" s="3153"/>
      <c r="AD62" s="3153"/>
      <c r="AE62" s="3153"/>
    </row>
    <row r="63" spans="1:31" ht="9.75" customHeight="1" thickBot="1">
      <c r="A63" s="1222"/>
      <c r="B63" s="1240"/>
      <c r="C63" s="1243"/>
      <c r="D63" s="3125"/>
      <c r="E63" s="3129"/>
      <c r="F63" s="3130"/>
      <c r="G63" s="3130"/>
      <c r="H63" s="3131"/>
      <c r="I63" s="1228"/>
      <c r="J63" s="3154" t="s">
        <v>113</v>
      </c>
      <c r="K63" s="3155"/>
      <c r="L63" s="3156"/>
      <c r="M63" s="3157"/>
      <c r="N63" s="3159"/>
      <c r="O63" s="3159"/>
      <c r="P63" s="3159"/>
      <c r="Q63" s="3159"/>
      <c r="R63" s="3161"/>
      <c r="S63" s="3161"/>
      <c r="T63" s="3159">
        <v>400</v>
      </c>
      <c r="U63" s="3161"/>
      <c r="V63" s="3161"/>
      <c r="W63" s="3161"/>
      <c r="X63" s="3162">
        <v>450</v>
      </c>
      <c r="Y63" s="1314"/>
      <c r="Z63" s="1262"/>
      <c r="AA63" s="3153"/>
      <c r="AB63" s="3153"/>
      <c r="AC63" s="3153"/>
      <c r="AD63" s="3153"/>
      <c r="AE63" s="3153"/>
    </row>
    <row r="64" spans="1:31" ht="18" customHeight="1" thickBot="1">
      <c r="A64" s="1222"/>
      <c r="B64" s="1240"/>
      <c r="C64" s="1243"/>
      <c r="D64" s="3125"/>
      <c r="E64" s="3129"/>
      <c r="F64" s="3129"/>
      <c r="G64" s="3129"/>
      <c r="H64" s="3131"/>
      <c r="I64" s="1402"/>
      <c r="J64" s="1402"/>
      <c r="K64" s="3164" t="s">
        <v>114</v>
      </c>
      <c r="L64" s="3165"/>
      <c r="M64" s="3158"/>
      <c r="N64" s="3160"/>
      <c r="O64" s="3160"/>
      <c r="P64" s="3160"/>
      <c r="Q64" s="3160"/>
      <c r="R64" s="3160"/>
      <c r="S64" s="3160"/>
      <c r="T64" s="3160"/>
      <c r="U64" s="3160"/>
      <c r="V64" s="3160"/>
      <c r="W64" s="3160"/>
      <c r="X64" s="3163"/>
      <c r="Y64" s="1403"/>
      <c r="Z64" s="1313"/>
      <c r="AA64" s="3153"/>
      <c r="AB64" s="3153"/>
      <c r="AC64" s="3153"/>
      <c r="AD64" s="3153"/>
      <c r="AE64" s="3153"/>
    </row>
    <row r="65" spans="1:31" ht="35.25" customHeight="1" thickBot="1">
      <c r="A65" s="1222"/>
      <c r="B65" s="1240"/>
      <c r="C65" s="1243"/>
      <c r="D65" s="1241"/>
      <c r="E65" s="3147" t="s">
        <v>476</v>
      </c>
      <c r="F65" s="3149" t="s">
        <v>477</v>
      </c>
      <c r="G65" s="3133"/>
      <c r="H65" s="3134"/>
      <c r="I65" s="1316">
        <f>I66+I69</f>
        <v>2.5000000000000001E-2</v>
      </c>
      <c r="J65" s="1316">
        <f>J66+J69</f>
        <v>2.5000000000000001E-2</v>
      </c>
      <c r="K65" s="3150" t="s">
        <v>117</v>
      </c>
      <c r="L65" s="3127"/>
      <c r="M65" s="3127"/>
      <c r="N65" s="3127"/>
      <c r="O65" s="3127"/>
      <c r="P65" s="3127"/>
      <c r="Q65" s="3127"/>
      <c r="R65" s="3127"/>
      <c r="S65" s="3127"/>
      <c r="T65" s="3127"/>
      <c r="U65" s="3127"/>
      <c r="V65" s="3127"/>
      <c r="W65" s="3127"/>
      <c r="X65" s="3128"/>
      <c r="Y65" s="1404">
        <v>10000</v>
      </c>
      <c r="Z65" s="1252"/>
      <c r="AA65" s="1318"/>
      <c r="AB65" s="1318"/>
      <c r="AC65" s="1318"/>
      <c r="AD65" s="1318"/>
      <c r="AE65" s="1318"/>
    </row>
    <row r="66" spans="1:31" ht="35.25" customHeight="1">
      <c r="A66" s="1222"/>
      <c r="B66" s="1240"/>
      <c r="C66" s="1243"/>
      <c r="D66" s="1243"/>
      <c r="E66" s="3148"/>
      <c r="F66" s="1405" t="s">
        <v>559</v>
      </c>
      <c r="G66" s="3151" t="s">
        <v>776</v>
      </c>
      <c r="H66" s="3152"/>
      <c r="I66" s="1406">
        <v>0.01</v>
      </c>
      <c r="J66" s="1406">
        <v>0.01</v>
      </c>
      <c r="K66" s="1362">
        <v>2</v>
      </c>
      <c r="L66" s="1407" t="s">
        <v>777</v>
      </c>
      <c r="M66" s="1384"/>
      <c r="N66" s="1408"/>
      <c r="O66" s="1409"/>
      <c r="P66" s="1409"/>
      <c r="Q66" s="1409"/>
      <c r="R66" s="1409"/>
      <c r="S66" s="1409"/>
      <c r="T66" s="1409"/>
      <c r="U66" s="1409"/>
      <c r="V66" s="1409"/>
      <c r="W66" s="1409"/>
      <c r="X66" s="1410"/>
      <c r="Y66" s="1411"/>
      <c r="Z66" s="1313"/>
      <c r="AA66" s="3136"/>
      <c r="AB66" s="3137"/>
      <c r="AC66" s="3137"/>
      <c r="AD66" s="3137"/>
      <c r="AE66" s="3138"/>
    </row>
    <row r="67" spans="1:31" ht="32.25" customHeight="1">
      <c r="A67" s="1320"/>
      <c r="B67" s="1321"/>
      <c r="C67" s="1322"/>
      <c r="D67" s="1322"/>
      <c r="E67" s="1298"/>
      <c r="F67" s="1323"/>
      <c r="G67" s="1324"/>
      <c r="H67" s="1455" t="s">
        <v>778</v>
      </c>
      <c r="I67" s="1353">
        <f>SUM(M67:T67)</f>
        <v>3.0000000000000001E-3</v>
      </c>
      <c r="J67" s="1353">
        <f>SUM(M67:T67)</f>
        <v>3.0000000000000001E-3</v>
      </c>
      <c r="K67" s="1348">
        <v>2</v>
      </c>
      <c r="L67" s="1378" t="s">
        <v>779</v>
      </c>
      <c r="M67" s="1379"/>
      <c r="N67" s="1350"/>
      <c r="O67" s="1350"/>
      <c r="P67" s="1350"/>
      <c r="Q67" s="1350">
        <v>3.0000000000000001E-3</v>
      </c>
      <c r="R67" s="1350"/>
      <c r="S67" s="1350"/>
      <c r="T67" s="1350"/>
      <c r="U67" s="1350"/>
      <c r="V67" s="1350"/>
      <c r="W67" s="1350"/>
      <c r="X67" s="1380">
        <v>3.0000000000000001E-3</v>
      </c>
      <c r="Y67" s="1328"/>
      <c r="Z67" s="1311" t="s">
        <v>780</v>
      </c>
      <c r="AA67" s="1285" t="s">
        <v>781</v>
      </c>
      <c r="AB67" s="1292"/>
      <c r="AC67" s="1292"/>
      <c r="AD67" s="1292"/>
      <c r="AE67" s="1369"/>
    </row>
    <row r="68" spans="1:31" ht="32.25" customHeight="1">
      <c r="A68" s="1320"/>
      <c r="B68" s="1321"/>
      <c r="C68" s="1322"/>
      <c r="D68" s="1322"/>
      <c r="E68" s="1298"/>
      <c r="F68" s="1323"/>
      <c r="G68" s="1324"/>
      <c r="H68" s="1455" t="s">
        <v>782</v>
      </c>
      <c r="I68" s="1353">
        <f>SUM(M68:T68)</f>
        <v>0</v>
      </c>
      <c r="J68" s="1353">
        <f>SUM(M68:T68)</f>
        <v>0</v>
      </c>
      <c r="K68" s="1348">
        <v>1</v>
      </c>
      <c r="L68" s="1378" t="s">
        <v>783</v>
      </c>
      <c r="M68" s="1379"/>
      <c r="N68" s="1350"/>
      <c r="O68" s="1350"/>
      <c r="P68" s="1350"/>
      <c r="Q68" s="1350"/>
      <c r="R68" s="1350"/>
      <c r="S68" s="1350"/>
      <c r="T68" s="1350"/>
      <c r="U68" s="1350"/>
      <c r="V68" s="1350">
        <v>6.0000000000000001E-3</v>
      </c>
      <c r="W68" s="1350"/>
      <c r="X68" s="1380"/>
      <c r="Y68" s="1328"/>
      <c r="Z68" s="1311" t="s">
        <v>784</v>
      </c>
      <c r="AA68" s="1285" t="s">
        <v>785</v>
      </c>
      <c r="AB68" s="1292"/>
      <c r="AC68" s="1292"/>
      <c r="AD68" s="1292"/>
      <c r="AE68" s="1369"/>
    </row>
    <row r="69" spans="1:31" ht="34.5" customHeight="1">
      <c r="A69" s="1222"/>
      <c r="B69" s="1240"/>
      <c r="C69" s="1243"/>
      <c r="D69" s="1243"/>
      <c r="E69" s="1298"/>
      <c r="F69" s="1412" t="s">
        <v>786</v>
      </c>
      <c r="G69" s="3139" t="s">
        <v>787</v>
      </c>
      <c r="H69" s="3140"/>
      <c r="I69" s="1413">
        <f>I70+I71</f>
        <v>1.4999999999999999E-2</v>
      </c>
      <c r="J69" s="1413">
        <f>J70+J71</f>
        <v>1.4999999999999999E-2</v>
      </c>
      <c r="K69" s="1360">
        <v>2</v>
      </c>
      <c r="L69" s="1414" t="s">
        <v>788</v>
      </c>
      <c r="M69" s="1415"/>
      <c r="N69" s="1416"/>
      <c r="O69" s="1417"/>
      <c r="P69" s="1417"/>
      <c r="Q69" s="1417"/>
      <c r="R69" s="1417"/>
      <c r="S69" s="1417"/>
      <c r="T69" s="1418">
        <v>1.2500000000000001E-2</v>
      </c>
      <c r="U69" s="1417"/>
      <c r="V69" s="1417"/>
      <c r="W69" s="1418">
        <v>1.2500000000000001E-2</v>
      </c>
      <c r="X69" s="1416"/>
      <c r="Y69" s="1222"/>
      <c r="Z69" s="1313"/>
      <c r="AA69" s="3136"/>
      <c r="AB69" s="3137"/>
      <c r="AC69" s="3137"/>
      <c r="AD69" s="3137"/>
      <c r="AE69" s="3138"/>
    </row>
    <row r="70" spans="1:31" ht="142.5" customHeight="1">
      <c r="A70" s="1320"/>
      <c r="B70" s="1321"/>
      <c r="C70" s="1322"/>
      <c r="D70" s="1322"/>
      <c r="E70" s="1419"/>
      <c r="F70" s="1377"/>
      <c r="G70" s="1324"/>
      <c r="H70" s="1455" t="s">
        <v>789</v>
      </c>
      <c r="I70" s="1353"/>
      <c r="J70" s="1353"/>
      <c r="K70" s="1348">
        <v>1</v>
      </c>
      <c r="L70" s="1378" t="s">
        <v>790</v>
      </c>
      <c r="M70" s="1420"/>
      <c r="N70" s="1421"/>
      <c r="O70" s="1421"/>
      <c r="P70" s="1421"/>
      <c r="Q70" s="1421"/>
      <c r="R70" s="1421"/>
      <c r="S70" s="1421"/>
      <c r="T70" s="1421"/>
      <c r="U70" s="1421"/>
      <c r="V70" s="1421"/>
      <c r="W70" s="1421">
        <v>1.4999999999999999E-2</v>
      </c>
      <c r="X70" s="1422"/>
      <c r="Y70" s="1328"/>
      <c r="Z70" s="1311" t="s">
        <v>791</v>
      </c>
      <c r="AA70" s="1285" t="s">
        <v>792</v>
      </c>
      <c r="AB70" s="1292"/>
      <c r="AC70" s="1292"/>
      <c r="AD70" s="1292"/>
      <c r="AE70" s="1369"/>
    </row>
    <row r="71" spans="1:31" ht="29.25" customHeight="1" thickBot="1">
      <c r="A71" s="1320"/>
      <c r="B71" s="1321"/>
      <c r="C71" s="1322"/>
      <c r="D71" s="1322"/>
      <c r="E71" s="1419"/>
      <c r="F71" s="1377"/>
      <c r="G71" s="1324"/>
      <c r="H71" s="1270" t="s">
        <v>793</v>
      </c>
      <c r="I71" s="1353">
        <f>SUM(M71:X71)</f>
        <v>1.4999999999999999E-2</v>
      </c>
      <c r="J71" s="1353">
        <f>SUM(M71:X71)</f>
        <v>1.4999999999999999E-2</v>
      </c>
      <c r="K71" s="1348">
        <v>1</v>
      </c>
      <c r="L71" s="1378" t="s">
        <v>790</v>
      </c>
      <c r="M71" s="1420"/>
      <c r="N71" s="1421"/>
      <c r="O71" s="1421"/>
      <c r="P71" s="1421"/>
      <c r="Q71" s="1421"/>
      <c r="R71" s="1421"/>
      <c r="S71" s="1421"/>
      <c r="T71" s="1421"/>
      <c r="U71" s="1421"/>
      <c r="V71" s="1421"/>
      <c r="W71" s="1421"/>
      <c r="X71" s="1422">
        <v>1.4999999999999999E-2</v>
      </c>
      <c r="Y71" s="1328"/>
      <c r="Z71" s="1329"/>
      <c r="AA71" s="1292" t="s">
        <v>794</v>
      </c>
      <c r="AB71" s="1292" t="s">
        <v>100</v>
      </c>
      <c r="AC71" s="1292"/>
      <c r="AD71" s="1292"/>
      <c r="AE71" s="1369"/>
    </row>
    <row r="72" spans="1:31" ht="35.25" customHeight="1" thickBot="1">
      <c r="A72" s="1222"/>
      <c r="B72" s="1240"/>
      <c r="C72" s="1243"/>
      <c r="D72" s="1243"/>
      <c r="E72" s="3141" t="s">
        <v>483</v>
      </c>
      <c r="F72" s="3142" t="s">
        <v>795</v>
      </c>
      <c r="G72" s="3129"/>
      <c r="H72" s="3129"/>
      <c r="I72" s="1423">
        <f>I73+I77</f>
        <v>3.1300000000000001E-2</v>
      </c>
      <c r="J72" s="1423">
        <f>J73+J77</f>
        <v>3.1300000000000001E-2</v>
      </c>
      <c r="K72" s="3143" t="s">
        <v>796</v>
      </c>
      <c r="L72" s="3129"/>
      <c r="M72" s="3129"/>
      <c r="N72" s="3129"/>
      <c r="O72" s="3129"/>
      <c r="P72" s="3129"/>
      <c r="Q72" s="3129"/>
      <c r="R72" s="3129"/>
      <c r="S72" s="3129"/>
      <c r="T72" s="3129"/>
      <c r="U72" s="3129"/>
      <c r="V72" s="3129"/>
      <c r="W72" s="3129"/>
      <c r="X72" s="3131"/>
      <c r="Y72" s="1424">
        <v>20000</v>
      </c>
      <c r="Z72" s="1252"/>
      <c r="AA72" s="1318"/>
      <c r="AB72" s="1318"/>
      <c r="AC72" s="1318"/>
      <c r="AD72" s="1318"/>
      <c r="AE72" s="1318"/>
    </row>
    <row r="73" spans="1:31" ht="26.25" customHeight="1" thickBot="1">
      <c r="A73" s="1425"/>
      <c r="B73" s="1240"/>
      <c r="C73" s="1243"/>
      <c r="D73" s="1243"/>
      <c r="E73" s="3125"/>
      <c r="F73" s="1254" t="s">
        <v>485</v>
      </c>
      <c r="G73" s="3144" t="s">
        <v>797</v>
      </c>
      <c r="H73" s="3145"/>
      <c r="I73" s="1426">
        <f>SUM(I74:I76)</f>
        <v>2.1300000000000003E-2</v>
      </c>
      <c r="J73" s="1426">
        <f>SUM(J74:J76)</f>
        <v>2.1300000000000003E-2</v>
      </c>
      <c r="K73" s="1306">
        <v>3</v>
      </c>
      <c r="L73" s="1306" t="s">
        <v>719</v>
      </c>
      <c r="M73" s="1427"/>
      <c r="N73" s="1428"/>
      <c r="O73" s="1428"/>
      <c r="P73" s="1428"/>
      <c r="Q73" s="1428">
        <v>6.0000000000000001E-3</v>
      </c>
      <c r="R73" s="1428"/>
      <c r="S73" s="1428"/>
      <c r="T73" s="1428">
        <v>6.0000000000000001E-3</v>
      </c>
      <c r="U73" s="1428"/>
      <c r="V73" s="1428"/>
      <c r="W73" s="1428"/>
      <c r="X73" s="1429">
        <v>8.0000000000000002E-3</v>
      </c>
      <c r="Y73" s="1411"/>
      <c r="Z73" s="1313"/>
      <c r="AA73" s="3136"/>
      <c r="AB73" s="3137"/>
      <c r="AC73" s="3137"/>
      <c r="AD73" s="3137"/>
      <c r="AE73" s="3138"/>
    </row>
    <row r="74" spans="1:31" ht="26.25" customHeight="1">
      <c r="A74" s="1221"/>
      <c r="B74" s="1240"/>
      <c r="C74" s="1243"/>
      <c r="D74" s="1243"/>
      <c r="E74" s="3125"/>
      <c r="F74" s="1268"/>
      <c r="G74" s="1324"/>
      <c r="H74" s="1270" t="s">
        <v>798</v>
      </c>
      <c r="I74" s="1430">
        <f>SUM(M74:T74)</f>
        <v>5.0000000000000001E-3</v>
      </c>
      <c r="J74" s="1430">
        <f>SUM(M74:T74)</f>
        <v>5.0000000000000001E-3</v>
      </c>
      <c r="K74" s="1333">
        <v>4</v>
      </c>
      <c r="L74" s="1431" t="s">
        <v>488</v>
      </c>
      <c r="M74" s="1344"/>
      <c r="N74" s="1345"/>
      <c r="O74" s="1345"/>
      <c r="P74" s="1345"/>
      <c r="Q74" s="1420">
        <v>2.5000000000000001E-3</v>
      </c>
      <c r="R74" s="1345"/>
      <c r="S74" s="1420">
        <v>2.5000000000000001E-3</v>
      </c>
      <c r="T74" s="1345"/>
      <c r="U74" s="1420">
        <v>2.5000000000000001E-3</v>
      </c>
      <c r="V74" s="1345"/>
      <c r="W74" s="1421"/>
      <c r="X74" s="1420">
        <v>2.5000000000000001E-3</v>
      </c>
      <c r="Y74" s="1222"/>
      <c r="Z74" s="1313"/>
      <c r="AA74" s="1285" t="s">
        <v>792</v>
      </c>
      <c r="AB74" s="1292"/>
      <c r="AC74" s="1292"/>
      <c r="AD74" s="1292"/>
      <c r="AE74" s="1312"/>
    </row>
    <row r="75" spans="1:31" ht="45.75" customHeight="1">
      <c r="A75" s="1432"/>
      <c r="B75" s="1321"/>
      <c r="C75" s="1322"/>
      <c r="D75" s="1322"/>
      <c r="E75" s="3125"/>
      <c r="F75" s="1377"/>
      <c r="G75" s="1269"/>
      <c r="H75" s="1270" t="s">
        <v>799</v>
      </c>
      <c r="I75" s="1430">
        <f>SUM(L75:W75)</f>
        <v>9.7999999999999997E-3</v>
      </c>
      <c r="J75" s="1430">
        <f>SUM(M75:X75)</f>
        <v>9.7999999999999997E-3</v>
      </c>
      <c r="K75" s="1348">
        <v>14</v>
      </c>
      <c r="L75" s="1431" t="s">
        <v>488</v>
      </c>
      <c r="M75" s="1420"/>
      <c r="N75" s="1420"/>
      <c r="O75" s="1420">
        <v>6.9999999999999999E-4</v>
      </c>
      <c r="P75" s="1420">
        <v>6.9999999999999999E-4</v>
      </c>
      <c r="Q75" s="1420">
        <v>6.9999999999999999E-4</v>
      </c>
      <c r="R75" s="1420">
        <v>1.4E-3</v>
      </c>
      <c r="S75" s="1420">
        <v>1.4E-3</v>
      </c>
      <c r="T75" s="1420">
        <v>1.4E-3</v>
      </c>
      <c r="U75" s="1420">
        <v>1.4E-3</v>
      </c>
      <c r="V75" s="1420">
        <v>1.4E-3</v>
      </c>
      <c r="W75" s="1420">
        <v>6.9999999999999999E-4</v>
      </c>
      <c r="X75" s="1433"/>
      <c r="Y75" s="1320"/>
      <c r="Z75" s="1434"/>
      <c r="AA75" s="1435" t="s">
        <v>800</v>
      </c>
      <c r="AB75" s="1292"/>
      <c r="AC75" s="1292"/>
      <c r="AD75" s="1292"/>
      <c r="AE75" s="1312" t="s">
        <v>801</v>
      </c>
    </row>
    <row r="76" spans="1:31" ht="45.75" customHeight="1" thickBot="1">
      <c r="A76" s="1432"/>
      <c r="B76" s="1321"/>
      <c r="C76" s="1322"/>
      <c r="D76" s="1322"/>
      <c r="E76" s="3125"/>
      <c r="F76" s="1436"/>
      <c r="G76" s="1269"/>
      <c r="H76" s="1270" t="s">
        <v>802</v>
      </c>
      <c r="I76" s="1430">
        <f>SUM(L76:W76)</f>
        <v>6.5000000000000023E-3</v>
      </c>
      <c r="J76" s="1430">
        <f>SUM(M76:X76)</f>
        <v>6.5000000000000023E-3</v>
      </c>
      <c r="K76" s="1437">
        <v>30</v>
      </c>
      <c r="L76" s="1431" t="s">
        <v>488</v>
      </c>
      <c r="M76" s="1438">
        <v>5.0000000000000001E-4</v>
      </c>
      <c r="N76" s="1438">
        <v>7.5000000000000002E-4</v>
      </c>
      <c r="O76" s="1438">
        <v>7.5000000000000002E-4</v>
      </c>
      <c r="P76" s="1438">
        <v>7.5000000000000002E-4</v>
      </c>
      <c r="Q76" s="1438">
        <v>7.5000000000000002E-4</v>
      </c>
      <c r="R76" s="1438">
        <v>5.0000000000000001E-4</v>
      </c>
      <c r="S76" s="1438">
        <v>5.0000000000000001E-4</v>
      </c>
      <c r="T76" s="1438">
        <v>5.0000000000000001E-4</v>
      </c>
      <c r="U76" s="1438">
        <v>5.0000000000000001E-4</v>
      </c>
      <c r="V76" s="1438">
        <v>5.0000000000000001E-4</v>
      </c>
      <c r="W76" s="1439">
        <v>5.0000000000000001E-4</v>
      </c>
      <c r="X76" s="1440"/>
      <c r="Y76" s="1441"/>
      <c r="Z76" s="1441"/>
      <c r="AA76" s="1292" t="s">
        <v>803</v>
      </c>
      <c r="AB76" s="1292"/>
      <c r="AC76" s="1292"/>
      <c r="AD76" s="1292"/>
      <c r="AE76" s="1312" t="s">
        <v>801</v>
      </c>
    </row>
    <row r="77" spans="1:31" ht="33" customHeight="1" thickBot="1">
      <c r="A77" s="1221"/>
      <c r="B77" s="1240"/>
      <c r="C77" s="1243"/>
      <c r="D77" s="1243"/>
      <c r="E77" s="3125"/>
      <c r="F77" s="1442" t="s">
        <v>804</v>
      </c>
      <c r="G77" s="3144" t="s">
        <v>805</v>
      </c>
      <c r="H77" s="3145"/>
      <c r="I77" s="1426">
        <f>SUM(M77:X77)</f>
        <v>0.01</v>
      </c>
      <c r="J77" s="1426">
        <f>SUM(M77:X77)</f>
        <v>0.01</v>
      </c>
      <c r="K77" s="1306">
        <v>3</v>
      </c>
      <c r="L77" s="1306" t="s">
        <v>719</v>
      </c>
      <c r="M77" s="1427"/>
      <c r="N77" s="1428"/>
      <c r="O77" s="1428"/>
      <c r="P77" s="1428"/>
      <c r="Q77" s="1428">
        <v>2.5000000000000001E-3</v>
      </c>
      <c r="R77" s="1428"/>
      <c r="S77" s="1428"/>
      <c r="T77" s="1428">
        <v>2.5000000000000001E-3</v>
      </c>
      <c r="U77" s="1428"/>
      <c r="V77" s="1428"/>
      <c r="W77" s="1428"/>
      <c r="X77" s="1443">
        <v>5.0000000000000001E-3</v>
      </c>
      <c r="Y77" s="1222"/>
      <c r="Z77" s="1313"/>
      <c r="AA77" s="3146"/>
      <c r="AB77" s="3137"/>
      <c r="AC77" s="3137"/>
      <c r="AD77" s="3137"/>
      <c r="AE77" s="3138"/>
    </row>
    <row r="78" spans="1:31" ht="57" customHeight="1">
      <c r="A78" s="1432"/>
      <c r="B78" s="1321"/>
      <c r="C78" s="1322"/>
      <c r="D78" s="1322"/>
      <c r="E78" s="3125"/>
      <c r="F78" s="1444"/>
      <c r="G78" s="1324"/>
      <c r="H78" s="1270" t="s">
        <v>806</v>
      </c>
      <c r="I78" s="1353">
        <f t="shared" ref="I78:I81" si="3">SUM(M78:X78)</f>
        <v>2E-3</v>
      </c>
      <c r="J78" s="1445">
        <f>SUM(M78:X78)</f>
        <v>2E-3</v>
      </c>
      <c r="K78" s="1333">
        <v>1</v>
      </c>
      <c r="L78" s="1431" t="s">
        <v>807</v>
      </c>
      <c r="M78" s="1420"/>
      <c r="N78" s="1345"/>
      <c r="O78" s="1345"/>
      <c r="P78" s="1345"/>
      <c r="Q78" s="1421">
        <v>1E-3</v>
      </c>
      <c r="R78" s="1345"/>
      <c r="S78" s="1345"/>
      <c r="T78" s="1345"/>
      <c r="U78" s="1345"/>
      <c r="V78" s="1421"/>
      <c r="W78" s="1421"/>
      <c r="X78" s="1421">
        <v>1E-3</v>
      </c>
      <c r="Y78" s="1446"/>
      <c r="Z78" s="1434"/>
      <c r="AA78" s="1292" t="s">
        <v>794</v>
      </c>
      <c r="AB78" s="1292"/>
      <c r="AC78" s="1292"/>
      <c r="AD78" s="1292"/>
      <c r="AE78" s="1312" t="s">
        <v>730</v>
      </c>
    </row>
    <row r="79" spans="1:31" ht="42" customHeight="1">
      <c r="A79" s="1432"/>
      <c r="B79" s="1321"/>
      <c r="C79" s="1322"/>
      <c r="D79" s="1322"/>
      <c r="E79" s="3125"/>
      <c r="F79" s="1447"/>
      <c r="G79" s="1324"/>
      <c r="H79" s="1270" t="s">
        <v>808</v>
      </c>
      <c r="I79" s="1353">
        <f t="shared" si="3"/>
        <v>2E-3</v>
      </c>
      <c r="J79" s="1445">
        <f>SUM(M79:X79)</f>
        <v>2E-3</v>
      </c>
      <c r="K79" s="1379">
        <v>1</v>
      </c>
      <c r="L79" s="1431" t="s">
        <v>807</v>
      </c>
      <c r="M79" s="1420"/>
      <c r="N79" s="1421"/>
      <c r="O79" s="1421"/>
      <c r="P79" s="1421"/>
      <c r="Q79" s="1421"/>
      <c r="R79" s="1421"/>
      <c r="S79" s="1421"/>
      <c r="T79" s="1421">
        <v>2E-3</v>
      </c>
      <c r="U79" s="1421"/>
      <c r="V79" s="1421"/>
      <c r="W79" s="1421"/>
      <c r="X79" s="1422"/>
      <c r="Y79" s="1446"/>
      <c r="Z79" s="1434"/>
      <c r="AA79" s="1292" t="s">
        <v>794</v>
      </c>
      <c r="AB79" s="1292" t="s">
        <v>809</v>
      </c>
      <c r="AC79" s="1292"/>
      <c r="AD79" s="1292"/>
      <c r="AE79" s="1369"/>
    </row>
    <row r="80" spans="1:31" ht="47.25" customHeight="1">
      <c r="A80" s="1432"/>
      <c r="B80" s="1321"/>
      <c r="C80" s="1322"/>
      <c r="D80" s="1322"/>
      <c r="E80" s="3125"/>
      <c r="F80" s="1447"/>
      <c r="G80" s="1324"/>
      <c r="H80" s="1270" t="s">
        <v>810</v>
      </c>
      <c r="I80" s="1353">
        <f t="shared" si="3"/>
        <v>2E-3</v>
      </c>
      <c r="J80" s="1445">
        <f>SUM(M80:X80)</f>
        <v>2E-3</v>
      </c>
      <c r="K80" s="1379">
        <v>2</v>
      </c>
      <c r="L80" s="1431" t="s">
        <v>807</v>
      </c>
      <c r="M80" s="1420"/>
      <c r="N80" s="1421"/>
      <c r="O80" s="1421"/>
      <c r="P80" s="1421"/>
      <c r="Q80" s="1421"/>
      <c r="R80" s="1421">
        <v>1E-3</v>
      </c>
      <c r="S80" s="1421"/>
      <c r="T80" s="1421"/>
      <c r="U80" s="1421">
        <v>1E-3</v>
      </c>
      <c r="V80" s="1421"/>
      <c r="W80" s="1421"/>
      <c r="X80" s="1422"/>
      <c r="Y80" s="1446"/>
      <c r="Z80" s="1434"/>
      <c r="AA80" s="1292" t="s">
        <v>794</v>
      </c>
      <c r="AB80" s="1285" t="s">
        <v>811</v>
      </c>
      <c r="AC80" s="1292"/>
      <c r="AD80" s="1292"/>
      <c r="AE80" s="1369"/>
    </row>
    <row r="81" spans="1:31" ht="31.5" customHeight="1">
      <c r="A81" s="1432"/>
      <c r="B81" s="1321"/>
      <c r="C81" s="1322"/>
      <c r="D81" s="1322"/>
      <c r="E81" s="3125"/>
      <c r="F81" s="1447"/>
      <c r="G81" s="1324"/>
      <c r="H81" s="1270" t="s">
        <v>812</v>
      </c>
      <c r="I81" s="1353">
        <f t="shared" si="3"/>
        <v>1.8E-3</v>
      </c>
      <c r="J81" s="1445">
        <f>SUM(M81:X81)</f>
        <v>1.8E-3</v>
      </c>
      <c r="K81" s="1379">
        <v>1</v>
      </c>
      <c r="L81" s="1431" t="s">
        <v>807</v>
      </c>
      <c r="M81" s="1420"/>
      <c r="N81" s="1421">
        <v>5.9999999999999995E-4</v>
      </c>
      <c r="O81" s="1421"/>
      <c r="P81" s="1421"/>
      <c r="Q81" s="1421"/>
      <c r="R81" s="1421">
        <v>5.9999999999999995E-4</v>
      </c>
      <c r="S81" s="1421"/>
      <c r="T81" s="1421"/>
      <c r="U81" s="1421"/>
      <c r="V81" s="1421">
        <v>5.9999999999999995E-4</v>
      </c>
      <c r="W81" s="1421"/>
      <c r="X81" s="1422"/>
      <c r="Y81" s="1446"/>
      <c r="Z81" s="1434"/>
      <c r="AA81" s="1292" t="s">
        <v>794</v>
      </c>
      <c r="AB81" s="1292" t="s">
        <v>100</v>
      </c>
      <c r="AC81" s="1292"/>
      <c r="AD81" s="1292"/>
      <c r="AE81" s="1369"/>
    </row>
    <row r="82" spans="1:31" ht="51" customHeight="1">
      <c r="A82" s="1432"/>
      <c r="B82" s="1321"/>
      <c r="C82" s="1322"/>
      <c r="D82" s="1322"/>
      <c r="E82" s="3125"/>
      <c r="F82" s="1447"/>
      <c r="G82" s="1448"/>
      <c r="H82" s="1270" t="s">
        <v>813</v>
      </c>
      <c r="I82" s="1353">
        <f>SUM(M82:X82)</f>
        <v>2E-3</v>
      </c>
      <c r="J82" s="1449"/>
      <c r="K82" s="1379">
        <v>1</v>
      </c>
      <c r="L82" s="1431" t="s">
        <v>807</v>
      </c>
      <c r="M82" s="1420"/>
      <c r="N82" s="1421"/>
      <c r="O82" s="1421"/>
      <c r="P82" s="1421"/>
      <c r="Q82" s="1421"/>
      <c r="R82" s="1421"/>
      <c r="S82" s="1421"/>
      <c r="T82" s="1421"/>
      <c r="U82" s="1421"/>
      <c r="V82" s="1421"/>
      <c r="W82" s="1421">
        <v>2E-3</v>
      </c>
      <c r="X82" s="1450"/>
      <c r="Y82" s="1451"/>
      <c r="Z82" s="1434"/>
      <c r="AA82" s="1292" t="s">
        <v>814</v>
      </c>
      <c r="AB82" s="1292"/>
      <c r="AC82" s="1292"/>
      <c r="AD82" s="1292"/>
      <c r="AE82" s="1312" t="s">
        <v>815</v>
      </c>
    </row>
    <row r="83" spans="1:31" ht="15.75" customHeight="1">
      <c r="H83" s="1221"/>
      <c r="M83" s="1223"/>
    </row>
    <row r="84" spans="1:31" ht="15.75" customHeight="1">
      <c r="I84" s="1452">
        <f>I82+I81+I80+I79+I78+I76+I76+I75+I74+I71+I70+I68+I67+I59+I58+I57+I54+I53+I47+I46+I44+I43+I36+I35+I34+I31+I30+I24+I22+I21+I19+I18+I17</f>
        <v>0.70889333333333338</v>
      </c>
      <c r="J84" s="1452">
        <f t="shared" ref="J84" si="4">J82+J81+J80+J79+J78+J76+J76+J75+J74+J71+J70+J68+J67+J59+J58+J57+J54+J53+J47+J46+J44+J43+J36+J35+J34+J31+J30+J24+J22+J21+J19+J18+J17</f>
        <v>0.70689333333333337</v>
      </c>
      <c r="M84" s="1453">
        <f t="shared" ref="M84:X84" si="5">M82+M81+M80+M79+M78+M76+M76+M75+M74+M71+M70+M68+M67+M59+M58+M57+M54+M53+M47+M46+M44+M43+M36+M35+M34+M31+M30+M24+M22+M21+M19+M18+M17</f>
        <v>3.1E-2</v>
      </c>
      <c r="N84" s="1453">
        <f t="shared" si="5"/>
        <v>4.7259999999999996E-2</v>
      </c>
      <c r="O84" s="1453">
        <f t="shared" si="5"/>
        <v>8.72E-2</v>
      </c>
      <c r="P84" s="1453">
        <f t="shared" si="5"/>
        <v>7.7200000000000005E-2</v>
      </c>
      <c r="Q84" s="1453">
        <f t="shared" si="5"/>
        <v>7.1359999999999993E-2</v>
      </c>
      <c r="R84" s="1453">
        <f t="shared" si="5"/>
        <v>5.5660000000000008E-2</v>
      </c>
      <c r="S84" s="1453">
        <f t="shared" si="5"/>
        <v>6.1560000000000004E-2</v>
      </c>
      <c r="T84" s="1453">
        <f t="shared" si="5"/>
        <v>7.6899999999999996E-2</v>
      </c>
      <c r="U84" s="1453">
        <f t="shared" si="5"/>
        <v>4.4400000000000002E-2</v>
      </c>
      <c r="V84" s="1453">
        <f t="shared" si="5"/>
        <v>0.10066</v>
      </c>
      <c r="W84" s="1453">
        <f t="shared" si="5"/>
        <v>5.7860000000000002E-2</v>
      </c>
      <c r="X84" s="1453">
        <f t="shared" si="5"/>
        <v>6.3500000000000001E-2</v>
      </c>
      <c r="Y84" s="1453"/>
      <c r="Z84" s="1453"/>
    </row>
    <row r="85" spans="1:31" ht="15.75" customHeight="1">
      <c r="J85" s="1454">
        <f>J84/I84</f>
        <v>0.99717870107397444</v>
      </c>
      <c r="M85" s="1453"/>
    </row>
    <row r="86" spans="1:31" ht="15.75" customHeight="1">
      <c r="M86" s="1453"/>
    </row>
    <row r="87" spans="1:31" ht="15.75" customHeight="1">
      <c r="M87" s="1223"/>
    </row>
    <row r="88" spans="1:31" ht="15.75" customHeight="1">
      <c r="M88" s="1223"/>
    </row>
    <row r="89" spans="1:31" ht="15.75" customHeight="1">
      <c r="M89" s="1223"/>
    </row>
    <row r="90" spans="1:31" ht="15.75" customHeight="1">
      <c r="M90" s="1223"/>
    </row>
    <row r="91" spans="1:31" ht="15.75" customHeight="1">
      <c r="M91" s="1223"/>
    </row>
    <row r="92" spans="1:31" ht="15.75" customHeight="1">
      <c r="M92" s="1223"/>
    </row>
    <row r="93" spans="1:31" ht="15.75" customHeight="1">
      <c r="M93" s="1223"/>
    </row>
    <row r="94" spans="1:31" ht="15.75" customHeight="1">
      <c r="M94" s="1223"/>
    </row>
    <row r="95" spans="1:31" ht="15.75" customHeight="1">
      <c r="M95" s="1223"/>
    </row>
    <row r="96" spans="1:31" ht="15.75" customHeight="1">
      <c r="M96" s="1223"/>
    </row>
    <row r="97" spans="13:13" ht="15.75" customHeight="1">
      <c r="M97" s="1223"/>
    </row>
    <row r="98" spans="13:13" ht="15.75" customHeight="1">
      <c r="M98" s="1223"/>
    </row>
    <row r="99" spans="13:13" ht="15.75" customHeight="1">
      <c r="M99" s="1223"/>
    </row>
    <row r="100" spans="13:13" ht="15.75" customHeight="1">
      <c r="M100" s="1223"/>
    </row>
    <row r="101" spans="13:13" ht="15.75" customHeight="1">
      <c r="M101" s="1223"/>
    </row>
    <row r="102" spans="13:13" ht="15.75" customHeight="1">
      <c r="M102" s="1223"/>
    </row>
    <row r="103" spans="13:13" ht="15.75" customHeight="1">
      <c r="M103" s="1223"/>
    </row>
    <row r="104" spans="13:13" ht="15.75" customHeight="1">
      <c r="M104" s="1223"/>
    </row>
    <row r="105" spans="13:13" ht="15.75" customHeight="1">
      <c r="M105" s="1223"/>
    </row>
    <row r="106" spans="13:13" ht="15.75" customHeight="1">
      <c r="M106" s="1223"/>
    </row>
    <row r="107" spans="13:13" ht="15.75" customHeight="1">
      <c r="M107" s="1223"/>
    </row>
    <row r="108" spans="13:13" ht="15.75" customHeight="1">
      <c r="M108" s="1223"/>
    </row>
    <row r="109" spans="13:13" ht="15.75" customHeight="1">
      <c r="M109" s="1223"/>
    </row>
    <row r="110" spans="13:13" ht="15.75" customHeight="1">
      <c r="M110" s="1223"/>
    </row>
    <row r="111" spans="13:13" ht="15.75" customHeight="1">
      <c r="M111" s="1223"/>
    </row>
    <row r="112" spans="13:13" ht="15.75" customHeight="1">
      <c r="M112" s="1223"/>
    </row>
    <row r="113" spans="13:13" ht="15.75" customHeight="1">
      <c r="M113" s="1223"/>
    </row>
    <row r="114" spans="13:13" ht="15.75" customHeight="1">
      <c r="M114" s="1223"/>
    </row>
    <row r="115" spans="13:13" ht="15.75" customHeight="1">
      <c r="M115" s="1223"/>
    </row>
    <row r="116" spans="13:13" ht="15.75" customHeight="1">
      <c r="M116" s="1223"/>
    </row>
    <row r="117" spans="13:13" ht="15.75" customHeight="1">
      <c r="M117" s="1223"/>
    </row>
    <row r="118" spans="13:13" ht="15.75" customHeight="1">
      <c r="M118" s="1223"/>
    </row>
    <row r="119" spans="13:13" ht="15.75" customHeight="1">
      <c r="M119" s="1223"/>
    </row>
    <row r="120" spans="13:13" ht="15.75" customHeight="1">
      <c r="M120" s="1223"/>
    </row>
    <row r="121" spans="13:13" ht="15.75" customHeight="1">
      <c r="M121" s="1223"/>
    </row>
    <row r="122" spans="13:13" ht="15.75" customHeight="1">
      <c r="M122" s="1223"/>
    </row>
    <row r="123" spans="13:13" ht="15.75" customHeight="1">
      <c r="M123" s="1223"/>
    </row>
    <row r="124" spans="13:13" ht="15.75" customHeight="1">
      <c r="M124" s="1223"/>
    </row>
    <row r="125" spans="13:13" ht="15.75" customHeight="1">
      <c r="M125" s="1223"/>
    </row>
    <row r="126" spans="13:13" ht="15.75" customHeight="1">
      <c r="M126" s="1223"/>
    </row>
    <row r="127" spans="13:13" ht="15.75" customHeight="1">
      <c r="M127" s="1223"/>
    </row>
    <row r="128" spans="13:13" ht="15.75" customHeight="1">
      <c r="M128" s="1223"/>
    </row>
    <row r="129" spans="13:13" ht="15.75" customHeight="1">
      <c r="M129" s="1223"/>
    </row>
    <row r="130" spans="13:13" ht="15.75" customHeight="1">
      <c r="M130" s="1223"/>
    </row>
    <row r="131" spans="13:13" ht="15.75" customHeight="1">
      <c r="M131" s="1223"/>
    </row>
    <row r="132" spans="13:13" ht="15.75" customHeight="1">
      <c r="M132" s="1223"/>
    </row>
    <row r="133" spans="13:13" ht="15.75" customHeight="1">
      <c r="M133" s="1223"/>
    </row>
    <row r="134" spans="13:13" ht="15.75" customHeight="1">
      <c r="M134" s="1223"/>
    </row>
    <row r="135" spans="13:13" ht="15.75" customHeight="1">
      <c r="M135" s="1223"/>
    </row>
    <row r="136" spans="13:13" ht="15.75" customHeight="1">
      <c r="M136" s="1223"/>
    </row>
    <row r="137" spans="13:13" ht="15.75" customHeight="1">
      <c r="M137" s="1223"/>
    </row>
    <row r="138" spans="13:13" ht="15.75" customHeight="1">
      <c r="M138" s="1223"/>
    </row>
    <row r="139" spans="13:13" ht="15.75" customHeight="1">
      <c r="M139" s="1223"/>
    </row>
    <row r="140" spans="13:13" ht="15.75" customHeight="1">
      <c r="M140" s="1223"/>
    </row>
    <row r="141" spans="13:13" ht="15.75" customHeight="1">
      <c r="M141" s="1223"/>
    </row>
    <row r="142" spans="13:13" ht="15.75" customHeight="1">
      <c r="M142" s="1223"/>
    </row>
    <row r="143" spans="13:13" ht="15.75" customHeight="1">
      <c r="M143" s="1223"/>
    </row>
    <row r="144" spans="13:13" ht="15.75" customHeight="1">
      <c r="M144" s="1223"/>
    </row>
    <row r="145" spans="13:13" ht="15.75" customHeight="1">
      <c r="M145" s="1223"/>
    </row>
    <row r="146" spans="13:13" ht="15.75" customHeight="1">
      <c r="M146" s="1223"/>
    </row>
    <row r="147" spans="13:13" ht="15.75" customHeight="1">
      <c r="M147" s="1223"/>
    </row>
    <row r="148" spans="13:13" ht="15.75" customHeight="1">
      <c r="M148" s="1223"/>
    </row>
    <row r="149" spans="13:13" ht="15.75" customHeight="1">
      <c r="M149" s="1223"/>
    </row>
    <row r="150" spans="13:13" ht="15.75" customHeight="1">
      <c r="M150" s="1223"/>
    </row>
    <row r="151" spans="13:13" ht="15.75" customHeight="1">
      <c r="M151" s="1223"/>
    </row>
    <row r="152" spans="13:13" ht="15.75" customHeight="1">
      <c r="M152" s="1223"/>
    </row>
    <row r="153" spans="13:13" ht="15.75" customHeight="1">
      <c r="M153" s="1223"/>
    </row>
    <row r="154" spans="13:13" ht="15.75" customHeight="1">
      <c r="M154" s="1223"/>
    </row>
    <row r="155" spans="13:13" ht="15.75" customHeight="1">
      <c r="M155" s="1223"/>
    </row>
    <row r="156" spans="13:13" ht="15.75" customHeight="1">
      <c r="M156" s="1223"/>
    </row>
    <row r="157" spans="13:13" ht="15.75" customHeight="1">
      <c r="M157" s="1223"/>
    </row>
    <row r="158" spans="13:13" ht="15.75" customHeight="1">
      <c r="M158" s="1223"/>
    </row>
    <row r="159" spans="13:13" ht="15.75" customHeight="1">
      <c r="M159" s="1223"/>
    </row>
    <row r="160" spans="13:13" ht="15.75" customHeight="1">
      <c r="M160" s="1223"/>
    </row>
    <row r="161" spans="13:13" ht="15.75" customHeight="1">
      <c r="M161" s="1223"/>
    </row>
    <row r="162" spans="13:13" ht="15.75" customHeight="1">
      <c r="M162" s="1223"/>
    </row>
    <row r="163" spans="13:13" ht="15.75" customHeight="1">
      <c r="M163" s="1223"/>
    </row>
    <row r="164" spans="13:13" ht="15.75" customHeight="1">
      <c r="M164" s="1223"/>
    </row>
    <row r="165" spans="13:13" ht="15.75" customHeight="1">
      <c r="M165" s="1223"/>
    </row>
    <row r="166" spans="13:13" ht="15.75" customHeight="1">
      <c r="M166" s="1223"/>
    </row>
    <row r="167" spans="13:13" ht="15.75" customHeight="1">
      <c r="M167" s="1223"/>
    </row>
    <row r="168" spans="13:13" ht="15.75" customHeight="1">
      <c r="M168" s="1223"/>
    </row>
    <row r="169" spans="13:13" ht="15.75" customHeight="1">
      <c r="M169" s="1223"/>
    </row>
    <row r="170" spans="13:13" ht="15.75" customHeight="1">
      <c r="M170" s="1223"/>
    </row>
    <row r="171" spans="13:13" ht="15.75" customHeight="1">
      <c r="M171" s="1223"/>
    </row>
    <row r="172" spans="13:13" ht="15.75" customHeight="1">
      <c r="M172" s="1223"/>
    </row>
    <row r="173" spans="13:13" ht="15.75" customHeight="1">
      <c r="M173" s="1223"/>
    </row>
    <row r="174" spans="13:13" ht="15.75" customHeight="1">
      <c r="M174" s="1223"/>
    </row>
    <row r="175" spans="13:13" ht="15.75" customHeight="1">
      <c r="M175" s="1223"/>
    </row>
    <row r="176" spans="13:13" ht="15.75" customHeight="1">
      <c r="M176" s="1223"/>
    </row>
    <row r="177" spans="13:13" ht="15.75" customHeight="1">
      <c r="M177" s="1223"/>
    </row>
    <row r="178" spans="13:13" ht="15.75" customHeight="1">
      <c r="M178" s="1223"/>
    </row>
    <row r="179" spans="13:13" ht="15.75" customHeight="1">
      <c r="M179" s="1223"/>
    </row>
    <row r="180" spans="13:13" ht="15.75" customHeight="1">
      <c r="M180" s="1223"/>
    </row>
    <row r="181" spans="13:13" ht="15.75" customHeight="1">
      <c r="M181" s="1223"/>
    </row>
    <row r="182" spans="13:13" ht="15.75" customHeight="1">
      <c r="M182" s="1223"/>
    </row>
    <row r="183" spans="13:13" ht="15.75" customHeight="1">
      <c r="M183" s="1223"/>
    </row>
    <row r="184" spans="13:13" ht="15.75" customHeight="1">
      <c r="M184" s="1223"/>
    </row>
    <row r="185" spans="13:13" ht="15.75" customHeight="1">
      <c r="M185" s="1223"/>
    </row>
    <row r="186" spans="13:13" ht="15.75" customHeight="1">
      <c r="M186" s="1223"/>
    </row>
    <row r="187" spans="13:13" ht="15.75" customHeight="1">
      <c r="M187" s="1223"/>
    </row>
    <row r="188" spans="13:13" ht="15.75" customHeight="1">
      <c r="M188" s="1223"/>
    </row>
    <row r="189" spans="13:13" ht="15.75" customHeight="1">
      <c r="M189" s="1223"/>
    </row>
    <row r="190" spans="13:13" ht="15.75" customHeight="1">
      <c r="M190" s="1223"/>
    </row>
    <row r="191" spans="13:13" ht="15.75" customHeight="1">
      <c r="M191" s="1223"/>
    </row>
    <row r="192" spans="13:13" ht="15.75" customHeight="1">
      <c r="M192" s="1223"/>
    </row>
    <row r="193" spans="13:13" ht="15.75" customHeight="1">
      <c r="M193" s="1223"/>
    </row>
    <row r="194" spans="13:13" ht="15.75" customHeight="1">
      <c r="M194" s="1223"/>
    </row>
    <row r="195" spans="13:13" ht="15.75" customHeight="1">
      <c r="M195" s="1223"/>
    </row>
    <row r="196" spans="13:13" ht="15.75" customHeight="1">
      <c r="M196" s="1223"/>
    </row>
    <row r="197" spans="13:13" ht="15.75" customHeight="1">
      <c r="M197" s="1223"/>
    </row>
    <row r="198" spans="13:13" ht="15.75" customHeight="1">
      <c r="M198" s="1223"/>
    </row>
    <row r="199" spans="13:13" ht="15.75" customHeight="1">
      <c r="M199" s="1223"/>
    </row>
    <row r="200" spans="13:13" ht="15.75" customHeight="1">
      <c r="M200" s="1223"/>
    </row>
    <row r="201" spans="13:13" ht="15.75" customHeight="1">
      <c r="M201" s="1223"/>
    </row>
    <row r="202" spans="13:13" ht="15.75" customHeight="1">
      <c r="M202" s="1223"/>
    </row>
    <row r="203" spans="13:13" ht="15.75" customHeight="1">
      <c r="M203" s="1223"/>
    </row>
    <row r="204" spans="13:13" ht="15.75" customHeight="1">
      <c r="M204" s="1223"/>
    </row>
    <row r="205" spans="13:13" ht="15.75" customHeight="1">
      <c r="M205" s="1223"/>
    </row>
    <row r="206" spans="13:13" ht="15.75" customHeight="1">
      <c r="M206" s="1223"/>
    </row>
    <row r="207" spans="13:13" ht="15.75" customHeight="1">
      <c r="M207" s="1223"/>
    </row>
    <row r="208" spans="13:13" ht="15.75" customHeight="1">
      <c r="M208" s="1223"/>
    </row>
    <row r="209" spans="13:13" ht="15.75" customHeight="1">
      <c r="M209" s="1223"/>
    </row>
    <row r="210" spans="13:13" ht="15.75" customHeight="1">
      <c r="M210" s="1223"/>
    </row>
    <row r="211" spans="13:13" ht="15.75" customHeight="1">
      <c r="M211" s="1223"/>
    </row>
    <row r="212" spans="13:13" ht="15.75" customHeight="1">
      <c r="M212" s="1223"/>
    </row>
    <row r="213" spans="13:13" ht="15.75" customHeight="1">
      <c r="M213" s="1223"/>
    </row>
    <row r="214" spans="13:13" ht="15.75" customHeight="1">
      <c r="M214" s="1223"/>
    </row>
    <row r="215" spans="13:13" ht="15.75" customHeight="1">
      <c r="M215" s="1223"/>
    </row>
    <row r="216" spans="13:13" ht="15.75" customHeight="1">
      <c r="M216" s="1223"/>
    </row>
    <row r="217" spans="13:13" ht="15.75" customHeight="1">
      <c r="M217" s="1223"/>
    </row>
    <row r="218" spans="13:13" ht="15.75" customHeight="1">
      <c r="M218" s="1223"/>
    </row>
    <row r="219" spans="13:13" ht="15.75" customHeight="1">
      <c r="M219" s="1223"/>
    </row>
    <row r="220" spans="13:13" ht="15.75" customHeight="1">
      <c r="M220" s="1223"/>
    </row>
    <row r="221" spans="13:13" ht="15.75" customHeight="1">
      <c r="M221" s="1223"/>
    </row>
    <row r="222" spans="13:13" ht="15.75" customHeight="1">
      <c r="M222" s="1223"/>
    </row>
    <row r="223" spans="13:13" ht="15.75" customHeight="1">
      <c r="M223" s="1223"/>
    </row>
    <row r="224" spans="13:13" ht="15.75" customHeight="1">
      <c r="M224" s="1223"/>
    </row>
    <row r="225" spans="13:13" ht="15.75" customHeight="1">
      <c r="M225" s="1223"/>
    </row>
    <row r="226" spans="13:13" ht="15.75" customHeight="1">
      <c r="M226" s="1223"/>
    </row>
    <row r="227" spans="13:13" ht="15.75" customHeight="1">
      <c r="M227" s="1223"/>
    </row>
    <row r="228" spans="13:13" ht="15.75" customHeight="1">
      <c r="M228" s="1223"/>
    </row>
    <row r="229" spans="13:13" ht="15.75" customHeight="1">
      <c r="M229" s="1223"/>
    </row>
    <row r="230" spans="13:13" ht="15.75" customHeight="1">
      <c r="M230" s="1223"/>
    </row>
    <row r="231" spans="13:13" ht="15.75" customHeight="1">
      <c r="M231" s="1223"/>
    </row>
    <row r="232" spans="13:13" ht="15.75" customHeight="1">
      <c r="M232" s="1223"/>
    </row>
    <row r="233" spans="13:13" ht="15.75" customHeight="1">
      <c r="M233" s="1223"/>
    </row>
    <row r="234" spans="13:13" ht="15.75" customHeight="1">
      <c r="M234" s="1223"/>
    </row>
    <row r="235" spans="13:13" ht="15.75" customHeight="1">
      <c r="M235" s="1223"/>
    </row>
    <row r="236" spans="13:13" ht="15.75" customHeight="1">
      <c r="M236" s="1223"/>
    </row>
    <row r="237" spans="13:13" ht="15.75" customHeight="1">
      <c r="M237" s="1223"/>
    </row>
    <row r="238" spans="13:13" ht="15.75" customHeight="1">
      <c r="M238" s="1223"/>
    </row>
    <row r="239" spans="13:13" ht="15.75" customHeight="1">
      <c r="M239" s="1223"/>
    </row>
    <row r="240" spans="13:13" ht="15.75" customHeight="1">
      <c r="M240" s="1223"/>
    </row>
    <row r="241" spans="13:13" ht="15.75" customHeight="1">
      <c r="M241" s="1223"/>
    </row>
    <row r="242" spans="13:13" ht="15.75" customHeight="1">
      <c r="M242" s="1223"/>
    </row>
    <row r="243" spans="13:13" ht="15.75" customHeight="1">
      <c r="M243" s="1223"/>
    </row>
    <row r="244" spans="13:13" ht="15.75" customHeight="1">
      <c r="M244" s="1223"/>
    </row>
    <row r="245" spans="13:13" ht="15.75" customHeight="1">
      <c r="M245" s="1223"/>
    </row>
    <row r="246" spans="13:13" ht="15.75" customHeight="1">
      <c r="M246" s="1223"/>
    </row>
    <row r="247" spans="13:13" ht="15.75" customHeight="1">
      <c r="M247" s="1223"/>
    </row>
    <row r="248" spans="13:13" ht="15.75" customHeight="1">
      <c r="M248" s="1223"/>
    </row>
    <row r="249" spans="13:13" ht="15.75" customHeight="1">
      <c r="M249" s="1223"/>
    </row>
    <row r="250" spans="13:13" ht="15.75" customHeight="1">
      <c r="M250" s="1223"/>
    </row>
    <row r="251" spans="13:13" ht="15.75" customHeight="1">
      <c r="M251" s="1223"/>
    </row>
    <row r="252" spans="13:13" ht="15.75" customHeight="1">
      <c r="M252" s="1223"/>
    </row>
    <row r="253" spans="13:13" ht="15.75" customHeight="1">
      <c r="M253" s="1223"/>
    </row>
    <row r="254" spans="13:13" ht="15.75" customHeight="1">
      <c r="M254" s="1223"/>
    </row>
    <row r="255" spans="13:13" ht="15.75" customHeight="1">
      <c r="M255" s="1223"/>
    </row>
    <row r="256" spans="13:13" ht="15.75" customHeight="1">
      <c r="M256" s="1223"/>
    </row>
    <row r="257" spans="13:13" ht="15.75" customHeight="1">
      <c r="M257" s="1223"/>
    </row>
    <row r="258" spans="13:13" ht="15.75" customHeight="1">
      <c r="M258" s="1223"/>
    </row>
    <row r="259" spans="13:13" ht="15.75" customHeight="1">
      <c r="M259" s="1223"/>
    </row>
    <row r="260" spans="13:13" ht="15.75" customHeight="1">
      <c r="M260" s="1223"/>
    </row>
    <row r="261" spans="13:13" ht="15.75" customHeight="1">
      <c r="M261" s="1223"/>
    </row>
    <row r="262" spans="13:13" ht="15.75" customHeight="1">
      <c r="M262" s="1223"/>
    </row>
    <row r="263" spans="13:13" ht="15.75" customHeight="1">
      <c r="M263" s="1223"/>
    </row>
    <row r="264" spans="13:13" ht="15.75" customHeight="1">
      <c r="M264" s="1223"/>
    </row>
    <row r="265" spans="13:13" ht="15.75" customHeight="1">
      <c r="M265" s="1223"/>
    </row>
    <row r="266" spans="13:13" ht="15.75" customHeight="1">
      <c r="M266" s="1223"/>
    </row>
    <row r="267" spans="13:13" ht="15.75" customHeight="1">
      <c r="M267" s="1223"/>
    </row>
    <row r="268" spans="13:13" ht="15.75" customHeight="1">
      <c r="M268" s="1223"/>
    </row>
    <row r="269" spans="13:13" ht="15.75" customHeight="1">
      <c r="M269" s="1223"/>
    </row>
    <row r="270" spans="13:13" ht="15.75" customHeight="1">
      <c r="M270" s="1223"/>
    </row>
    <row r="271" spans="13:13" ht="15.75" customHeight="1">
      <c r="M271" s="1223"/>
    </row>
    <row r="272" spans="13:13" ht="15.75" customHeight="1">
      <c r="M272" s="1223"/>
    </row>
    <row r="273" spans="13:13" ht="15.75" customHeight="1">
      <c r="M273" s="1223"/>
    </row>
    <row r="274" spans="13:13" ht="15.75" customHeight="1">
      <c r="M274" s="1223"/>
    </row>
    <row r="275" spans="13:13" ht="15.75" customHeight="1">
      <c r="M275" s="1223"/>
    </row>
    <row r="276" spans="13:13" ht="15.75" customHeight="1">
      <c r="M276" s="1223"/>
    </row>
    <row r="277" spans="13:13" ht="15.75" customHeight="1">
      <c r="M277" s="1223"/>
    </row>
    <row r="278" spans="13:13" ht="15.75" customHeight="1">
      <c r="M278" s="1223"/>
    </row>
    <row r="279" spans="13:13" ht="15.75" customHeight="1">
      <c r="M279" s="1223"/>
    </row>
    <row r="280" spans="13:13" ht="15.75" customHeight="1">
      <c r="M280" s="1223"/>
    </row>
    <row r="281" spans="13:13" ht="15.75" customHeight="1">
      <c r="M281" s="1223"/>
    </row>
    <row r="282" spans="13:13" ht="15.75" customHeight="1">
      <c r="M282" s="1223"/>
    </row>
    <row r="283" spans="13:13" ht="15.75" customHeight="1">
      <c r="M283" s="1223"/>
    </row>
    <row r="284" spans="13:13" ht="15.75" customHeight="1">
      <c r="M284" s="1223"/>
    </row>
    <row r="285" spans="13:13" ht="15.75" customHeight="1">
      <c r="M285" s="1223"/>
    </row>
    <row r="286" spans="13:13" ht="15.75" customHeight="1">
      <c r="M286" s="1223"/>
    </row>
    <row r="287" spans="13:13" ht="15.75" customHeight="1">
      <c r="M287" s="1223"/>
    </row>
    <row r="288" spans="13:13" ht="15.75" customHeight="1">
      <c r="M288" s="1223"/>
    </row>
    <row r="289" spans="13:13" ht="15.75" customHeight="1">
      <c r="M289" s="1223"/>
    </row>
    <row r="290" spans="13:13" ht="15.75" customHeight="1">
      <c r="M290" s="1223"/>
    </row>
    <row r="291" spans="13:13" ht="15.75" customHeight="1">
      <c r="M291" s="1223"/>
    </row>
    <row r="292" spans="13:13" ht="15.75" customHeight="1">
      <c r="M292" s="1223"/>
    </row>
    <row r="293" spans="13:13" ht="15.75" customHeight="1">
      <c r="M293" s="1223"/>
    </row>
    <row r="294" spans="13:13" ht="15.75" customHeight="1">
      <c r="M294" s="1223"/>
    </row>
    <row r="295" spans="13:13" ht="15.75" customHeight="1">
      <c r="M295" s="1223"/>
    </row>
    <row r="296" spans="13:13" ht="15.75" customHeight="1">
      <c r="M296" s="1223"/>
    </row>
    <row r="297" spans="13:13" ht="15.75" customHeight="1">
      <c r="M297" s="1223"/>
    </row>
    <row r="298" spans="13:13" ht="15.75" customHeight="1">
      <c r="M298" s="1223"/>
    </row>
    <row r="299" spans="13:13" ht="15.75" customHeight="1">
      <c r="M299" s="1223"/>
    </row>
    <row r="300" spans="13:13" ht="15.75" customHeight="1">
      <c r="M300" s="1223"/>
    </row>
    <row r="301" spans="13:13" ht="15.75" customHeight="1">
      <c r="M301" s="1223"/>
    </row>
    <row r="302" spans="13:13" ht="15.75" customHeight="1">
      <c r="M302" s="1223"/>
    </row>
    <row r="303" spans="13:13" ht="15.75" customHeight="1">
      <c r="M303" s="1223"/>
    </row>
    <row r="304" spans="13:13" ht="15.75" customHeight="1">
      <c r="M304" s="1223"/>
    </row>
    <row r="305" spans="13:13" ht="15.75" customHeight="1">
      <c r="M305" s="1223"/>
    </row>
    <row r="306" spans="13:13" ht="15.75" customHeight="1">
      <c r="M306" s="1223"/>
    </row>
    <row r="307" spans="13:13" ht="15.75" customHeight="1">
      <c r="M307" s="1223"/>
    </row>
    <row r="308" spans="13:13" ht="15.75" customHeight="1">
      <c r="M308" s="1223"/>
    </row>
    <row r="309" spans="13:13" ht="15.75" customHeight="1">
      <c r="M309" s="1223"/>
    </row>
    <row r="310" spans="13:13" ht="15.75" customHeight="1">
      <c r="M310" s="1223"/>
    </row>
    <row r="311" spans="13:13" ht="15.75" customHeight="1">
      <c r="M311" s="1223"/>
    </row>
    <row r="312" spans="13:13" ht="15.75" customHeight="1">
      <c r="M312" s="1223"/>
    </row>
    <row r="313" spans="13:13" ht="15.75" customHeight="1">
      <c r="M313" s="1223"/>
    </row>
    <row r="314" spans="13:13" ht="15.75" customHeight="1">
      <c r="M314" s="1223"/>
    </row>
    <row r="315" spans="13:13" ht="15.75" customHeight="1">
      <c r="M315" s="1223"/>
    </row>
    <row r="316" spans="13:13" ht="15.75" customHeight="1">
      <c r="M316" s="1223"/>
    </row>
    <row r="317" spans="13:13" ht="15.75" customHeight="1">
      <c r="M317" s="1223"/>
    </row>
    <row r="318" spans="13:13" ht="15.75" customHeight="1">
      <c r="M318" s="1223"/>
    </row>
    <row r="319" spans="13:13" ht="15.75" customHeight="1">
      <c r="M319" s="1223"/>
    </row>
    <row r="320" spans="13:13" ht="15.75" customHeight="1">
      <c r="M320" s="1223"/>
    </row>
    <row r="321" spans="13:13" ht="15.75" customHeight="1">
      <c r="M321" s="1223"/>
    </row>
    <row r="322" spans="13:13" ht="15.75" customHeight="1">
      <c r="M322" s="1223"/>
    </row>
    <row r="323" spans="13:13" ht="15.75" customHeight="1">
      <c r="M323" s="1223"/>
    </row>
    <row r="324" spans="13:13" ht="15.75" customHeight="1">
      <c r="M324" s="1223"/>
    </row>
    <row r="325" spans="13:13" ht="15.75" customHeight="1">
      <c r="M325" s="1223"/>
    </row>
    <row r="326" spans="13:13" ht="15.75" customHeight="1">
      <c r="M326" s="1223"/>
    </row>
    <row r="327" spans="13:13" ht="15.75" customHeight="1">
      <c r="M327" s="1223"/>
    </row>
    <row r="328" spans="13:13" ht="15.75" customHeight="1">
      <c r="M328" s="1223"/>
    </row>
    <row r="329" spans="13:13" ht="15.75" customHeight="1">
      <c r="M329" s="1223"/>
    </row>
    <row r="330" spans="13:13" ht="15.75" customHeight="1">
      <c r="M330" s="1223"/>
    </row>
    <row r="331" spans="13:13" ht="15.75" customHeight="1">
      <c r="M331" s="1223"/>
    </row>
    <row r="332" spans="13:13" ht="15.75" customHeight="1">
      <c r="M332" s="1223"/>
    </row>
    <row r="333" spans="13:13" ht="15.75" customHeight="1">
      <c r="M333" s="1223"/>
    </row>
    <row r="334" spans="13:13" ht="15.75" customHeight="1">
      <c r="M334" s="1223"/>
    </row>
    <row r="335" spans="13:13" ht="15.75" customHeight="1">
      <c r="M335" s="1223"/>
    </row>
    <row r="336" spans="13:13" ht="15.75" customHeight="1">
      <c r="M336" s="1223"/>
    </row>
    <row r="337" spans="13:13" ht="15.75" customHeight="1">
      <c r="M337" s="1223"/>
    </row>
    <row r="338" spans="13:13" ht="15.75" customHeight="1">
      <c r="M338" s="1223"/>
    </row>
    <row r="339" spans="13:13" ht="15.75" customHeight="1">
      <c r="M339" s="1223"/>
    </row>
    <row r="340" spans="13:13" ht="15.75" customHeight="1">
      <c r="M340" s="1223"/>
    </row>
    <row r="341" spans="13:13" ht="15.75" customHeight="1">
      <c r="M341" s="1223"/>
    </row>
    <row r="342" spans="13:13" ht="15.75" customHeight="1">
      <c r="M342" s="1223"/>
    </row>
    <row r="343" spans="13:13" ht="15.75" customHeight="1">
      <c r="M343" s="1223"/>
    </row>
    <row r="344" spans="13:13" ht="15.75" customHeight="1">
      <c r="M344" s="1223"/>
    </row>
    <row r="345" spans="13:13" ht="15.75" customHeight="1">
      <c r="M345" s="1223"/>
    </row>
    <row r="346" spans="13:13" ht="15.75" customHeight="1">
      <c r="M346" s="1223"/>
    </row>
    <row r="347" spans="13:13" ht="15.75" customHeight="1">
      <c r="M347" s="1223"/>
    </row>
    <row r="348" spans="13:13" ht="15.75" customHeight="1">
      <c r="M348" s="1223"/>
    </row>
    <row r="349" spans="13:13" ht="15.75" customHeight="1">
      <c r="M349" s="1223"/>
    </row>
    <row r="350" spans="13:13" ht="15.75" customHeight="1">
      <c r="M350" s="1223"/>
    </row>
    <row r="351" spans="13:13" ht="15.75" customHeight="1">
      <c r="M351" s="1223"/>
    </row>
    <row r="352" spans="13:13" ht="15.75" customHeight="1">
      <c r="M352" s="1223"/>
    </row>
    <row r="353" spans="13:13" ht="15.75" customHeight="1">
      <c r="M353" s="1223"/>
    </row>
    <row r="354" spans="13:13" ht="15.75" customHeight="1">
      <c r="M354" s="1223"/>
    </row>
    <row r="355" spans="13:13" ht="15.75" customHeight="1">
      <c r="M355" s="1223"/>
    </row>
    <row r="356" spans="13:13" ht="15.75" customHeight="1">
      <c r="M356" s="1223"/>
    </row>
    <row r="357" spans="13:13" ht="15.75" customHeight="1">
      <c r="M357" s="1223"/>
    </row>
    <row r="358" spans="13:13" ht="15.75" customHeight="1">
      <c r="M358" s="1223"/>
    </row>
    <row r="359" spans="13:13" ht="15.75" customHeight="1">
      <c r="M359" s="1223"/>
    </row>
    <row r="360" spans="13:13" ht="15.75" customHeight="1">
      <c r="M360" s="1223"/>
    </row>
    <row r="361" spans="13:13" ht="15.75" customHeight="1">
      <c r="M361" s="1223"/>
    </row>
    <row r="362" spans="13:13" ht="15.75" customHeight="1">
      <c r="M362" s="1223"/>
    </row>
    <row r="363" spans="13:13" ht="15.75" customHeight="1">
      <c r="M363" s="1223"/>
    </row>
    <row r="364" spans="13:13" ht="15.75" customHeight="1">
      <c r="M364" s="1223"/>
    </row>
    <row r="365" spans="13:13" ht="15.75" customHeight="1">
      <c r="M365" s="1223"/>
    </row>
    <row r="366" spans="13:13" ht="15.75" customHeight="1">
      <c r="M366" s="1223"/>
    </row>
    <row r="367" spans="13:13" ht="15.75" customHeight="1">
      <c r="M367" s="1223"/>
    </row>
    <row r="368" spans="13:13" ht="15.75" customHeight="1">
      <c r="M368" s="1223"/>
    </row>
    <row r="369" spans="13:13" ht="15.75" customHeight="1">
      <c r="M369" s="1223"/>
    </row>
    <row r="370" spans="13:13" ht="15.75" customHeight="1">
      <c r="M370" s="1223"/>
    </row>
    <row r="371" spans="13:13" ht="15.75" customHeight="1">
      <c r="M371" s="1223"/>
    </row>
    <row r="372" spans="13:13" ht="15.75" customHeight="1">
      <c r="M372" s="1223"/>
    </row>
    <row r="373" spans="13:13" ht="15.75" customHeight="1">
      <c r="M373" s="1223"/>
    </row>
    <row r="374" spans="13:13" ht="15.75" customHeight="1">
      <c r="M374" s="1223"/>
    </row>
    <row r="375" spans="13:13" ht="15.75" customHeight="1">
      <c r="M375" s="1223"/>
    </row>
    <row r="376" spans="13:13" ht="15.75" customHeight="1">
      <c r="M376" s="1223"/>
    </row>
    <row r="377" spans="13:13" ht="15.75" customHeight="1">
      <c r="M377" s="1223"/>
    </row>
    <row r="378" spans="13:13" ht="15.75" customHeight="1">
      <c r="M378" s="1223"/>
    </row>
    <row r="379" spans="13:13" ht="15.75" customHeight="1">
      <c r="M379" s="1223"/>
    </row>
    <row r="380" spans="13:13" ht="15.75" customHeight="1">
      <c r="M380" s="1223"/>
    </row>
    <row r="381" spans="13:13" ht="15.75" customHeight="1">
      <c r="M381" s="1223"/>
    </row>
    <row r="382" spans="13:13" ht="15.75" customHeight="1">
      <c r="M382" s="1223"/>
    </row>
    <row r="383" spans="13:13" ht="15.75" customHeight="1">
      <c r="M383" s="1223"/>
    </row>
    <row r="384" spans="13:13" ht="15.75" customHeight="1">
      <c r="M384" s="1223"/>
    </row>
    <row r="385" spans="13:13" ht="15.75" customHeight="1">
      <c r="M385" s="1223"/>
    </row>
    <row r="386" spans="13:13" ht="15.75" customHeight="1">
      <c r="M386" s="1223"/>
    </row>
    <row r="387" spans="13:13" ht="15.75" customHeight="1">
      <c r="M387" s="1223"/>
    </row>
    <row r="388" spans="13:13" ht="15.75" customHeight="1">
      <c r="M388" s="1223"/>
    </row>
    <row r="389" spans="13:13" ht="15.75" customHeight="1">
      <c r="M389" s="1223"/>
    </row>
    <row r="390" spans="13:13" ht="15.75" customHeight="1">
      <c r="M390" s="1223"/>
    </row>
    <row r="391" spans="13:13" ht="15.75" customHeight="1">
      <c r="M391" s="1223"/>
    </row>
    <row r="392" spans="13:13" ht="15.75" customHeight="1">
      <c r="M392" s="1223"/>
    </row>
    <row r="393" spans="13:13" ht="15.75" customHeight="1">
      <c r="M393" s="1223"/>
    </row>
    <row r="394" spans="13:13" ht="15.75" customHeight="1">
      <c r="M394" s="1223"/>
    </row>
    <row r="395" spans="13:13" ht="15.75" customHeight="1">
      <c r="M395" s="1223"/>
    </row>
    <row r="396" spans="13:13" ht="15.75" customHeight="1">
      <c r="M396" s="1223"/>
    </row>
    <row r="397" spans="13:13" ht="15.75" customHeight="1">
      <c r="M397" s="1223"/>
    </row>
    <row r="398" spans="13:13" ht="15.75" customHeight="1">
      <c r="M398" s="1223"/>
    </row>
    <row r="399" spans="13:13" ht="15.75" customHeight="1">
      <c r="M399" s="1223"/>
    </row>
    <row r="400" spans="13:13" ht="15.75" customHeight="1">
      <c r="M400" s="1223"/>
    </row>
    <row r="401" spans="13:13" ht="15.75" customHeight="1">
      <c r="M401" s="1223"/>
    </row>
    <row r="402" spans="13:13" ht="15.75" customHeight="1">
      <c r="M402" s="1223"/>
    </row>
    <row r="403" spans="13:13" ht="15.75" customHeight="1">
      <c r="M403" s="1223"/>
    </row>
    <row r="404" spans="13:13" ht="15.75" customHeight="1">
      <c r="M404" s="1223"/>
    </row>
    <row r="405" spans="13:13" ht="15.75" customHeight="1">
      <c r="M405" s="1223"/>
    </row>
    <row r="406" spans="13:13" ht="15.75" customHeight="1">
      <c r="M406" s="1223"/>
    </row>
    <row r="407" spans="13:13" ht="15.75" customHeight="1">
      <c r="M407" s="1223"/>
    </row>
    <row r="408" spans="13:13" ht="15.75" customHeight="1">
      <c r="M408" s="1223"/>
    </row>
    <row r="409" spans="13:13" ht="15.75" customHeight="1">
      <c r="M409" s="1223"/>
    </row>
    <row r="410" spans="13:13" ht="15.75" customHeight="1">
      <c r="M410" s="1223"/>
    </row>
    <row r="411" spans="13:13" ht="15.75" customHeight="1">
      <c r="M411" s="1223"/>
    </row>
    <row r="412" spans="13:13" ht="15.75" customHeight="1">
      <c r="M412" s="1223"/>
    </row>
    <row r="413" spans="13:13" ht="15.75" customHeight="1">
      <c r="M413" s="1223"/>
    </row>
    <row r="414" spans="13:13" ht="15.75" customHeight="1">
      <c r="M414" s="1223"/>
    </row>
    <row r="415" spans="13:13" ht="15.75" customHeight="1">
      <c r="M415" s="1223"/>
    </row>
    <row r="416" spans="13:13" ht="15.75" customHeight="1">
      <c r="M416" s="1223"/>
    </row>
    <row r="417" spans="13:13" ht="15.75" customHeight="1">
      <c r="M417" s="1223"/>
    </row>
    <row r="418" spans="13:13" ht="15.75" customHeight="1">
      <c r="M418" s="1223"/>
    </row>
    <row r="419" spans="13:13" ht="15.75" customHeight="1">
      <c r="M419" s="1223"/>
    </row>
    <row r="420" spans="13:13" ht="15.75" customHeight="1">
      <c r="M420" s="1223"/>
    </row>
    <row r="421" spans="13:13" ht="15.75" customHeight="1">
      <c r="M421" s="1223"/>
    </row>
    <row r="422" spans="13:13" ht="15.75" customHeight="1">
      <c r="M422" s="1223"/>
    </row>
    <row r="423" spans="13:13" ht="15.75" customHeight="1">
      <c r="M423" s="1223"/>
    </row>
    <row r="424" spans="13:13" ht="15.75" customHeight="1">
      <c r="M424" s="1223"/>
    </row>
    <row r="425" spans="13:13" ht="15.75" customHeight="1">
      <c r="M425" s="1223"/>
    </row>
    <row r="426" spans="13:13" ht="15.75" customHeight="1">
      <c r="M426" s="1223"/>
    </row>
    <row r="427" spans="13:13" ht="15.75" customHeight="1">
      <c r="M427" s="1223"/>
    </row>
    <row r="428" spans="13:13" ht="15.75" customHeight="1">
      <c r="M428" s="1223"/>
    </row>
    <row r="429" spans="13:13" ht="15.75" customHeight="1">
      <c r="M429" s="1223"/>
    </row>
    <row r="430" spans="13:13" ht="15.75" customHeight="1">
      <c r="M430" s="1223"/>
    </row>
    <row r="431" spans="13:13" ht="15.75" customHeight="1">
      <c r="M431" s="1223"/>
    </row>
    <row r="432" spans="13:13" ht="15.75" customHeight="1">
      <c r="M432" s="1223"/>
    </row>
    <row r="433" spans="13:13" ht="15.75" customHeight="1">
      <c r="M433" s="1223"/>
    </row>
    <row r="434" spans="13:13" ht="15.75" customHeight="1">
      <c r="M434" s="1223"/>
    </row>
    <row r="435" spans="13:13" ht="15.75" customHeight="1">
      <c r="M435" s="1223"/>
    </row>
    <row r="436" spans="13:13" ht="15.75" customHeight="1">
      <c r="M436" s="1223"/>
    </row>
    <row r="437" spans="13:13" ht="15.75" customHeight="1">
      <c r="M437" s="1223"/>
    </row>
    <row r="438" spans="13:13" ht="15.75" customHeight="1">
      <c r="M438" s="1223"/>
    </row>
    <row r="439" spans="13:13" ht="15.75" customHeight="1">
      <c r="M439" s="1223"/>
    </row>
    <row r="440" spans="13:13" ht="15.75" customHeight="1">
      <c r="M440" s="1223"/>
    </row>
    <row r="441" spans="13:13" ht="15.75" customHeight="1">
      <c r="M441" s="1223"/>
    </row>
    <row r="442" spans="13:13" ht="15.75" customHeight="1">
      <c r="M442" s="1223"/>
    </row>
    <row r="443" spans="13:13" ht="15.75" customHeight="1">
      <c r="M443" s="1223"/>
    </row>
    <row r="444" spans="13:13" ht="15.75" customHeight="1">
      <c r="M444" s="1223"/>
    </row>
    <row r="445" spans="13:13" ht="15.75" customHeight="1">
      <c r="M445" s="1223"/>
    </row>
    <row r="446" spans="13:13" ht="15.75" customHeight="1">
      <c r="M446" s="1223"/>
    </row>
    <row r="447" spans="13:13" ht="15.75" customHeight="1">
      <c r="M447" s="1223"/>
    </row>
    <row r="448" spans="13:13" ht="15.75" customHeight="1">
      <c r="M448" s="1223"/>
    </row>
    <row r="449" spans="13:13" ht="15.75" customHeight="1">
      <c r="M449" s="1223"/>
    </row>
    <row r="450" spans="13:13" ht="15.75" customHeight="1">
      <c r="M450" s="1223"/>
    </row>
    <row r="451" spans="13:13" ht="15.75" customHeight="1">
      <c r="M451" s="1223"/>
    </row>
    <row r="452" spans="13:13" ht="15.75" customHeight="1">
      <c r="M452" s="1223"/>
    </row>
    <row r="453" spans="13:13" ht="15.75" customHeight="1">
      <c r="M453" s="1223"/>
    </row>
    <row r="454" spans="13:13" ht="15.75" customHeight="1">
      <c r="M454" s="1223"/>
    </row>
    <row r="455" spans="13:13" ht="15.75" customHeight="1">
      <c r="M455" s="1223"/>
    </row>
    <row r="456" spans="13:13" ht="15.75" customHeight="1">
      <c r="M456" s="1223"/>
    </row>
    <row r="457" spans="13:13" ht="15.75" customHeight="1">
      <c r="M457" s="1223"/>
    </row>
    <row r="458" spans="13:13" ht="15.75" customHeight="1">
      <c r="M458" s="1223"/>
    </row>
    <row r="459" spans="13:13" ht="15.75" customHeight="1">
      <c r="M459" s="1223"/>
    </row>
    <row r="460" spans="13:13" ht="15.75" customHeight="1">
      <c r="M460" s="1223"/>
    </row>
    <row r="461" spans="13:13" ht="15.75" customHeight="1">
      <c r="M461" s="1223"/>
    </row>
    <row r="462" spans="13:13" ht="15.75" customHeight="1">
      <c r="M462" s="1223"/>
    </row>
    <row r="463" spans="13:13" ht="15.75" customHeight="1">
      <c r="M463" s="1223"/>
    </row>
    <row r="464" spans="13:13" ht="15.75" customHeight="1">
      <c r="M464" s="1223"/>
    </row>
    <row r="465" spans="13:13" ht="15.75" customHeight="1">
      <c r="M465" s="1223"/>
    </row>
    <row r="466" spans="13:13" ht="15.75" customHeight="1">
      <c r="M466" s="1223"/>
    </row>
    <row r="467" spans="13:13" ht="15.75" customHeight="1">
      <c r="M467" s="1223"/>
    </row>
    <row r="468" spans="13:13" ht="15.75" customHeight="1">
      <c r="M468" s="1223"/>
    </row>
    <row r="469" spans="13:13" ht="15.75" customHeight="1">
      <c r="M469" s="1223"/>
    </row>
    <row r="470" spans="13:13" ht="15.75" customHeight="1">
      <c r="M470" s="1223"/>
    </row>
    <row r="471" spans="13:13" ht="15.75" customHeight="1">
      <c r="M471" s="1223"/>
    </row>
    <row r="472" spans="13:13" ht="15.75" customHeight="1">
      <c r="M472" s="1223"/>
    </row>
    <row r="473" spans="13:13" ht="15.75" customHeight="1">
      <c r="M473" s="1223"/>
    </row>
    <row r="474" spans="13:13" ht="15.75" customHeight="1">
      <c r="M474" s="1223"/>
    </row>
    <row r="475" spans="13:13" ht="15.75" customHeight="1">
      <c r="M475" s="1223"/>
    </row>
    <row r="476" spans="13:13" ht="15.75" customHeight="1">
      <c r="M476" s="1223"/>
    </row>
    <row r="477" spans="13:13" ht="15.75" customHeight="1">
      <c r="M477" s="1223"/>
    </row>
    <row r="478" spans="13:13" ht="15.75" customHeight="1">
      <c r="M478" s="1223"/>
    </row>
    <row r="479" spans="13:13" ht="15.75" customHeight="1">
      <c r="M479" s="1223"/>
    </row>
    <row r="480" spans="13:13" ht="15.75" customHeight="1">
      <c r="M480" s="1223"/>
    </row>
    <row r="481" spans="13:13" ht="15.75" customHeight="1">
      <c r="M481" s="1223"/>
    </row>
    <row r="482" spans="13:13" ht="15.75" customHeight="1">
      <c r="M482" s="1223"/>
    </row>
    <row r="483" spans="13:13" ht="15.75" customHeight="1">
      <c r="M483" s="1223"/>
    </row>
    <row r="484" spans="13:13" ht="15.75" customHeight="1">
      <c r="M484" s="1223"/>
    </row>
    <row r="485" spans="13:13" ht="15.75" customHeight="1">
      <c r="M485" s="1223"/>
    </row>
    <row r="486" spans="13:13" ht="15.75" customHeight="1">
      <c r="M486" s="1223"/>
    </row>
    <row r="487" spans="13:13" ht="15.75" customHeight="1">
      <c r="M487" s="1223"/>
    </row>
    <row r="488" spans="13:13" ht="15.75" customHeight="1">
      <c r="M488" s="1223"/>
    </row>
    <row r="489" spans="13:13" ht="15.75" customHeight="1">
      <c r="M489" s="1223"/>
    </row>
    <row r="490" spans="13:13" ht="15.75" customHeight="1">
      <c r="M490" s="1223"/>
    </row>
    <row r="491" spans="13:13" ht="15.75" customHeight="1">
      <c r="M491" s="1223"/>
    </row>
    <row r="492" spans="13:13" ht="15.75" customHeight="1">
      <c r="M492" s="1223"/>
    </row>
    <row r="493" spans="13:13" ht="15.75" customHeight="1">
      <c r="M493" s="1223"/>
    </row>
    <row r="494" spans="13:13" ht="15.75" customHeight="1">
      <c r="M494" s="1223"/>
    </row>
    <row r="495" spans="13:13" ht="15.75" customHeight="1">
      <c r="M495" s="1223"/>
    </row>
    <row r="496" spans="13:13" ht="15.75" customHeight="1">
      <c r="M496" s="1223"/>
    </row>
    <row r="497" spans="13:13" ht="15.75" customHeight="1">
      <c r="M497" s="1223"/>
    </row>
    <row r="498" spans="13:13" ht="15.75" customHeight="1">
      <c r="M498" s="1223"/>
    </row>
    <row r="499" spans="13:13" ht="15.75" customHeight="1">
      <c r="M499" s="1223"/>
    </row>
    <row r="500" spans="13:13" ht="15.75" customHeight="1">
      <c r="M500" s="1223"/>
    </row>
    <row r="501" spans="13:13" ht="15.75" customHeight="1">
      <c r="M501" s="1223"/>
    </row>
    <row r="502" spans="13:13" ht="15.75" customHeight="1">
      <c r="M502" s="1223"/>
    </row>
    <row r="503" spans="13:13" ht="15.75" customHeight="1">
      <c r="M503" s="1223"/>
    </row>
    <row r="504" spans="13:13" ht="15.75" customHeight="1">
      <c r="M504" s="1223"/>
    </row>
    <row r="505" spans="13:13" ht="15.75" customHeight="1">
      <c r="M505" s="1223"/>
    </row>
    <row r="506" spans="13:13" ht="15.75" customHeight="1">
      <c r="M506" s="1223"/>
    </row>
    <row r="507" spans="13:13" ht="15.75" customHeight="1">
      <c r="M507" s="1223"/>
    </row>
    <row r="508" spans="13:13" ht="15.75" customHeight="1">
      <c r="M508" s="1223"/>
    </row>
    <row r="509" spans="13:13" ht="15.75" customHeight="1">
      <c r="M509" s="1223"/>
    </row>
    <row r="510" spans="13:13" ht="15.75" customHeight="1">
      <c r="M510" s="1223"/>
    </row>
    <row r="511" spans="13:13" ht="15.75" customHeight="1">
      <c r="M511" s="1223"/>
    </row>
    <row r="512" spans="13:13" ht="15.75" customHeight="1">
      <c r="M512" s="1223"/>
    </row>
    <row r="513" spans="13:13" ht="15.75" customHeight="1">
      <c r="M513" s="1223"/>
    </row>
    <row r="514" spans="13:13" ht="15.75" customHeight="1">
      <c r="M514" s="1223"/>
    </row>
    <row r="515" spans="13:13" ht="15.75" customHeight="1">
      <c r="M515" s="1223"/>
    </row>
    <row r="516" spans="13:13" ht="15.75" customHeight="1">
      <c r="M516" s="1223"/>
    </row>
    <row r="517" spans="13:13" ht="15.75" customHeight="1">
      <c r="M517" s="1223"/>
    </row>
    <row r="518" spans="13:13" ht="15.75" customHeight="1">
      <c r="M518" s="1223"/>
    </row>
    <row r="519" spans="13:13" ht="15.75" customHeight="1">
      <c r="M519" s="1223"/>
    </row>
    <row r="520" spans="13:13" ht="15.75" customHeight="1">
      <c r="M520" s="1223"/>
    </row>
    <row r="521" spans="13:13" ht="15.75" customHeight="1">
      <c r="M521" s="1223"/>
    </row>
    <row r="522" spans="13:13" ht="15.75" customHeight="1">
      <c r="M522" s="1223"/>
    </row>
    <row r="523" spans="13:13" ht="15.75" customHeight="1">
      <c r="M523" s="1223"/>
    </row>
    <row r="524" spans="13:13" ht="15.75" customHeight="1">
      <c r="M524" s="1223"/>
    </row>
    <row r="525" spans="13:13" ht="15.75" customHeight="1">
      <c r="M525" s="1223"/>
    </row>
    <row r="526" spans="13:13" ht="15.75" customHeight="1">
      <c r="M526" s="1223"/>
    </row>
    <row r="527" spans="13:13" ht="15.75" customHeight="1">
      <c r="M527" s="1223"/>
    </row>
    <row r="528" spans="13:13" ht="15.75" customHeight="1">
      <c r="M528" s="1223"/>
    </row>
    <row r="529" spans="13:13" ht="15.75" customHeight="1">
      <c r="M529" s="1223"/>
    </row>
    <row r="530" spans="13:13" ht="15.75" customHeight="1">
      <c r="M530" s="1223"/>
    </row>
    <row r="531" spans="13:13" ht="15.75" customHeight="1">
      <c r="M531" s="1223"/>
    </row>
    <row r="532" spans="13:13" ht="15.75" customHeight="1">
      <c r="M532" s="1223"/>
    </row>
    <row r="533" spans="13:13" ht="15.75" customHeight="1">
      <c r="M533" s="1223"/>
    </row>
    <row r="534" spans="13:13" ht="15.75" customHeight="1">
      <c r="M534" s="1223"/>
    </row>
    <row r="535" spans="13:13" ht="15.75" customHeight="1">
      <c r="M535" s="1223"/>
    </row>
    <row r="536" spans="13:13" ht="15.75" customHeight="1">
      <c r="M536" s="1223"/>
    </row>
    <row r="537" spans="13:13" ht="15.75" customHeight="1">
      <c r="M537" s="1223"/>
    </row>
    <row r="538" spans="13:13" ht="15.75" customHeight="1">
      <c r="M538" s="1223"/>
    </row>
    <row r="539" spans="13:13" ht="15.75" customHeight="1">
      <c r="M539" s="1223"/>
    </row>
    <row r="540" spans="13:13" ht="15.75" customHeight="1">
      <c r="M540" s="1223"/>
    </row>
    <row r="541" spans="13:13" ht="15.75" customHeight="1">
      <c r="M541" s="1223"/>
    </row>
    <row r="542" spans="13:13" ht="15.75" customHeight="1">
      <c r="M542" s="1223"/>
    </row>
    <row r="543" spans="13:13" ht="15.75" customHeight="1">
      <c r="M543" s="1223"/>
    </row>
    <row r="544" spans="13:13" ht="15.75" customHeight="1">
      <c r="M544" s="1223"/>
    </row>
    <row r="545" spans="13:13" ht="15.75" customHeight="1">
      <c r="M545" s="1223"/>
    </row>
    <row r="546" spans="13:13" ht="15.75" customHeight="1">
      <c r="M546" s="1223"/>
    </row>
    <row r="547" spans="13:13" ht="15.75" customHeight="1">
      <c r="M547" s="1223"/>
    </row>
    <row r="548" spans="13:13" ht="15.75" customHeight="1">
      <c r="M548" s="1223"/>
    </row>
    <row r="549" spans="13:13" ht="15.75" customHeight="1">
      <c r="M549" s="1223"/>
    </row>
    <row r="550" spans="13:13" ht="15.75" customHeight="1">
      <c r="M550" s="1223"/>
    </row>
    <row r="551" spans="13:13" ht="15.75" customHeight="1">
      <c r="M551" s="1223"/>
    </row>
    <row r="552" spans="13:13" ht="15.75" customHeight="1">
      <c r="M552" s="1223"/>
    </row>
    <row r="553" spans="13:13" ht="15.75" customHeight="1">
      <c r="M553" s="1223"/>
    </row>
    <row r="554" spans="13:13" ht="15.75" customHeight="1">
      <c r="M554" s="1223"/>
    </row>
    <row r="555" spans="13:13" ht="15.75" customHeight="1">
      <c r="M555" s="1223"/>
    </row>
    <row r="556" spans="13:13" ht="15.75" customHeight="1">
      <c r="M556" s="1223"/>
    </row>
    <row r="557" spans="13:13" ht="15.75" customHeight="1">
      <c r="M557" s="1223"/>
    </row>
    <row r="558" spans="13:13" ht="15.75" customHeight="1">
      <c r="M558" s="1223"/>
    </row>
    <row r="559" spans="13:13" ht="15.75" customHeight="1">
      <c r="M559" s="1223"/>
    </row>
    <row r="560" spans="13:13" ht="15.75" customHeight="1">
      <c r="M560" s="1223"/>
    </row>
    <row r="561" spans="13:13" ht="15.75" customHeight="1">
      <c r="M561" s="1223"/>
    </row>
    <row r="562" spans="13:13" ht="15.75" customHeight="1">
      <c r="M562" s="1223"/>
    </row>
    <row r="563" spans="13:13" ht="15.75" customHeight="1">
      <c r="M563" s="1223"/>
    </row>
    <row r="564" spans="13:13" ht="15.75" customHeight="1">
      <c r="M564" s="1223"/>
    </row>
    <row r="565" spans="13:13" ht="15.75" customHeight="1">
      <c r="M565" s="1223"/>
    </row>
    <row r="566" spans="13:13" ht="15.75" customHeight="1">
      <c r="M566" s="1223"/>
    </row>
    <row r="567" spans="13:13" ht="15.75" customHeight="1">
      <c r="M567" s="1223"/>
    </row>
    <row r="568" spans="13:13" ht="15.75" customHeight="1">
      <c r="M568" s="1223"/>
    </row>
    <row r="569" spans="13:13" ht="15.75" customHeight="1">
      <c r="M569" s="1223"/>
    </row>
    <row r="570" spans="13:13" ht="15.75" customHeight="1">
      <c r="M570" s="1223"/>
    </row>
    <row r="571" spans="13:13" ht="15.75" customHeight="1">
      <c r="M571" s="1223"/>
    </row>
    <row r="572" spans="13:13" ht="15.75" customHeight="1">
      <c r="M572" s="1223"/>
    </row>
    <row r="573" spans="13:13" ht="15.75" customHeight="1">
      <c r="M573" s="1223"/>
    </row>
    <row r="574" spans="13:13" ht="15.75" customHeight="1">
      <c r="M574" s="1223"/>
    </row>
    <row r="575" spans="13:13" ht="15.75" customHeight="1">
      <c r="M575" s="1223"/>
    </row>
    <row r="576" spans="13:13" ht="15.75" customHeight="1">
      <c r="M576" s="1223"/>
    </row>
    <row r="577" spans="13:13" ht="15.75" customHeight="1">
      <c r="M577" s="1223"/>
    </row>
    <row r="578" spans="13:13" ht="15.75" customHeight="1">
      <c r="M578" s="1223"/>
    </row>
    <row r="579" spans="13:13" ht="15.75" customHeight="1">
      <c r="M579" s="1223"/>
    </row>
    <row r="580" spans="13:13" ht="15.75" customHeight="1">
      <c r="M580" s="1223"/>
    </row>
    <row r="581" spans="13:13" ht="15.75" customHeight="1">
      <c r="M581" s="1223"/>
    </row>
    <row r="582" spans="13:13" ht="15.75" customHeight="1">
      <c r="M582" s="1223"/>
    </row>
    <row r="583" spans="13:13" ht="15.75" customHeight="1">
      <c r="M583" s="1223"/>
    </row>
    <row r="584" spans="13:13" ht="15.75" customHeight="1">
      <c r="M584" s="1223"/>
    </row>
    <row r="585" spans="13:13" ht="15.75" customHeight="1">
      <c r="M585" s="1223"/>
    </row>
    <row r="586" spans="13:13" ht="15.75" customHeight="1">
      <c r="M586" s="1223"/>
    </row>
    <row r="587" spans="13:13" ht="15.75" customHeight="1">
      <c r="M587" s="1223"/>
    </row>
    <row r="588" spans="13:13" ht="15.75" customHeight="1">
      <c r="M588" s="1223"/>
    </row>
    <row r="589" spans="13:13" ht="15.75" customHeight="1">
      <c r="M589" s="1223"/>
    </row>
    <row r="590" spans="13:13" ht="15.75" customHeight="1">
      <c r="M590" s="1223"/>
    </row>
    <row r="591" spans="13:13" ht="15.75" customHeight="1">
      <c r="M591" s="1223"/>
    </row>
    <row r="592" spans="13:13" ht="15.75" customHeight="1">
      <c r="M592" s="1223"/>
    </row>
    <row r="593" spans="13:13" ht="15.75" customHeight="1">
      <c r="M593" s="1223"/>
    </row>
    <row r="594" spans="13:13" ht="15.75" customHeight="1">
      <c r="M594" s="1223"/>
    </row>
    <row r="595" spans="13:13" ht="15.75" customHeight="1">
      <c r="M595" s="1223"/>
    </row>
    <row r="596" spans="13:13" ht="15.75" customHeight="1">
      <c r="M596" s="1223"/>
    </row>
    <row r="597" spans="13:13" ht="15.75" customHeight="1">
      <c r="M597" s="1223"/>
    </row>
    <row r="598" spans="13:13" ht="15.75" customHeight="1">
      <c r="M598" s="1223"/>
    </row>
    <row r="599" spans="13:13" ht="15.75" customHeight="1">
      <c r="M599" s="1223"/>
    </row>
    <row r="600" spans="13:13" ht="15.75" customHeight="1">
      <c r="M600" s="1223"/>
    </row>
    <row r="601" spans="13:13" ht="15.75" customHeight="1">
      <c r="M601" s="1223"/>
    </row>
    <row r="602" spans="13:13" ht="15.75" customHeight="1">
      <c r="M602" s="1223"/>
    </row>
    <row r="603" spans="13:13" ht="15.75" customHeight="1">
      <c r="M603" s="1223"/>
    </row>
    <row r="604" spans="13:13" ht="15.75" customHeight="1">
      <c r="M604" s="1223"/>
    </row>
    <row r="605" spans="13:13" ht="15.75" customHeight="1">
      <c r="M605" s="1223"/>
    </row>
    <row r="606" spans="13:13" ht="15.75" customHeight="1">
      <c r="M606" s="1223"/>
    </row>
    <row r="607" spans="13:13" ht="15.75" customHeight="1">
      <c r="M607" s="1223"/>
    </row>
    <row r="608" spans="13:13" ht="15.75" customHeight="1">
      <c r="M608" s="1223"/>
    </row>
    <row r="609" spans="13:13" ht="15.75" customHeight="1">
      <c r="M609" s="1223"/>
    </row>
    <row r="610" spans="13:13" ht="15.75" customHeight="1">
      <c r="M610" s="1223"/>
    </row>
    <row r="611" spans="13:13" ht="15.75" customHeight="1">
      <c r="M611" s="1223"/>
    </row>
    <row r="612" spans="13:13" ht="15.75" customHeight="1">
      <c r="M612" s="1223"/>
    </row>
    <row r="613" spans="13:13" ht="15.75" customHeight="1">
      <c r="M613" s="1223"/>
    </row>
    <row r="614" spans="13:13" ht="15.75" customHeight="1">
      <c r="M614" s="1223"/>
    </row>
    <row r="615" spans="13:13" ht="15.75" customHeight="1">
      <c r="M615" s="1223"/>
    </row>
    <row r="616" spans="13:13" ht="15.75" customHeight="1">
      <c r="M616" s="1223"/>
    </row>
    <row r="617" spans="13:13" ht="15.75" customHeight="1">
      <c r="M617" s="1223"/>
    </row>
    <row r="618" spans="13:13" ht="15.75" customHeight="1">
      <c r="M618" s="1223"/>
    </row>
    <row r="619" spans="13:13" ht="15.75" customHeight="1">
      <c r="M619" s="1223"/>
    </row>
    <row r="620" spans="13:13" ht="15.75" customHeight="1">
      <c r="M620" s="1223"/>
    </row>
    <row r="621" spans="13:13" ht="15.75" customHeight="1">
      <c r="M621" s="1223"/>
    </row>
    <row r="622" spans="13:13" ht="15.75" customHeight="1">
      <c r="M622" s="1223"/>
    </row>
    <row r="623" spans="13:13" ht="15.75" customHeight="1">
      <c r="M623" s="1223"/>
    </row>
    <row r="624" spans="13:13" ht="15.75" customHeight="1">
      <c r="M624" s="1223"/>
    </row>
    <row r="625" spans="13:13" ht="15.75" customHeight="1">
      <c r="M625" s="1223"/>
    </row>
    <row r="626" spans="13:13" ht="15.75" customHeight="1">
      <c r="M626" s="1223"/>
    </row>
    <row r="627" spans="13:13" ht="15.75" customHeight="1">
      <c r="M627" s="1223"/>
    </row>
    <row r="628" spans="13:13" ht="15.75" customHeight="1">
      <c r="M628" s="1223"/>
    </row>
    <row r="629" spans="13:13" ht="15.75" customHeight="1">
      <c r="M629" s="1223"/>
    </row>
    <row r="630" spans="13:13" ht="15.75" customHeight="1">
      <c r="M630" s="1223"/>
    </row>
    <row r="631" spans="13:13" ht="15.75" customHeight="1">
      <c r="M631" s="1223"/>
    </row>
    <row r="632" spans="13:13" ht="15.75" customHeight="1">
      <c r="M632" s="1223"/>
    </row>
    <row r="633" spans="13:13" ht="15.75" customHeight="1">
      <c r="M633" s="1223"/>
    </row>
    <row r="634" spans="13:13" ht="15.75" customHeight="1">
      <c r="M634" s="1223"/>
    </row>
    <row r="635" spans="13:13" ht="15.75" customHeight="1">
      <c r="M635" s="1223"/>
    </row>
    <row r="636" spans="13:13" ht="15.75" customHeight="1">
      <c r="M636" s="1223"/>
    </row>
    <row r="637" spans="13:13" ht="15.75" customHeight="1">
      <c r="M637" s="1223"/>
    </row>
    <row r="638" spans="13:13" ht="15.75" customHeight="1">
      <c r="M638" s="1223"/>
    </row>
    <row r="639" spans="13:13" ht="15.75" customHeight="1">
      <c r="M639" s="1223"/>
    </row>
    <row r="640" spans="13:13" ht="15.75" customHeight="1">
      <c r="M640" s="1223"/>
    </row>
    <row r="641" spans="13:13" ht="15.75" customHeight="1">
      <c r="M641" s="1223"/>
    </row>
    <row r="642" spans="13:13" ht="15.75" customHeight="1">
      <c r="M642" s="1223"/>
    </row>
    <row r="643" spans="13:13" ht="15.75" customHeight="1">
      <c r="M643" s="1223"/>
    </row>
    <row r="644" spans="13:13" ht="15.75" customHeight="1">
      <c r="M644" s="1223"/>
    </row>
    <row r="645" spans="13:13" ht="15.75" customHeight="1">
      <c r="M645" s="1223"/>
    </row>
    <row r="646" spans="13:13" ht="15.75" customHeight="1">
      <c r="M646" s="1223"/>
    </row>
    <row r="647" spans="13:13" ht="15.75" customHeight="1">
      <c r="M647" s="1223"/>
    </row>
    <row r="648" spans="13:13" ht="15.75" customHeight="1">
      <c r="M648" s="1223"/>
    </row>
    <row r="649" spans="13:13" ht="15.75" customHeight="1">
      <c r="M649" s="1223"/>
    </row>
    <row r="650" spans="13:13" ht="15.75" customHeight="1">
      <c r="M650" s="1223"/>
    </row>
    <row r="651" spans="13:13" ht="15.75" customHeight="1">
      <c r="M651" s="1223"/>
    </row>
    <row r="652" spans="13:13" ht="15.75" customHeight="1">
      <c r="M652" s="1223"/>
    </row>
    <row r="653" spans="13:13" ht="15.75" customHeight="1">
      <c r="M653" s="1223"/>
    </row>
    <row r="654" spans="13:13" ht="15.75" customHeight="1">
      <c r="M654" s="1223"/>
    </row>
    <row r="655" spans="13:13" ht="15.75" customHeight="1">
      <c r="M655" s="1223"/>
    </row>
    <row r="656" spans="13:13" ht="15.75" customHeight="1">
      <c r="M656" s="1223"/>
    </row>
    <row r="657" spans="13:13" ht="15.75" customHeight="1">
      <c r="M657" s="1223"/>
    </row>
    <row r="658" spans="13:13" ht="15.75" customHeight="1">
      <c r="M658" s="1223"/>
    </row>
    <row r="659" spans="13:13" ht="15.75" customHeight="1">
      <c r="M659" s="1223"/>
    </row>
    <row r="660" spans="13:13" ht="15.75" customHeight="1">
      <c r="M660" s="1223"/>
    </row>
    <row r="661" spans="13:13" ht="15.75" customHeight="1">
      <c r="M661" s="1223"/>
    </row>
    <row r="662" spans="13:13" ht="15.75" customHeight="1">
      <c r="M662" s="1223"/>
    </row>
    <row r="663" spans="13:13" ht="15.75" customHeight="1">
      <c r="M663" s="1223"/>
    </row>
    <row r="664" spans="13:13" ht="15.75" customHeight="1">
      <c r="M664" s="1223"/>
    </row>
    <row r="665" spans="13:13" ht="15.75" customHeight="1">
      <c r="M665" s="1223"/>
    </row>
    <row r="666" spans="13:13" ht="15.75" customHeight="1">
      <c r="M666" s="1223"/>
    </row>
    <row r="667" spans="13:13" ht="15.75" customHeight="1">
      <c r="M667" s="1223"/>
    </row>
    <row r="668" spans="13:13" ht="15.75" customHeight="1">
      <c r="M668" s="1223"/>
    </row>
    <row r="669" spans="13:13" ht="15.75" customHeight="1">
      <c r="M669" s="1223"/>
    </row>
    <row r="670" spans="13:13" ht="15.75" customHeight="1">
      <c r="M670" s="1223"/>
    </row>
    <row r="671" spans="13:13" ht="15.75" customHeight="1">
      <c r="M671" s="1223"/>
    </row>
    <row r="672" spans="13:13" ht="15.75" customHeight="1">
      <c r="M672" s="1223"/>
    </row>
    <row r="673" spans="13:13" ht="15.75" customHeight="1">
      <c r="M673" s="1223"/>
    </row>
    <row r="674" spans="13:13" ht="15.75" customHeight="1">
      <c r="M674" s="1223"/>
    </row>
    <row r="675" spans="13:13" ht="15.75" customHeight="1">
      <c r="M675" s="1223"/>
    </row>
    <row r="676" spans="13:13" ht="15.75" customHeight="1">
      <c r="M676" s="1223"/>
    </row>
    <row r="677" spans="13:13" ht="15.75" customHeight="1">
      <c r="M677" s="1223"/>
    </row>
    <row r="678" spans="13:13" ht="15.75" customHeight="1">
      <c r="M678" s="1223"/>
    </row>
    <row r="679" spans="13:13" ht="15.75" customHeight="1">
      <c r="M679" s="1223"/>
    </row>
    <row r="680" spans="13:13" ht="15.75" customHeight="1">
      <c r="M680" s="1223"/>
    </row>
    <row r="681" spans="13:13" ht="15.75" customHeight="1">
      <c r="M681" s="1223"/>
    </row>
    <row r="682" spans="13:13" ht="15.75" customHeight="1">
      <c r="M682" s="1223"/>
    </row>
    <row r="683" spans="13:13" ht="15.75" customHeight="1">
      <c r="M683" s="1223"/>
    </row>
    <row r="684" spans="13:13" ht="15.75" customHeight="1">
      <c r="M684" s="1223"/>
    </row>
    <row r="685" spans="13:13" ht="15.75" customHeight="1">
      <c r="M685" s="1223"/>
    </row>
    <row r="686" spans="13:13" ht="15.75" customHeight="1">
      <c r="M686" s="1223"/>
    </row>
    <row r="687" spans="13:13" ht="15.75" customHeight="1">
      <c r="M687" s="1223"/>
    </row>
    <row r="688" spans="13:13" ht="15.75" customHeight="1">
      <c r="M688" s="1223"/>
    </row>
    <row r="689" spans="13:13" ht="15.75" customHeight="1">
      <c r="M689" s="1223"/>
    </row>
    <row r="690" spans="13:13" ht="15.75" customHeight="1">
      <c r="M690" s="1223"/>
    </row>
    <row r="691" spans="13:13" ht="15.75" customHeight="1">
      <c r="M691" s="1223"/>
    </row>
    <row r="692" spans="13:13" ht="15.75" customHeight="1">
      <c r="M692" s="1223"/>
    </row>
    <row r="693" spans="13:13" ht="15.75" customHeight="1">
      <c r="M693" s="1223"/>
    </row>
    <row r="694" spans="13:13" ht="15.75" customHeight="1">
      <c r="M694" s="1223"/>
    </row>
    <row r="695" spans="13:13" ht="15.75" customHeight="1">
      <c r="M695" s="1223"/>
    </row>
    <row r="696" spans="13:13" ht="15.75" customHeight="1">
      <c r="M696" s="1223"/>
    </row>
    <row r="697" spans="13:13" ht="15.75" customHeight="1">
      <c r="M697" s="1223"/>
    </row>
    <row r="698" spans="13:13" ht="15.75" customHeight="1">
      <c r="M698" s="1223"/>
    </row>
    <row r="699" spans="13:13" ht="15.75" customHeight="1">
      <c r="M699" s="1223"/>
    </row>
    <row r="700" spans="13:13" ht="15.75" customHeight="1">
      <c r="M700" s="1223"/>
    </row>
    <row r="701" spans="13:13" ht="15.75" customHeight="1">
      <c r="M701" s="1223"/>
    </row>
    <row r="702" spans="13:13" ht="15.75" customHeight="1">
      <c r="M702" s="1223"/>
    </row>
    <row r="703" spans="13:13" ht="15.75" customHeight="1">
      <c r="M703" s="1223"/>
    </row>
    <row r="704" spans="13:13" ht="15.75" customHeight="1">
      <c r="M704" s="1223"/>
    </row>
    <row r="705" spans="13:13" ht="15.75" customHeight="1">
      <c r="M705" s="1223"/>
    </row>
    <row r="706" spans="13:13" ht="15.75" customHeight="1">
      <c r="M706" s="1223"/>
    </row>
    <row r="707" spans="13:13" ht="15.75" customHeight="1">
      <c r="M707" s="1223"/>
    </row>
    <row r="708" spans="13:13" ht="15.75" customHeight="1">
      <c r="M708" s="1223"/>
    </row>
    <row r="709" spans="13:13" ht="15.75" customHeight="1">
      <c r="M709" s="1223"/>
    </row>
    <row r="710" spans="13:13" ht="15.75" customHeight="1">
      <c r="M710" s="1223"/>
    </row>
    <row r="711" spans="13:13" ht="15.75" customHeight="1">
      <c r="M711" s="1223"/>
    </row>
    <row r="712" spans="13:13" ht="15.75" customHeight="1">
      <c r="M712" s="1223"/>
    </row>
    <row r="713" spans="13:13" ht="15.75" customHeight="1">
      <c r="M713" s="1223"/>
    </row>
    <row r="714" spans="13:13" ht="15.75" customHeight="1">
      <c r="M714" s="1223"/>
    </row>
    <row r="715" spans="13:13" ht="15.75" customHeight="1">
      <c r="M715" s="1223"/>
    </row>
    <row r="716" spans="13:13" ht="15.75" customHeight="1">
      <c r="M716" s="1223"/>
    </row>
    <row r="717" spans="13:13" ht="15.75" customHeight="1">
      <c r="M717" s="1223"/>
    </row>
    <row r="718" spans="13:13" ht="15.75" customHeight="1">
      <c r="M718" s="1223"/>
    </row>
    <row r="719" spans="13:13" ht="15.75" customHeight="1">
      <c r="M719" s="1223"/>
    </row>
    <row r="720" spans="13:13" ht="15.75" customHeight="1">
      <c r="M720" s="1223"/>
    </row>
    <row r="721" spans="13:13" ht="15.75" customHeight="1">
      <c r="M721" s="1223"/>
    </row>
    <row r="722" spans="13:13" ht="15.75" customHeight="1">
      <c r="M722" s="1223"/>
    </row>
    <row r="723" spans="13:13" ht="15.75" customHeight="1">
      <c r="M723" s="1223"/>
    </row>
    <row r="724" spans="13:13" ht="15.75" customHeight="1">
      <c r="M724" s="1223"/>
    </row>
    <row r="725" spans="13:13" ht="15.75" customHeight="1">
      <c r="M725" s="1223"/>
    </row>
    <row r="726" spans="13:13" ht="15.75" customHeight="1">
      <c r="M726" s="1223"/>
    </row>
    <row r="727" spans="13:13" ht="15.75" customHeight="1">
      <c r="M727" s="1223"/>
    </row>
    <row r="728" spans="13:13" ht="15.75" customHeight="1">
      <c r="M728" s="1223"/>
    </row>
    <row r="729" spans="13:13" ht="15.75" customHeight="1">
      <c r="M729" s="1223"/>
    </row>
    <row r="730" spans="13:13" ht="15.75" customHeight="1">
      <c r="M730" s="1223"/>
    </row>
    <row r="731" spans="13:13" ht="15.75" customHeight="1">
      <c r="M731" s="1223"/>
    </row>
    <row r="732" spans="13:13" ht="15.75" customHeight="1">
      <c r="M732" s="1223"/>
    </row>
    <row r="733" spans="13:13" ht="15.75" customHeight="1">
      <c r="M733" s="1223"/>
    </row>
    <row r="734" spans="13:13" ht="15.75" customHeight="1">
      <c r="M734" s="1223"/>
    </row>
    <row r="735" spans="13:13" ht="15.75" customHeight="1">
      <c r="M735" s="1223"/>
    </row>
    <row r="736" spans="13:13" ht="15.75" customHeight="1">
      <c r="M736" s="1223"/>
    </row>
    <row r="737" spans="13:13" ht="15.75" customHeight="1">
      <c r="M737" s="1223"/>
    </row>
    <row r="738" spans="13:13" ht="15.75" customHeight="1">
      <c r="M738" s="1223"/>
    </row>
    <row r="739" spans="13:13" ht="15.75" customHeight="1">
      <c r="M739" s="1223"/>
    </row>
    <row r="740" spans="13:13" ht="15.75" customHeight="1">
      <c r="M740" s="1223"/>
    </row>
    <row r="741" spans="13:13" ht="15.75" customHeight="1">
      <c r="M741" s="1223"/>
    </row>
    <row r="742" spans="13:13" ht="15.75" customHeight="1">
      <c r="M742" s="1223"/>
    </row>
    <row r="743" spans="13:13" ht="15.75" customHeight="1">
      <c r="M743" s="1223"/>
    </row>
    <row r="744" spans="13:13" ht="15.75" customHeight="1">
      <c r="M744" s="1223"/>
    </row>
    <row r="745" spans="13:13" ht="15.75" customHeight="1">
      <c r="M745" s="1223"/>
    </row>
    <row r="746" spans="13:13" ht="15.75" customHeight="1">
      <c r="M746" s="1223"/>
    </row>
    <row r="747" spans="13:13" ht="15.75" customHeight="1">
      <c r="M747" s="1223"/>
    </row>
    <row r="748" spans="13:13" ht="15.75" customHeight="1">
      <c r="M748" s="1223"/>
    </row>
    <row r="749" spans="13:13" ht="15.75" customHeight="1">
      <c r="M749" s="1223"/>
    </row>
    <row r="750" spans="13:13" ht="15.75" customHeight="1">
      <c r="M750" s="1223"/>
    </row>
    <row r="751" spans="13:13" ht="15.75" customHeight="1">
      <c r="M751" s="1223"/>
    </row>
    <row r="752" spans="13:13" ht="15.75" customHeight="1">
      <c r="M752" s="1223"/>
    </row>
    <row r="753" spans="13:13" ht="15.75" customHeight="1">
      <c r="M753" s="1223"/>
    </row>
    <row r="754" spans="13:13" ht="15.75" customHeight="1">
      <c r="M754" s="1223"/>
    </row>
    <row r="755" spans="13:13" ht="15.75" customHeight="1">
      <c r="M755" s="1223"/>
    </row>
    <row r="756" spans="13:13" ht="15.75" customHeight="1">
      <c r="M756" s="1223"/>
    </row>
    <row r="757" spans="13:13" ht="15.75" customHeight="1">
      <c r="M757" s="1223"/>
    </row>
    <row r="758" spans="13:13" ht="15.75" customHeight="1">
      <c r="M758" s="1223"/>
    </row>
    <row r="759" spans="13:13" ht="15.75" customHeight="1">
      <c r="M759" s="1223"/>
    </row>
    <row r="760" spans="13:13" ht="15.75" customHeight="1">
      <c r="M760" s="1223"/>
    </row>
    <row r="761" spans="13:13" ht="15.75" customHeight="1">
      <c r="M761" s="1223"/>
    </row>
    <row r="762" spans="13:13" ht="15.75" customHeight="1">
      <c r="M762" s="1223"/>
    </row>
    <row r="763" spans="13:13" ht="15.75" customHeight="1">
      <c r="M763" s="1223"/>
    </row>
    <row r="764" spans="13:13" ht="15.75" customHeight="1">
      <c r="M764" s="1223"/>
    </row>
    <row r="765" spans="13:13" ht="15.75" customHeight="1">
      <c r="M765" s="1223"/>
    </row>
    <row r="766" spans="13:13" ht="15.75" customHeight="1">
      <c r="M766" s="1223"/>
    </row>
    <row r="767" spans="13:13" ht="15.75" customHeight="1">
      <c r="M767" s="1223"/>
    </row>
    <row r="768" spans="13:13" ht="15.75" customHeight="1">
      <c r="M768" s="1223"/>
    </row>
    <row r="769" spans="13:13" ht="15.75" customHeight="1">
      <c r="M769" s="1223"/>
    </row>
    <row r="770" spans="13:13" ht="15.75" customHeight="1">
      <c r="M770" s="1223"/>
    </row>
    <row r="771" spans="13:13" ht="15.75" customHeight="1">
      <c r="M771" s="1223"/>
    </row>
    <row r="772" spans="13:13" ht="15.75" customHeight="1">
      <c r="M772" s="1223"/>
    </row>
    <row r="773" spans="13:13" ht="15.75" customHeight="1">
      <c r="M773" s="1223"/>
    </row>
    <row r="774" spans="13:13" ht="15.75" customHeight="1">
      <c r="M774" s="1223"/>
    </row>
    <row r="775" spans="13:13" ht="15.75" customHeight="1">
      <c r="M775" s="1223"/>
    </row>
    <row r="776" spans="13:13" ht="15.75" customHeight="1">
      <c r="M776" s="1223"/>
    </row>
    <row r="777" spans="13:13" ht="15.75" customHeight="1">
      <c r="M777" s="1223"/>
    </row>
    <row r="778" spans="13:13" ht="15.75" customHeight="1">
      <c r="M778" s="1223"/>
    </row>
    <row r="779" spans="13:13" ht="15.75" customHeight="1">
      <c r="M779" s="1223"/>
    </row>
    <row r="780" spans="13:13" ht="15.75" customHeight="1">
      <c r="M780" s="1223"/>
    </row>
    <row r="781" spans="13:13" ht="15.75" customHeight="1">
      <c r="M781" s="1223"/>
    </row>
    <row r="782" spans="13:13" ht="15.75" customHeight="1">
      <c r="M782" s="1223"/>
    </row>
    <row r="783" spans="13:13" ht="15.75" customHeight="1">
      <c r="M783" s="1223"/>
    </row>
    <row r="784" spans="13:13" ht="15.75" customHeight="1">
      <c r="M784" s="1223"/>
    </row>
    <row r="785" spans="13:13" ht="15.75" customHeight="1">
      <c r="M785" s="1223"/>
    </row>
    <row r="786" spans="13:13" ht="15.75" customHeight="1">
      <c r="M786" s="1223"/>
    </row>
    <row r="787" spans="13:13" ht="15.75" customHeight="1">
      <c r="M787" s="1223"/>
    </row>
    <row r="788" spans="13:13" ht="15.75" customHeight="1">
      <c r="M788" s="1223"/>
    </row>
    <row r="789" spans="13:13" ht="15.75" customHeight="1">
      <c r="M789" s="1223"/>
    </row>
    <row r="790" spans="13:13" ht="15.75" customHeight="1">
      <c r="M790" s="1223"/>
    </row>
    <row r="791" spans="13:13" ht="15.75" customHeight="1">
      <c r="M791" s="1223"/>
    </row>
    <row r="792" spans="13:13" ht="15.75" customHeight="1">
      <c r="M792" s="1223"/>
    </row>
    <row r="793" spans="13:13" ht="15.75" customHeight="1">
      <c r="M793" s="1223"/>
    </row>
    <row r="794" spans="13:13" ht="15.75" customHeight="1">
      <c r="M794" s="1223"/>
    </row>
    <row r="795" spans="13:13" ht="15.75" customHeight="1">
      <c r="M795" s="1223"/>
    </row>
    <row r="796" spans="13:13" ht="15.75" customHeight="1">
      <c r="M796" s="1223"/>
    </row>
    <row r="797" spans="13:13" ht="15.75" customHeight="1">
      <c r="M797" s="1223"/>
    </row>
    <row r="798" spans="13:13" ht="15.75" customHeight="1">
      <c r="M798" s="1223"/>
    </row>
    <row r="799" spans="13:13" ht="15.75" customHeight="1">
      <c r="M799" s="1223"/>
    </row>
    <row r="800" spans="13:13" ht="15.75" customHeight="1">
      <c r="M800" s="1223"/>
    </row>
    <row r="801" spans="13:13" ht="15.75" customHeight="1">
      <c r="M801" s="1223"/>
    </row>
    <row r="802" spans="13:13" ht="15.75" customHeight="1">
      <c r="M802" s="1223"/>
    </row>
    <row r="803" spans="13:13" ht="15.75" customHeight="1">
      <c r="M803" s="1223"/>
    </row>
    <row r="804" spans="13:13" ht="15.75" customHeight="1">
      <c r="M804" s="1223"/>
    </row>
    <row r="805" spans="13:13" ht="15.75" customHeight="1">
      <c r="M805" s="1223"/>
    </row>
    <row r="806" spans="13:13" ht="15.75" customHeight="1">
      <c r="M806" s="1223"/>
    </row>
    <row r="807" spans="13:13" ht="15.75" customHeight="1">
      <c r="M807" s="1223"/>
    </row>
    <row r="808" spans="13:13" ht="15.75" customHeight="1">
      <c r="M808" s="1223"/>
    </row>
    <row r="809" spans="13:13" ht="15.75" customHeight="1">
      <c r="M809" s="1223"/>
    </row>
    <row r="810" spans="13:13" ht="15.75" customHeight="1">
      <c r="M810" s="1223"/>
    </row>
    <row r="811" spans="13:13" ht="15.75" customHeight="1">
      <c r="M811" s="1223"/>
    </row>
    <row r="812" spans="13:13" ht="15.75" customHeight="1">
      <c r="M812" s="1223"/>
    </row>
    <row r="813" spans="13:13" ht="15.75" customHeight="1">
      <c r="M813" s="1223"/>
    </row>
    <row r="814" spans="13:13" ht="15.75" customHeight="1">
      <c r="M814" s="1223"/>
    </row>
    <row r="815" spans="13:13" ht="15.75" customHeight="1">
      <c r="M815" s="1223"/>
    </row>
    <row r="816" spans="13:13" ht="15.75" customHeight="1">
      <c r="M816" s="1223"/>
    </row>
    <row r="817" spans="13:13" ht="15.75" customHeight="1">
      <c r="M817" s="1223"/>
    </row>
    <row r="818" spans="13:13" ht="15.75" customHeight="1">
      <c r="M818" s="1223"/>
    </row>
    <row r="819" spans="13:13" ht="15.75" customHeight="1">
      <c r="M819" s="1223"/>
    </row>
    <row r="820" spans="13:13" ht="15.75" customHeight="1">
      <c r="M820" s="1223"/>
    </row>
    <row r="821" spans="13:13" ht="15.75" customHeight="1">
      <c r="M821" s="1223"/>
    </row>
    <row r="822" spans="13:13" ht="15.75" customHeight="1">
      <c r="M822" s="1223"/>
    </row>
    <row r="823" spans="13:13" ht="15.75" customHeight="1">
      <c r="M823" s="1223"/>
    </row>
    <row r="824" spans="13:13" ht="15.75" customHeight="1">
      <c r="M824" s="1223"/>
    </row>
    <row r="825" spans="13:13" ht="15.75" customHeight="1">
      <c r="M825" s="1223"/>
    </row>
    <row r="826" spans="13:13" ht="15.75" customHeight="1">
      <c r="M826" s="1223"/>
    </row>
    <row r="827" spans="13:13" ht="15.75" customHeight="1">
      <c r="M827" s="1223"/>
    </row>
    <row r="828" spans="13:13" ht="15.75" customHeight="1">
      <c r="M828" s="1223"/>
    </row>
    <row r="829" spans="13:13" ht="15.75" customHeight="1">
      <c r="M829" s="1223"/>
    </row>
    <row r="830" spans="13:13" ht="15.75" customHeight="1">
      <c r="M830" s="1223"/>
    </row>
    <row r="831" spans="13:13" ht="15.75" customHeight="1">
      <c r="M831" s="1223"/>
    </row>
    <row r="832" spans="13:13" ht="15.75" customHeight="1">
      <c r="M832" s="1223"/>
    </row>
    <row r="833" spans="13:13" ht="15.75" customHeight="1">
      <c r="M833" s="1223"/>
    </row>
    <row r="834" spans="13:13" ht="15.75" customHeight="1">
      <c r="M834" s="1223"/>
    </row>
    <row r="835" spans="13:13" ht="15.75" customHeight="1">
      <c r="M835" s="1223"/>
    </row>
    <row r="836" spans="13:13" ht="15.75" customHeight="1">
      <c r="M836" s="1223"/>
    </row>
    <row r="837" spans="13:13" ht="15.75" customHeight="1">
      <c r="M837" s="1223"/>
    </row>
    <row r="838" spans="13:13" ht="15.75" customHeight="1">
      <c r="M838" s="1223"/>
    </row>
    <row r="839" spans="13:13" ht="15.75" customHeight="1">
      <c r="M839" s="1223"/>
    </row>
    <row r="840" spans="13:13" ht="15.75" customHeight="1">
      <c r="M840" s="1223"/>
    </row>
    <row r="841" spans="13:13" ht="15.75" customHeight="1">
      <c r="M841" s="1223"/>
    </row>
    <row r="842" spans="13:13" ht="15.75" customHeight="1">
      <c r="M842" s="1223"/>
    </row>
    <row r="843" spans="13:13" ht="15.75" customHeight="1">
      <c r="M843" s="1223"/>
    </row>
    <row r="844" spans="13:13" ht="15.75" customHeight="1">
      <c r="M844" s="1223"/>
    </row>
    <row r="845" spans="13:13" ht="15.75" customHeight="1">
      <c r="M845" s="1223"/>
    </row>
    <row r="846" spans="13:13" ht="15.75" customHeight="1">
      <c r="M846" s="1223"/>
    </row>
    <row r="847" spans="13:13" ht="15.75" customHeight="1">
      <c r="M847" s="1223"/>
    </row>
    <row r="848" spans="13:13" ht="15.75" customHeight="1">
      <c r="M848" s="1223"/>
    </row>
    <row r="849" spans="13:13" ht="15.75" customHeight="1">
      <c r="M849" s="1223"/>
    </row>
    <row r="850" spans="13:13" ht="15.75" customHeight="1">
      <c r="M850" s="1223"/>
    </row>
    <row r="851" spans="13:13" ht="15.75" customHeight="1">
      <c r="M851" s="1223"/>
    </row>
    <row r="852" spans="13:13" ht="15.75" customHeight="1">
      <c r="M852" s="1223"/>
    </row>
    <row r="853" spans="13:13" ht="15.75" customHeight="1">
      <c r="M853" s="1223"/>
    </row>
    <row r="854" spans="13:13" ht="15.75" customHeight="1">
      <c r="M854" s="1223"/>
    </row>
    <row r="855" spans="13:13" ht="15.75" customHeight="1">
      <c r="M855" s="1223"/>
    </row>
    <row r="856" spans="13:13" ht="15.75" customHeight="1">
      <c r="M856" s="1223"/>
    </row>
    <row r="857" spans="13:13" ht="15.75" customHeight="1">
      <c r="M857" s="1223"/>
    </row>
    <row r="858" spans="13:13" ht="15.75" customHeight="1">
      <c r="M858" s="1223"/>
    </row>
    <row r="859" spans="13:13" ht="15.75" customHeight="1">
      <c r="M859" s="1223"/>
    </row>
    <row r="860" spans="13:13" ht="15.75" customHeight="1">
      <c r="M860" s="1223"/>
    </row>
    <row r="861" spans="13:13" ht="15.75" customHeight="1">
      <c r="M861" s="1223"/>
    </row>
    <row r="862" spans="13:13" ht="15.75" customHeight="1">
      <c r="M862" s="1223"/>
    </row>
    <row r="863" spans="13:13" ht="15.75" customHeight="1">
      <c r="M863" s="1223"/>
    </row>
    <row r="864" spans="13:13" ht="15.75" customHeight="1">
      <c r="M864" s="1223"/>
    </row>
    <row r="865" spans="13:13" ht="15.75" customHeight="1">
      <c r="M865" s="1223"/>
    </row>
    <row r="866" spans="13:13" ht="15.75" customHeight="1">
      <c r="M866" s="1223"/>
    </row>
    <row r="867" spans="13:13" ht="15.75" customHeight="1">
      <c r="M867" s="1223"/>
    </row>
    <row r="868" spans="13:13" ht="15.75" customHeight="1">
      <c r="M868" s="1223"/>
    </row>
    <row r="869" spans="13:13" ht="15.75" customHeight="1">
      <c r="M869" s="1223"/>
    </row>
    <row r="870" spans="13:13" ht="15.75" customHeight="1">
      <c r="M870" s="1223"/>
    </row>
    <row r="871" spans="13:13" ht="15.75" customHeight="1">
      <c r="M871" s="1223"/>
    </row>
    <row r="872" spans="13:13" ht="15.75" customHeight="1">
      <c r="M872" s="1223"/>
    </row>
    <row r="873" spans="13:13" ht="15.75" customHeight="1">
      <c r="M873" s="1223"/>
    </row>
    <row r="874" spans="13:13" ht="15.75" customHeight="1">
      <c r="M874" s="1223"/>
    </row>
    <row r="875" spans="13:13" ht="15.75" customHeight="1">
      <c r="M875" s="1223"/>
    </row>
    <row r="876" spans="13:13" ht="15.75" customHeight="1">
      <c r="M876" s="1223"/>
    </row>
    <row r="877" spans="13:13" ht="15.75" customHeight="1">
      <c r="M877" s="1223"/>
    </row>
    <row r="878" spans="13:13" ht="15.75" customHeight="1">
      <c r="M878" s="1223"/>
    </row>
    <row r="879" spans="13:13" ht="15.75" customHeight="1">
      <c r="M879" s="1223"/>
    </row>
    <row r="880" spans="13:13" ht="15.75" customHeight="1">
      <c r="M880" s="1223"/>
    </row>
    <row r="881" spans="13:13" ht="15.75" customHeight="1">
      <c r="M881" s="1223"/>
    </row>
    <row r="882" spans="13:13" ht="15.75" customHeight="1">
      <c r="M882" s="1223"/>
    </row>
    <row r="883" spans="13:13" ht="15.75" customHeight="1">
      <c r="M883" s="1223"/>
    </row>
    <row r="884" spans="13:13" ht="15.75" customHeight="1">
      <c r="M884" s="1223"/>
    </row>
    <row r="885" spans="13:13" ht="15.75" customHeight="1">
      <c r="M885" s="1223"/>
    </row>
    <row r="886" spans="13:13" ht="15.75" customHeight="1">
      <c r="M886" s="1223"/>
    </row>
    <row r="887" spans="13:13" ht="15.75" customHeight="1">
      <c r="M887" s="1223"/>
    </row>
    <row r="888" spans="13:13" ht="15.75" customHeight="1">
      <c r="M888" s="1223"/>
    </row>
    <row r="889" spans="13:13" ht="15.75" customHeight="1">
      <c r="M889" s="1223"/>
    </row>
    <row r="890" spans="13:13" ht="15.75" customHeight="1">
      <c r="M890" s="1223"/>
    </row>
    <row r="891" spans="13:13" ht="15.75" customHeight="1">
      <c r="M891" s="1223"/>
    </row>
    <row r="892" spans="13:13" ht="15.75" customHeight="1">
      <c r="M892" s="1223"/>
    </row>
    <row r="893" spans="13:13" ht="15.75" customHeight="1">
      <c r="M893" s="1223"/>
    </row>
    <row r="894" spans="13:13" ht="15.75" customHeight="1">
      <c r="M894" s="1223"/>
    </row>
    <row r="895" spans="13:13" ht="15.75" customHeight="1">
      <c r="M895" s="1223"/>
    </row>
    <row r="896" spans="13:13" ht="15.75" customHeight="1">
      <c r="M896" s="1223"/>
    </row>
    <row r="897" spans="13:13" ht="15.75" customHeight="1">
      <c r="M897" s="1223"/>
    </row>
    <row r="898" spans="13:13" ht="15.75" customHeight="1">
      <c r="M898" s="1223"/>
    </row>
    <row r="899" spans="13:13" ht="15.75" customHeight="1">
      <c r="M899" s="1223"/>
    </row>
    <row r="900" spans="13:13" ht="15.75" customHeight="1">
      <c r="M900" s="1223"/>
    </row>
    <row r="901" spans="13:13" ht="15.75" customHeight="1">
      <c r="M901" s="1223"/>
    </row>
    <row r="902" spans="13:13" ht="15.75" customHeight="1">
      <c r="M902" s="1223"/>
    </row>
    <row r="903" spans="13:13" ht="15.75" customHeight="1">
      <c r="M903" s="1223"/>
    </row>
    <row r="904" spans="13:13" ht="15.75" customHeight="1">
      <c r="M904" s="1223"/>
    </row>
    <row r="905" spans="13:13" ht="15.75" customHeight="1">
      <c r="M905" s="1223"/>
    </row>
    <row r="906" spans="13:13" ht="15.75" customHeight="1">
      <c r="M906" s="1223"/>
    </row>
    <row r="907" spans="13:13" ht="15.75" customHeight="1">
      <c r="M907" s="1223"/>
    </row>
    <row r="908" spans="13:13" ht="15.75" customHeight="1">
      <c r="M908" s="1223"/>
    </row>
    <row r="909" spans="13:13" ht="15.75" customHeight="1">
      <c r="M909" s="1223"/>
    </row>
    <row r="910" spans="13:13" ht="15.75" customHeight="1">
      <c r="M910" s="1223"/>
    </row>
    <row r="911" spans="13:13" ht="15.75" customHeight="1">
      <c r="M911" s="1223"/>
    </row>
    <row r="912" spans="13:13" ht="15.75" customHeight="1">
      <c r="M912" s="1223"/>
    </row>
    <row r="913" spans="13:13" ht="15.75" customHeight="1">
      <c r="M913" s="1223"/>
    </row>
    <row r="914" spans="13:13" ht="15.75" customHeight="1">
      <c r="M914" s="1223"/>
    </row>
    <row r="915" spans="13:13" ht="15.75" customHeight="1">
      <c r="M915" s="1223"/>
    </row>
    <row r="916" spans="13:13" ht="15.75" customHeight="1">
      <c r="M916" s="1223"/>
    </row>
    <row r="917" spans="13:13" ht="15.75" customHeight="1">
      <c r="M917" s="1223"/>
    </row>
    <row r="918" spans="13:13" ht="15.75" customHeight="1">
      <c r="M918" s="1223"/>
    </row>
    <row r="919" spans="13:13" ht="15.75" customHeight="1">
      <c r="M919" s="1223"/>
    </row>
    <row r="920" spans="13:13" ht="15.75" customHeight="1">
      <c r="M920" s="1223"/>
    </row>
    <row r="921" spans="13:13" ht="15.75" customHeight="1">
      <c r="M921" s="1223"/>
    </row>
    <row r="922" spans="13:13" ht="15.75" customHeight="1">
      <c r="M922" s="1223"/>
    </row>
    <row r="923" spans="13:13" ht="15.75" customHeight="1">
      <c r="M923" s="1223"/>
    </row>
    <row r="924" spans="13:13" ht="15.75" customHeight="1">
      <c r="M924" s="1223"/>
    </row>
    <row r="925" spans="13:13" ht="15.75" customHeight="1">
      <c r="M925" s="1223"/>
    </row>
    <row r="926" spans="13:13" ht="15.75" customHeight="1">
      <c r="M926" s="1223"/>
    </row>
    <row r="927" spans="13:13" ht="15.75" customHeight="1">
      <c r="M927" s="1223"/>
    </row>
    <row r="928" spans="13:13" ht="15.75" customHeight="1">
      <c r="M928" s="1223"/>
    </row>
    <row r="929" spans="13:13" ht="15.75" customHeight="1">
      <c r="M929" s="1223"/>
    </row>
    <row r="930" spans="13:13" ht="15.75" customHeight="1">
      <c r="M930" s="1223"/>
    </row>
    <row r="931" spans="13:13" ht="15.75" customHeight="1">
      <c r="M931" s="1223"/>
    </row>
    <row r="932" spans="13:13" ht="15.75" customHeight="1">
      <c r="M932" s="1223"/>
    </row>
    <row r="933" spans="13:13" ht="15.75" customHeight="1">
      <c r="M933" s="1223"/>
    </row>
    <row r="934" spans="13:13" ht="15.75" customHeight="1">
      <c r="M934" s="1223"/>
    </row>
    <row r="935" spans="13:13" ht="15.75" customHeight="1">
      <c r="M935" s="1223"/>
    </row>
    <row r="936" spans="13:13" ht="15.75" customHeight="1">
      <c r="M936" s="1223"/>
    </row>
    <row r="937" spans="13:13" ht="15.75" customHeight="1">
      <c r="M937" s="1223"/>
    </row>
    <row r="938" spans="13:13" ht="15.75" customHeight="1">
      <c r="M938" s="1223"/>
    </row>
    <row r="939" spans="13:13" ht="15.75" customHeight="1">
      <c r="M939" s="1223"/>
    </row>
    <row r="940" spans="13:13" ht="15.75" customHeight="1">
      <c r="M940" s="1223"/>
    </row>
    <row r="941" spans="13:13" ht="15.75" customHeight="1">
      <c r="M941" s="1223"/>
    </row>
    <row r="942" spans="13:13" ht="15.75" customHeight="1">
      <c r="M942" s="1223"/>
    </row>
    <row r="943" spans="13:13" ht="15.75" customHeight="1">
      <c r="M943" s="1223"/>
    </row>
    <row r="944" spans="13:13" ht="15.75" customHeight="1">
      <c r="M944" s="1223"/>
    </row>
    <row r="945" spans="13:13" ht="15.75" customHeight="1">
      <c r="M945" s="1223"/>
    </row>
    <row r="946" spans="13:13" ht="15.75" customHeight="1">
      <c r="M946" s="1223"/>
    </row>
    <row r="947" spans="13:13" ht="15.75" customHeight="1">
      <c r="M947" s="1223"/>
    </row>
    <row r="948" spans="13:13" ht="15.75" customHeight="1">
      <c r="M948" s="1223"/>
    </row>
    <row r="949" spans="13:13" ht="15.75" customHeight="1">
      <c r="M949" s="1223"/>
    </row>
    <row r="950" spans="13:13" ht="15.75" customHeight="1">
      <c r="M950" s="1223"/>
    </row>
    <row r="951" spans="13:13" ht="15.75" customHeight="1">
      <c r="M951" s="1223"/>
    </row>
    <row r="952" spans="13:13" ht="15.75" customHeight="1">
      <c r="M952" s="1223"/>
    </row>
    <row r="953" spans="13:13" ht="15.75" customHeight="1">
      <c r="M953" s="1223"/>
    </row>
    <row r="954" spans="13:13" ht="15.75" customHeight="1">
      <c r="M954" s="1223"/>
    </row>
    <row r="955" spans="13:13" ht="15.75" customHeight="1">
      <c r="M955" s="1223"/>
    </row>
    <row r="956" spans="13:13" ht="15.75" customHeight="1">
      <c r="M956" s="1223"/>
    </row>
    <row r="957" spans="13:13" ht="15.75" customHeight="1">
      <c r="M957" s="1223"/>
    </row>
    <row r="958" spans="13:13" ht="15.75" customHeight="1">
      <c r="M958" s="1223"/>
    </row>
    <row r="959" spans="13:13" ht="15.75" customHeight="1">
      <c r="M959" s="1223"/>
    </row>
    <row r="960" spans="13:13" ht="15.75" customHeight="1">
      <c r="M960" s="1223"/>
    </row>
    <row r="961" spans="13:13" ht="15.75" customHeight="1">
      <c r="M961" s="1223"/>
    </row>
    <row r="962" spans="13:13" ht="15.75" customHeight="1">
      <c r="M962" s="1223"/>
    </row>
    <row r="963" spans="13:13" ht="15.75" customHeight="1">
      <c r="M963" s="1223"/>
    </row>
    <row r="964" spans="13:13" ht="15.75" customHeight="1">
      <c r="M964" s="1223"/>
    </row>
    <row r="965" spans="13:13" ht="15.75" customHeight="1">
      <c r="M965" s="1223"/>
    </row>
    <row r="966" spans="13:13" ht="15.75" customHeight="1">
      <c r="M966" s="1223"/>
    </row>
    <row r="967" spans="13:13" ht="15.75" customHeight="1">
      <c r="M967" s="1223"/>
    </row>
    <row r="968" spans="13:13" ht="15.75" customHeight="1">
      <c r="M968" s="1223"/>
    </row>
    <row r="969" spans="13:13" ht="15.75" customHeight="1">
      <c r="M969" s="1223"/>
    </row>
    <row r="970" spans="13:13" ht="15.75" customHeight="1">
      <c r="M970" s="1223"/>
    </row>
    <row r="971" spans="13:13" ht="15.75" customHeight="1">
      <c r="M971" s="1223"/>
    </row>
    <row r="972" spans="13:13" ht="15.75" customHeight="1">
      <c r="M972" s="1223"/>
    </row>
    <row r="973" spans="13:13" ht="15.75" customHeight="1">
      <c r="M973" s="1223"/>
    </row>
    <row r="974" spans="13:13" ht="15.75" customHeight="1">
      <c r="M974" s="1223"/>
    </row>
    <row r="975" spans="13:13" ht="15.75" customHeight="1">
      <c r="M975" s="1223"/>
    </row>
    <row r="976" spans="13:13" ht="15.75" customHeight="1">
      <c r="M976" s="1223"/>
    </row>
    <row r="977" spans="13:13" ht="15.75" customHeight="1">
      <c r="M977" s="1223"/>
    </row>
    <row r="978" spans="13:13" ht="15.75" customHeight="1">
      <c r="M978" s="1223"/>
    </row>
    <row r="979" spans="13:13" ht="15.75" customHeight="1">
      <c r="M979" s="1223"/>
    </row>
    <row r="980" spans="13:13" ht="15.75" customHeight="1">
      <c r="M980" s="1223"/>
    </row>
    <row r="981" spans="13:13" ht="15.75" customHeight="1">
      <c r="M981" s="1223"/>
    </row>
    <row r="982" spans="13:13" ht="15.75" customHeight="1">
      <c r="M982" s="1223"/>
    </row>
    <row r="983" spans="13:13" ht="15.75" customHeight="1">
      <c r="M983" s="1223"/>
    </row>
    <row r="984" spans="13:13" ht="15.75" customHeight="1">
      <c r="M984" s="1223"/>
    </row>
    <row r="985" spans="13:13" ht="15.75" customHeight="1">
      <c r="M985" s="1223"/>
    </row>
    <row r="986" spans="13:13" ht="15.75" customHeight="1">
      <c r="M986" s="1223"/>
    </row>
    <row r="987" spans="13:13" ht="15.75" customHeight="1">
      <c r="M987" s="1223"/>
    </row>
    <row r="988" spans="13:13" ht="15.75" customHeight="1">
      <c r="M988" s="1223"/>
    </row>
    <row r="989" spans="13:13" ht="15.75" customHeight="1">
      <c r="M989" s="1223"/>
    </row>
    <row r="990" spans="13:13" ht="15.75" customHeight="1">
      <c r="M990" s="1223"/>
    </row>
    <row r="991" spans="13:13" ht="15.75" customHeight="1">
      <c r="M991" s="1223"/>
    </row>
    <row r="992" spans="13:13" ht="15.75" customHeight="1">
      <c r="M992" s="1223"/>
    </row>
    <row r="993" spans="13:13" ht="15.75" customHeight="1">
      <c r="M993" s="1223"/>
    </row>
    <row r="994" spans="13:13" ht="15.75" customHeight="1">
      <c r="M994" s="1223"/>
    </row>
    <row r="995" spans="13:13" ht="15.75" customHeight="1">
      <c r="M995" s="1223"/>
    </row>
    <row r="996" spans="13:13" ht="15.75" customHeight="1">
      <c r="M996" s="1223"/>
    </row>
    <row r="997" spans="13:13" ht="15.75" customHeight="1">
      <c r="M997" s="1223"/>
    </row>
    <row r="998" spans="13:13" ht="15.75" customHeight="1">
      <c r="M998" s="1223"/>
    </row>
    <row r="999" spans="13:13" ht="15.75" customHeight="1">
      <c r="M999" s="1223"/>
    </row>
    <row r="1000" spans="13:13" ht="15.75" customHeight="1">
      <c r="M1000" s="1223"/>
    </row>
  </sheetData>
  <mergeCells count="187">
    <mergeCell ref="AA7:AA8"/>
    <mergeCell ref="AB7:AB8"/>
    <mergeCell ref="AC7:AC8"/>
    <mergeCell ref="AD7:AD8"/>
    <mergeCell ref="B1:X1"/>
    <mergeCell ref="AA3:AE5"/>
    <mergeCell ref="B6:B8"/>
    <mergeCell ref="C6:C8"/>
    <mergeCell ref="D6:D8"/>
    <mergeCell ref="E6:E8"/>
    <mergeCell ref="F6:H8"/>
    <mergeCell ref="I6:I8"/>
    <mergeCell ref="J6:J8"/>
    <mergeCell ref="K6:K8"/>
    <mergeCell ref="AA6:AB6"/>
    <mergeCell ref="AC6:AD6"/>
    <mergeCell ref="M7:M8"/>
    <mergeCell ref="N7:N8"/>
    <mergeCell ref="O7:O8"/>
    <mergeCell ref="P7:P8"/>
    <mergeCell ref="Q7:Q8"/>
    <mergeCell ref="R7:R8"/>
    <mergeCell ref="S7:S8"/>
    <mergeCell ref="T7:T8"/>
    <mergeCell ref="W13:W14"/>
    <mergeCell ref="X13:X14"/>
    <mergeCell ref="K14:L14"/>
    <mergeCell ref="V13:V14"/>
    <mergeCell ref="Y6:Y8"/>
    <mergeCell ref="U7:U8"/>
    <mergeCell ref="V7:V8"/>
    <mergeCell ref="W7:W8"/>
    <mergeCell ref="X7:X8"/>
    <mergeCell ref="M6:O6"/>
    <mergeCell ref="P6:R6"/>
    <mergeCell ref="S6:U6"/>
    <mergeCell ref="V6:X6"/>
    <mergeCell ref="G16:H16"/>
    <mergeCell ref="G20:H20"/>
    <mergeCell ref="Q13:Q14"/>
    <mergeCell ref="R13:R14"/>
    <mergeCell ref="S13:S14"/>
    <mergeCell ref="T13:T14"/>
    <mergeCell ref="U13:U14"/>
    <mergeCell ref="AE7:AE8"/>
    <mergeCell ref="C10:X10"/>
    <mergeCell ref="Y10:Y14"/>
    <mergeCell ref="AA10:AE10"/>
    <mergeCell ref="D11:X11"/>
    <mergeCell ref="AA11:AE11"/>
    <mergeCell ref="L6:L8"/>
    <mergeCell ref="D12:D14"/>
    <mergeCell ref="E12:H14"/>
    <mergeCell ref="J12:L12"/>
    <mergeCell ref="M12:X12"/>
    <mergeCell ref="AA12:AE14"/>
    <mergeCell ref="J13:L13"/>
    <mergeCell ref="M13:M14"/>
    <mergeCell ref="N13:N14"/>
    <mergeCell ref="O13:O14"/>
    <mergeCell ref="P13:P14"/>
    <mergeCell ref="AA20:AE20"/>
    <mergeCell ref="G23:H23"/>
    <mergeCell ref="AA23:AE23"/>
    <mergeCell ref="D25:D27"/>
    <mergeCell ref="E25:H27"/>
    <mergeCell ref="J25:L25"/>
    <mergeCell ref="M25:X25"/>
    <mergeCell ref="AA25:AE27"/>
    <mergeCell ref="J26:L26"/>
    <mergeCell ref="M26:M27"/>
    <mergeCell ref="T26:T27"/>
    <mergeCell ref="U26:U27"/>
    <mergeCell ref="V26:V27"/>
    <mergeCell ref="W26:W27"/>
    <mergeCell ref="X26:X27"/>
    <mergeCell ref="K27:L27"/>
    <mergeCell ref="N26:N27"/>
    <mergeCell ref="O26:O27"/>
    <mergeCell ref="P26:P27"/>
    <mergeCell ref="Q26:Q27"/>
    <mergeCell ref="R26:R27"/>
    <mergeCell ref="S26:S27"/>
    <mergeCell ref="E15:E20"/>
    <mergeCell ref="F15:H15"/>
    <mergeCell ref="E28:E29"/>
    <mergeCell ref="F28:H28"/>
    <mergeCell ref="K28:X28"/>
    <mergeCell ref="G29:H29"/>
    <mergeCell ref="AA29:AE29"/>
    <mergeCell ref="E32:E33"/>
    <mergeCell ref="F32:H32"/>
    <mergeCell ref="K32:X32"/>
    <mergeCell ref="F33:F36"/>
    <mergeCell ref="G33:H33"/>
    <mergeCell ref="AA33:AE33"/>
    <mergeCell ref="D37:X37"/>
    <mergeCell ref="AA37:AE37"/>
    <mergeCell ref="D38:D40"/>
    <mergeCell ref="E38:H40"/>
    <mergeCell ref="J38:L38"/>
    <mergeCell ref="M38:X38"/>
    <mergeCell ref="AA38:AE40"/>
    <mergeCell ref="J39:L39"/>
    <mergeCell ref="M39:M40"/>
    <mergeCell ref="T39:T40"/>
    <mergeCell ref="U39:U40"/>
    <mergeCell ref="V39:V40"/>
    <mergeCell ref="W39:W40"/>
    <mergeCell ref="X39:X40"/>
    <mergeCell ref="K40:L40"/>
    <mergeCell ref="N39:N40"/>
    <mergeCell ref="O39:O40"/>
    <mergeCell ref="P39:P40"/>
    <mergeCell ref="Q39:Q40"/>
    <mergeCell ref="R39:R40"/>
    <mergeCell ref="S39:S40"/>
    <mergeCell ref="AA48:AE50"/>
    <mergeCell ref="J49:L49"/>
    <mergeCell ref="M49:M50"/>
    <mergeCell ref="N49:N50"/>
    <mergeCell ref="O49:O50"/>
    <mergeCell ref="P49:P50"/>
    <mergeCell ref="E41:E45"/>
    <mergeCell ref="F41:H41"/>
    <mergeCell ref="K41:X41"/>
    <mergeCell ref="G42:H42"/>
    <mergeCell ref="AA42:AE42"/>
    <mergeCell ref="G45:H45"/>
    <mergeCell ref="AA45:AE45"/>
    <mergeCell ref="AA52:AE52"/>
    <mergeCell ref="G56:H56"/>
    <mergeCell ref="AA56:AE56"/>
    <mergeCell ref="C60:X60"/>
    <mergeCell ref="AA60:AE60"/>
    <mergeCell ref="D61:X61"/>
    <mergeCell ref="AA61:AE61"/>
    <mergeCell ref="W49:W50"/>
    <mergeCell ref="X49:X50"/>
    <mergeCell ref="K50:L50"/>
    <mergeCell ref="E51:E55"/>
    <mergeCell ref="F51:H51"/>
    <mergeCell ref="K51:X51"/>
    <mergeCell ref="G52:H52"/>
    <mergeCell ref="Q49:Q50"/>
    <mergeCell ref="R49:R50"/>
    <mergeCell ref="S49:S50"/>
    <mergeCell ref="T49:T50"/>
    <mergeCell ref="U49:U50"/>
    <mergeCell ref="V49:V50"/>
    <mergeCell ref="D48:D50"/>
    <mergeCell ref="E48:H50"/>
    <mergeCell ref="J48:L48"/>
    <mergeCell ref="M48:X48"/>
    <mergeCell ref="W63:W64"/>
    <mergeCell ref="X63:X64"/>
    <mergeCell ref="K64:L64"/>
    <mergeCell ref="Q63:Q64"/>
    <mergeCell ref="R63:R64"/>
    <mergeCell ref="S63:S64"/>
    <mergeCell ref="T63:T64"/>
    <mergeCell ref="U63:U64"/>
    <mergeCell ref="V63:V64"/>
    <mergeCell ref="D62:D64"/>
    <mergeCell ref="E62:H64"/>
    <mergeCell ref="J62:L62"/>
    <mergeCell ref="M62:X62"/>
    <mergeCell ref="AA66:AE66"/>
    <mergeCell ref="G69:H69"/>
    <mergeCell ref="AA69:AE69"/>
    <mergeCell ref="E72:E82"/>
    <mergeCell ref="F72:H72"/>
    <mergeCell ref="K72:X72"/>
    <mergeCell ref="G73:H73"/>
    <mergeCell ref="AA73:AE73"/>
    <mergeCell ref="G77:H77"/>
    <mergeCell ref="AA77:AE77"/>
    <mergeCell ref="E65:E66"/>
    <mergeCell ref="F65:H65"/>
    <mergeCell ref="K65:X65"/>
    <mergeCell ref="G66:H66"/>
    <mergeCell ref="AA62:AE64"/>
    <mergeCell ref="J63:L63"/>
    <mergeCell ref="M63:M64"/>
    <mergeCell ref="N63:N64"/>
    <mergeCell ref="O63:O64"/>
    <mergeCell ref="P63:P64"/>
  </mergeCells>
  <conditionalFormatting sqref="A1:D2 A3 C3:D3">
    <cfRule type="containsText" dxfId="30" priority="2" stopIfTrue="1" operator="containsText" text="Planificación y Desarrollo">
      <formula>NOT(ISERROR(SEARCH(("Planificación y Desarrollo"),(A1))))</formula>
    </cfRule>
  </conditionalFormatting>
  <conditionalFormatting sqref="Y1:Z3">
    <cfRule type="containsText" dxfId="29" priority="3" stopIfTrue="1" operator="containsText" text="Planificación y Desarrollo">
      <formula>NOT(ISERROR(SEARCH(("Planificación y Desarrollo"),(Y1))))</formula>
    </cfRule>
  </conditionalFormatting>
  <conditionalFormatting sqref="AA3">
    <cfRule type="containsText" dxfId="28" priority="1" stopIfTrue="1" operator="containsText" text="Planificación y Desarrollo">
      <formula>NOT(ISERROR(SEARCH("Planificación y Desarrollo",AA3)))</formula>
    </cfRule>
  </conditionalFormatting>
  <printOptions horizontalCentered="1"/>
  <pageMargins left="0" right="0" top="0" bottom="0" header="0" footer="0"/>
  <pageSetup fitToHeight="0" orientation="landscape" r:id="rId1"/>
  <headerFooter>
    <oddFooter>&amp;RPage &amp;P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3"/>
  <sheetViews>
    <sheetView topLeftCell="E67" workbookViewId="0">
      <selection activeCell="AC29" sqref="AC29"/>
    </sheetView>
  </sheetViews>
  <sheetFormatPr baseColWidth="10" defaultColWidth="11.42578125" defaultRowHeight="15"/>
  <cols>
    <col min="1" max="1" width="2.42578125" hidden="1" customWidth="1"/>
    <col min="2" max="2" width="5" hidden="1" customWidth="1"/>
    <col min="3" max="3" width="6.140625" hidden="1" customWidth="1"/>
    <col min="4" max="4" width="6.85546875" hidden="1" customWidth="1"/>
    <col min="5" max="5" width="7" customWidth="1"/>
    <col min="6" max="6" width="9" customWidth="1"/>
    <col min="7" max="7" width="6.7109375" customWidth="1"/>
    <col min="8" max="8" width="12.140625" customWidth="1"/>
    <col min="9" max="10" width="8.7109375" customWidth="1"/>
    <col min="11" max="11" width="9.42578125" hidden="1" customWidth="1"/>
    <col min="12" max="12" width="14.42578125" hidden="1" customWidth="1"/>
    <col min="13" max="13" width="7.7109375" hidden="1" customWidth="1"/>
    <col min="14" max="14" width="6.85546875" hidden="1" customWidth="1"/>
    <col min="15" max="15" width="7.140625" hidden="1" customWidth="1"/>
    <col min="16" max="16" width="8.28515625" hidden="1" customWidth="1"/>
    <col min="17" max="17" width="7.140625" hidden="1" customWidth="1"/>
    <col min="18" max="18" width="8.7109375" hidden="1" customWidth="1"/>
    <col min="19" max="21" width="7.140625" hidden="1" customWidth="1"/>
    <col min="22" max="23" width="6.140625" hidden="1" customWidth="1"/>
    <col min="24" max="24" width="7.140625" hidden="1" customWidth="1"/>
    <col min="25" max="25" width="36.42578125" hidden="1" customWidth="1"/>
    <col min="26" max="26" width="26" hidden="1" customWidth="1"/>
    <col min="27" max="27" width="16.5703125" hidden="1" customWidth="1"/>
    <col min="28" max="28" width="31.28515625" hidden="1" customWidth="1"/>
    <col min="29" max="29" width="27" customWidth="1"/>
    <col min="30" max="30" width="28.7109375" style="1460" customWidth="1"/>
    <col min="31" max="31" width="26.42578125" customWidth="1"/>
  </cols>
  <sheetData>
    <row r="1" spans="1:66" s="32" customFormat="1" ht="59.25" customHeigh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0"/>
      <c r="AC1" s="30"/>
      <c r="AD1" s="1459"/>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row>
    <row r="2" spans="1:66" s="32" customFormat="1" ht="22.5" customHeight="1">
      <c r="A2" s="30"/>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30"/>
      <c r="Z2" s="30"/>
      <c r="AA2" s="30"/>
      <c r="AB2" s="30"/>
      <c r="AC2" s="30"/>
      <c r="AD2" s="1459"/>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row>
    <row r="3" spans="1:66" s="32" customFormat="1" ht="16.5" customHeight="1">
      <c r="A3" s="30"/>
      <c r="B3" s="34" t="s">
        <v>817</v>
      </c>
      <c r="C3" s="1079"/>
      <c r="D3" s="1079"/>
      <c r="E3" s="1079"/>
      <c r="F3" s="1079"/>
      <c r="G3" s="1079"/>
      <c r="H3" s="1079"/>
      <c r="I3" s="1079"/>
      <c r="J3" s="1079"/>
      <c r="K3" s="1079"/>
      <c r="L3" s="1079"/>
      <c r="M3" s="1079"/>
      <c r="N3" s="1079"/>
      <c r="O3" s="1079"/>
      <c r="P3" s="1079"/>
      <c r="Q3" s="1079"/>
      <c r="R3" s="1079"/>
      <c r="S3" s="1079"/>
      <c r="T3" s="1079"/>
      <c r="U3" s="1079"/>
      <c r="V3" s="1079"/>
      <c r="W3" s="1079"/>
      <c r="X3" s="1079"/>
      <c r="Y3" s="30"/>
      <c r="Z3" s="30"/>
      <c r="AA3" s="30"/>
      <c r="AB3" s="30"/>
      <c r="AC3" s="30"/>
      <c r="AD3" s="1459"/>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row>
    <row r="4" spans="1:66" ht="17.25" customHeight="1">
      <c r="B4" s="34" t="s">
        <v>71</v>
      </c>
    </row>
    <row r="5" spans="1:66" ht="26.25" customHeight="1" thickBot="1">
      <c r="B5" s="35"/>
    </row>
    <row r="6" spans="1:66" ht="21.75" hidden="1" customHeight="1" thickBot="1">
      <c r="B6" s="2725" t="s">
        <v>72</v>
      </c>
      <c r="C6" s="2725" t="s">
        <v>73</v>
      </c>
      <c r="D6" s="2725" t="s">
        <v>74</v>
      </c>
      <c r="E6" s="2728" t="s">
        <v>75</v>
      </c>
      <c r="F6" s="2731" t="s">
        <v>76</v>
      </c>
      <c r="G6" s="2732"/>
      <c r="H6" s="2733"/>
      <c r="I6" s="2740" t="s">
        <v>77</v>
      </c>
      <c r="J6" s="2740" t="s">
        <v>955</v>
      </c>
      <c r="K6" s="2746" t="s">
        <v>78</v>
      </c>
      <c r="L6" s="2749" t="s">
        <v>79</v>
      </c>
      <c r="M6" s="2711" t="s">
        <v>81</v>
      </c>
      <c r="N6" s="2712"/>
      <c r="O6" s="2752"/>
      <c r="P6" s="2711" t="s">
        <v>82</v>
      </c>
      <c r="Q6" s="2712"/>
      <c r="R6" s="2752"/>
      <c r="S6" s="2711" t="s">
        <v>83</v>
      </c>
      <c r="T6" s="2712"/>
      <c r="U6" s="2752"/>
      <c r="V6" s="2711" t="s">
        <v>84</v>
      </c>
      <c r="W6" s="2712"/>
      <c r="X6" s="2752"/>
      <c r="Y6" s="2705" t="s">
        <v>818</v>
      </c>
      <c r="Z6" s="1461"/>
    </row>
    <row r="7" spans="1:66" ht="38.25" customHeight="1">
      <c r="B7" s="2726"/>
      <c r="C7" s="2726"/>
      <c r="D7" s="2726"/>
      <c r="E7" s="2729"/>
      <c r="F7" s="2734"/>
      <c r="G7" s="2735"/>
      <c r="H7" s="2736"/>
      <c r="I7" s="2741"/>
      <c r="J7" s="2741"/>
      <c r="K7" s="2747"/>
      <c r="L7" s="2750"/>
      <c r="M7" s="2713" t="s">
        <v>89</v>
      </c>
      <c r="N7" s="2713" t="s">
        <v>90</v>
      </c>
      <c r="O7" s="2713" t="s">
        <v>91</v>
      </c>
      <c r="P7" s="2713" t="s">
        <v>92</v>
      </c>
      <c r="Q7" s="2713" t="s">
        <v>93</v>
      </c>
      <c r="R7" s="2713" t="s">
        <v>94</v>
      </c>
      <c r="S7" s="2713" t="s">
        <v>95</v>
      </c>
      <c r="T7" s="2713" t="s">
        <v>96</v>
      </c>
      <c r="U7" s="2713" t="s">
        <v>97</v>
      </c>
      <c r="V7" s="2713" t="s">
        <v>98</v>
      </c>
      <c r="W7" s="2713" t="s">
        <v>99</v>
      </c>
      <c r="X7" s="2713" t="s">
        <v>100</v>
      </c>
      <c r="Y7" s="3261"/>
      <c r="Z7" s="3263" t="s">
        <v>819</v>
      </c>
      <c r="AA7" s="2707" t="s">
        <v>86</v>
      </c>
      <c r="AB7" s="2708"/>
      <c r="AC7" s="2709" t="s">
        <v>87</v>
      </c>
      <c r="AD7" s="2710"/>
      <c r="AE7" s="38" t="s">
        <v>88</v>
      </c>
    </row>
    <row r="8" spans="1:66" ht="90" customHeight="1" thickBot="1">
      <c r="B8" s="2727"/>
      <c r="C8" s="2727"/>
      <c r="D8" s="2727"/>
      <c r="E8" s="2730"/>
      <c r="F8" s="2737"/>
      <c r="G8" s="2738"/>
      <c r="H8" s="2739"/>
      <c r="I8" s="2742"/>
      <c r="J8" s="2742"/>
      <c r="K8" s="2748"/>
      <c r="L8" s="2751"/>
      <c r="M8" s="2714"/>
      <c r="N8" s="2714"/>
      <c r="O8" s="2714"/>
      <c r="P8" s="2714"/>
      <c r="Q8" s="2714"/>
      <c r="R8" s="2714"/>
      <c r="S8" s="2714"/>
      <c r="T8" s="2714"/>
      <c r="U8" s="2714"/>
      <c r="V8" s="2714"/>
      <c r="W8" s="2714"/>
      <c r="X8" s="2714"/>
      <c r="Y8" s="3262"/>
      <c r="Z8" s="3263"/>
      <c r="AA8" s="1095" t="s">
        <v>101</v>
      </c>
      <c r="AB8" s="1078" t="s">
        <v>102</v>
      </c>
      <c r="AC8" s="1462" t="s">
        <v>820</v>
      </c>
      <c r="AD8" s="1095" t="s">
        <v>821</v>
      </c>
      <c r="AE8" s="1462" t="s">
        <v>822</v>
      </c>
    </row>
    <row r="9" spans="1:66" ht="25.5" hidden="1" customHeight="1" thickBot="1">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2919"/>
      <c r="Y9" s="40" t="e">
        <f>Y14+#REF!+Y47+Y55</f>
        <v>#REF!</v>
      </c>
      <c r="Z9" s="1463"/>
      <c r="AA9" s="446"/>
      <c r="AB9" s="446"/>
      <c r="AC9" s="1078"/>
      <c r="AD9" s="1095"/>
      <c r="AE9" s="1078"/>
    </row>
    <row r="10" spans="1:66" ht="34.5" hidden="1" customHeight="1" thickBot="1">
      <c r="B10" s="43"/>
      <c r="C10" s="44" t="s">
        <v>287</v>
      </c>
      <c r="D10" s="2577" t="s">
        <v>572</v>
      </c>
      <c r="E10" s="2577"/>
      <c r="F10" s="2577"/>
      <c r="G10" s="2577"/>
      <c r="H10" s="2577"/>
      <c r="I10" s="2577"/>
      <c r="J10" s="2577"/>
      <c r="K10" s="2577"/>
      <c r="L10" s="2577"/>
      <c r="M10" s="2577"/>
      <c r="N10" s="2577"/>
      <c r="O10" s="2577"/>
      <c r="P10" s="2577"/>
      <c r="Q10" s="2577"/>
      <c r="R10" s="2577"/>
      <c r="S10" s="2577"/>
      <c r="T10" s="2577"/>
      <c r="U10" s="2577"/>
      <c r="V10" s="2577"/>
      <c r="W10" s="2577"/>
      <c r="X10" s="2578"/>
      <c r="Y10" s="45"/>
      <c r="Z10" s="1464"/>
      <c r="AA10" s="446"/>
      <c r="AB10" s="446"/>
      <c r="AC10" s="1078"/>
      <c r="AD10" s="1095"/>
      <c r="AE10" s="1078"/>
    </row>
    <row r="11" spans="1:66" ht="33" hidden="1" customHeight="1" thickBot="1">
      <c r="B11" s="48"/>
      <c r="C11" s="49"/>
      <c r="D11" s="2694" t="s">
        <v>823</v>
      </c>
      <c r="E11" s="2695" t="s">
        <v>824</v>
      </c>
      <c r="F11" s="2695"/>
      <c r="G11" s="2695"/>
      <c r="H11" s="2696"/>
      <c r="I11" s="1081"/>
      <c r="J11" s="2647" t="s">
        <v>112</v>
      </c>
      <c r="K11" s="2648"/>
      <c r="L11" s="2649"/>
      <c r="M11" s="3258" t="s">
        <v>825</v>
      </c>
      <c r="N11" s="3259"/>
      <c r="O11" s="3259"/>
      <c r="P11" s="3259"/>
      <c r="Q11" s="3259"/>
      <c r="R11" s="3259"/>
      <c r="S11" s="3259"/>
      <c r="T11" s="3259"/>
      <c r="U11" s="3259"/>
      <c r="V11" s="3259"/>
      <c r="W11" s="3259"/>
      <c r="X11" s="3260"/>
      <c r="Y11" s="478"/>
      <c r="Z11" s="580"/>
      <c r="AA11" s="446"/>
      <c r="AB11" s="446"/>
      <c r="AC11" s="1078"/>
      <c r="AD11" s="1095"/>
      <c r="AE11" s="1078"/>
    </row>
    <row r="12" spans="1:66" ht="24" hidden="1" customHeight="1">
      <c r="B12" s="48"/>
      <c r="C12" s="54"/>
      <c r="D12" s="2581"/>
      <c r="E12" s="2583"/>
      <c r="F12" s="2583"/>
      <c r="G12" s="2583"/>
      <c r="H12" s="2584"/>
      <c r="I12" s="1082"/>
      <c r="J12" s="2597" t="s">
        <v>113</v>
      </c>
      <c r="K12" s="2598"/>
      <c r="L12" s="2599"/>
      <c r="M12" s="2697"/>
      <c r="N12" s="2825"/>
      <c r="O12" s="2825">
        <v>100</v>
      </c>
      <c r="P12" s="2825"/>
      <c r="Q12" s="2825">
        <v>125</v>
      </c>
      <c r="R12" s="2825"/>
      <c r="S12" s="2825">
        <v>50</v>
      </c>
      <c r="T12" s="2825"/>
      <c r="U12" s="2825">
        <v>125</v>
      </c>
      <c r="V12" s="2825"/>
      <c r="W12" s="2825">
        <v>50</v>
      </c>
      <c r="X12" s="2827">
        <v>50</v>
      </c>
      <c r="Y12" s="478"/>
      <c r="Z12" s="580"/>
      <c r="AA12" s="446"/>
      <c r="AB12" s="446"/>
      <c r="AC12" s="1078"/>
      <c r="AD12" s="1095"/>
      <c r="AE12" s="1078"/>
    </row>
    <row r="13" spans="1:66" ht="21.75" hidden="1" customHeight="1" thickBot="1">
      <c r="B13" s="48"/>
      <c r="C13" s="54"/>
      <c r="D13" s="2581"/>
      <c r="E13" s="2583"/>
      <c r="F13" s="2583"/>
      <c r="G13" s="2583"/>
      <c r="H13" s="2584"/>
      <c r="I13" s="351">
        <v>500</v>
      </c>
      <c r="J13" s="351">
        <v>500</v>
      </c>
      <c r="K13" s="2786" t="s">
        <v>114</v>
      </c>
      <c r="L13" s="2787"/>
      <c r="M13" s="2762"/>
      <c r="N13" s="2567"/>
      <c r="O13" s="2567"/>
      <c r="P13" s="2567"/>
      <c r="Q13" s="2567"/>
      <c r="R13" s="2567"/>
      <c r="S13" s="2567"/>
      <c r="T13" s="2567"/>
      <c r="U13" s="2567"/>
      <c r="V13" s="2567"/>
      <c r="W13" s="2567"/>
      <c r="X13" s="2857"/>
      <c r="Y13" s="478"/>
      <c r="Z13" s="580"/>
      <c r="AA13" s="446"/>
      <c r="AB13" s="446"/>
      <c r="AC13" s="1078"/>
      <c r="AD13" s="1095"/>
      <c r="AE13" s="1078"/>
    </row>
    <row r="14" spans="1:66" ht="20.25" customHeight="1" thickBot="1">
      <c r="B14" s="48"/>
      <c r="C14" s="54"/>
      <c r="D14" s="310"/>
      <c r="E14" s="2876" t="s">
        <v>826</v>
      </c>
      <c r="F14" s="2557" t="s">
        <v>827</v>
      </c>
      <c r="G14" s="2558"/>
      <c r="H14" s="2558"/>
      <c r="I14" s="508">
        <f>I15+I21+I24+I33+I38+I39+I34</f>
        <v>9.9728000000000025E-2</v>
      </c>
      <c r="J14" s="508">
        <f>J15+J21+J24+J33+J38+J39+J34</f>
        <v>8.322800000000001E-2</v>
      </c>
      <c r="K14" s="1188" t="s">
        <v>117</v>
      </c>
      <c r="L14" s="1141"/>
      <c r="M14" s="1141"/>
      <c r="N14" s="1141"/>
      <c r="O14" s="1141"/>
      <c r="P14" s="1141"/>
      <c r="Q14" s="1141"/>
      <c r="R14" s="1141"/>
      <c r="S14" s="1141"/>
      <c r="T14" s="1141"/>
      <c r="U14" s="1141"/>
      <c r="V14" s="1141"/>
      <c r="W14" s="1141"/>
      <c r="X14" s="1141"/>
      <c r="Y14" s="480">
        <f>SUM(Y15:Y41)</f>
        <v>0</v>
      </c>
      <c r="Z14" s="1465"/>
      <c r="AA14" s="446"/>
      <c r="AB14" s="446"/>
      <c r="AC14" s="1078"/>
      <c r="AD14" s="1095"/>
      <c r="AE14" s="1078"/>
    </row>
    <row r="15" spans="1:66" ht="42" customHeight="1">
      <c r="B15" s="48"/>
      <c r="C15" s="54"/>
      <c r="D15" s="54"/>
      <c r="E15" s="2815"/>
      <c r="F15" s="317" t="s">
        <v>828</v>
      </c>
      <c r="G15" s="2562" t="s">
        <v>829</v>
      </c>
      <c r="H15" s="2563"/>
      <c r="I15" s="1466">
        <f>SUM(I16:I20)</f>
        <v>1.5728000000000002E-2</v>
      </c>
      <c r="J15" s="1466">
        <f>SUM(J16:J20)</f>
        <v>1.5228000000000002E-2</v>
      </c>
      <c r="K15" s="466">
        <v>2</v>
      </c>
      <c r="L15" s="320" t="s">
        <v>830</v>
      </c>
      <c r="M15" s="513"/>
      <c r="N15" s="484"/>
      <c r="O15" s="484"/>
      <c r="P15" s="484"/>
      <c r="Q15" s="484"/>
      <c r="R15" s="484"/>
      <c r="S15" s="484"/>
      <c r="T15" s="484"/>
      <c r="U15" s="484"/>
      <c r="V15" s="484"/>
      <c r="W15" s="484"/>
      <c r="X15" s="775"/>
      <c r="Y15" s="1467"/>
      <c r="Z15" s="1468"/>
      <c r="AA15" s="446" t="s">
        <v>831</v>
      </c>
      <c r="AB15" s="1469">
        <v>43466</v>
      </c>
      <c r="AC15" s="1078"/>
      <c r="AD15" s="1095"/>
      <c r="AE15" s="1078" t="s">
        <v>708</v>
      </c>
    </row>
    <row r="16" spans="1:66" ht="42" customHeight="1">
      <c r="B16" s="48"/>
      <c r="C16" s="54"/>
      <c r="D16" s="54"/>
      <c r="E16" s="2815"/>
      <c r="F16" s="497"/>
      <c r="G16" s="1470" t="s">
        <v>361</v>
      </c>
      <c r="H16" s="1471" t="s">
        <v>832</v>
      </c>
      <c r="I16" s="1472">
        <f>SUM(M16:X16)</f>
        <v>2E-3</v>
      </c>
      <c r="J16" s="1472">
        <v>2E-3</v>
      </c>
      <c r="K16" s="1473">
        <v>1</v>
      </c>
      <c r="L16" s="1474" t="s">
        <v>833</v>
      </c>
      <c r="M16" s="1475">
        <v>2E-3</v>
      </c>
      <c r="N16" s="1476"/>
      <c r="O16" s="1476"/>
      <c r="P16" s="1476"/>
      <c r="Q16" s="1476"/>
      <c r="R16" s="1476"/>
      <c r="S16" s="1476"/>
      <c r="T16" s="1476"/>
      <c r="U16" s="1476"/>
      <c r="V16" s="1476"/>
      <c r="W16" s="1476"/>
      <c r="X16" s="1477"/>
      <c r="Y16" s="1467"/>
      <c r="Z16" s="1468"/>
      <c r="AA16" s="446" t="s">
        <v>831</v>
      </c>
      <c r="AB16" s="1469">
        <v>43466</v>
      </c>
      <c r="AC16" s="1078"/>
      <c r="AD16" s="1095"/>
      <c r="AE16" s="1078" t="s">
        <v>455</v>
      </c>
    </row>
    <row r="17" spans="2:31" ht="109.5" customHeight="1">
      <c r="B17" s="48"/>
      <c r="C17" s="54"/>
      <c r="D17" s="54"/>
      <c r="E17" s="2815"/>
      <c r="F17" s="497"/>
      <c r="G17" s="1470" t="s">
        <v>361</v>
      </c>
      <c r="H17" s="1471" t="s">
        <v>834</v>
      </c>
      <c r="I17" s="1472">
        <f>SUM(M17:X17)</f>
        <v>5.1960000000000018E-3</v>
      </c>
      <c r="J17" s="1472">
        <f>SUM(M17:X17)</f>
        <v>5.1960000000000018E-3</v>
      </c>
      <c r="K17" s="1473">
        <v>12</v>
      </c>
      <c r="L17" s="1474" t="s">
        <v>380</v>
      </c>
      <c r="M17" s="1478">
        <v>4.3300000000000001E-4</v>
      </c>
      <c r="N17" s="1478">
        <v>4.3300000000000001E-4</v>
      </c>
      <c r="O17" s="1478">
        <v>4.3300000000000001E-4</v>
      </c>
      <c r="P17" s="1479">
        <v>4.3300000000000001E-4</v>
      </c>
      <c r="Q17" s="1479">
        <v>4.3300000000000001E-4</v>
      </c>
      <c r="R17" s="1479">
        <v>4.3300000000000001E-4</v>
      </c>
      <c r="S17" s="1479">
        <v>4.3300000000000001E-4</v>
      </c>
      <c r="T17" s="1478">
        <v>4.3300000000000001E-4</v>
      </c>
      <c r="U17" s="1480">
        <v>4.3300000000000001E-4</v>
      </c>
      <c r="V17" s="1478">
        <v>4.3300000000000001E-4</v>
      </c>
      <c r="W17" s="1478">
        <v>4.3300000000000001E-4</v>
      </c>
      <c r="X17" s="1481">
        <v>4.3300000000000001E-4</v>
      </c>
      <c r="Y17" s="1482" t="s">
        <v>835</v>
      </c>
      <c r="Z17" s="1482"/>
      <c r="AA17" s="446" t="s">
        <v>831</v>
      </c>
      <c r="AB17" s="446" t="s">
        <v>836</v>
      </c>
      <c r="AC17" s="1078"/>
      <c r="AD17" s="1095"/>
      <c r="AE17" s="1078" t="s">
        <v>837</v>
      </c>
    </row>
    <row r="18" spans="2:31" ht="98.25" customHeight="1">
      <c r="B18" s="48"/>
      <c r="C18" s="54"/>
      <c r="D18" s="54"/>
      <c r="E18" s="2815"/>
      <c r="F18" s="497"/>
      <c r="G18" s="1470" t="s">
        <v>361</v>
      </c>
      <c r="H18" s="1471" t="s">
        <v>838</v>
      </c>
      <c r="I18" s="1472">
        <f>SUM(M18:X18)</f>
        <v>4.8000000000000013E-3</v>
      </c>
      <c r="J18" s="1472">
        <f>SUM(M18:X18)</f>
        <v>4.8000000000000013E-3</v>
      </c>
      <c r="K18" s="1473">
        <v>12</v>
      </c>
      <c r="L18" s="1474" t="s">
        <v>839</v>
      </c>
      <c r="M18" s="1478">
        <v>4.0000000000000002E-4</v>
      </c>
      <c r="N18" s="1478">
        <v>4.0000000000000002E-4</v>
      </c>
      <c r="O18" s="1478">
        <v>4.0000000000000002E-4</v>
      </c>
      <c r="P18" s="1483">
        <v>4.0000000000000002E-4</v>
      </c>
      <c r="Q18" s="1479">
        <v>4.0000000000000002E-4</v>
      </c>
      <c r="R18" s="1479">
        <v>4.0000000000000002E-4</v>
      </c>
      <c r="S18" s="1479">
        <v>4.0000000000000002E-4</v>
      </c>
      <c r="T18" s="1478">
        <v>4.0000000000000002E-4</v>
      </c>
      <c r="U18" s="1478">
        <v>4.0000000000000002E-4</v>
      </c>
      <c r="V18" s="1478">
        <v>4.0000000000000002E-4</v>
      </c>
      <c r="W18" s="1478">
        <v>4.0000000000000002E-4</v>
      </c>
      <c r="X18" s="1481">
        <v>4.0000000000000002E-4</v>
      </c>
      <c r="Y18" s="1484" t="s">
        <v>840</v>
      </c>
      <c r="Z18" s="1484"/>
      <c r="AA18" s="446" t="s">
        <v>831</v>
      </c>
      <c r="AB18" s="446" t="s">
        <v>836</v>
      </c>
      <c r="AC18" s="1078"/>
      <c r="AD18" s="1095"/>
      <c r="AE18" s="1078" t="s">
        <v>841</v>
      </c>
    </row>
    <row r="19" spans="2:31" ht="117.75" customHeight="1">
      <c r="B19" s="48"/>
      <c r="C19" s="54"/>
      <c r="D19" s="54"/>
      <c r="E19" s="2815"/>
      <c r="F19" s="497"/>
      <c r="G19" s="1470" t="s">
        <v>361</v>
      </c>
      <c r="H19" s="1471" t="s">
        <v>842</v>
      </c>
      <c r="I19" s="1472">
        <f>SUM(M19:X19)</f>
        <v>2E-3</v>
      </c>
      <c r="J19" s="1472">
        <f>SUM(M19:U19)</f>
        <v>1.5E-3</v>
      </c>
      <c r="K19" s="1473">
        <v>4</v>
      </c>
      <c r="L19" s="1474" t="s">
        <v>843</v>
      </c>
      <c r="M19" s="1478"/>
      <c r="N19" s="1478"/>
      <c r="O19" s="1478">
        <v>5.0000000000000001E-4</v>
      </c>
      <c r="P19" s="1478"/>
      <c r="Q19" s="1478"/>
      <c r="R19" s="1479">
        <v>5.0000000000000001E-4</v>
      </c>
      <c r="S19" s="1478"/>
      <c r="T19" s="1478"/>
      <c r="U19" s="1478">
        <v>5.0000000000000001E-4</v>
      </c>
      <c r="V19" s="1478"/>
      <c r="W19" s="1478"/>
      <c r="X19" s="1485">
        <v>5.0000000000000001E-4</v>
      </c>
      <c r="Y19" s="1486" t="s">
        <v>844</v>
      </c>
      <c r="Z19" s="1486"/>
      <c r="AA19" s="446"/>
      <c r="AB19" s="446" t="s">
        <v>845</v>
      </c>
      <c r="AC19" s="1095" t="s">
        <v>846</v>
      </c>
      <c r="AD19" s="1095" t="s">
        <v>847</v>
      </c>
      <c r="AE19" s="1078" t="s">
        <v>843</v>
      </c>
    </row>
    <row r="20" spans="2:31" ht="99" customHeight="1">
      <c r="B20" s="48"/>
      <c r="C20" s="54"/>
      <c r="D20" s="54"/>
      <c r="E20" s="2815"/>
      <c r="F20" s="497"/>
      <c r="G20" s="1470" t="s">
        <v>361</v>
      </c>
      <c r="H20" s="1471" t="s">
        <v>848</v>
      </c>
      <c r="I20" s="1472">
        <f>SUM(M20:X20)</f>
        <v>1.732E-3</v>
      </c>
      <c r="J20" s="1472">
        <f>SUM(M20:X20)</f>
        <v>1.732E-3</v>
      </c>
      <c r="K20" s="1473">
        <v>4</v>
      </c>
      <c r="L20" s="1474" t="s">
        <v>849</v>
      </c>
      <c r="M20" s="1478"/>
      <c r="N20" s="1479"/>
      <c r="O20" s="1478">
        <v>4.3300000000000001E-4</v>
      </c>
      <c r="P20" s="1479"/>
      <c r="Q20" s="1479"/>
      <c r="R20" s="1479">
        <v>4.3300000000000001E-4</v>
      </c>
      <c r="S20" s="1479"/>
      <c r="T20" s="1479"/>
      <c r="U20" s="1478">
        <v>4.3300000000000001E-4</v>
      </c>
      <c r="V20" s="1479"/>
      <c r="W20" s="1479"/>
      <c r="X20" s="1481">
        <v>4.3300000000000001E-4</v>
      </c>
      <c r="Y20" s="1484" t="s">
        <v>850</v>
      </c>
      <c r="Z20" s="1484"/>
      <c r="AA20" s="446" t="s">
        <v>831</v>
      </c>
      <c r="AB20" s="446" t="s">
        <v>836</v>
      </c>
      <c r="AC20" s="1078"/>
      <c r="AD20" s="1095"/>
      <c r="AE20" s="1078" t="s">
        <v>851</v>
      </c>
    </row>
    <row r="21" spans="2:31" ht="37.5" customHeight="1">
      <c r="B21" s="48"/>
      <c r="C21" s="54"/>
      <c r="D21" s="54"/>
      <c r="E21" s="2815"/>
      <c r="F21" s="487" t="s">
        <v>852</v>
      </c>
      <c r="G21" s="2889" t="s">
        <v>853</v>
      </c>
      <c r="H21" s="2907"/>
      <c r="I21" s="1487">
        <f>SUM(I22:I22)</f>
        <v>3.0000000000000001E-3</v>
      </c>
      <c r="J21" s="1487">
        <f>SUM(J22:J22)</f>
        <v>3.0000000000000001E-3</v>
      </c>
      <c r="K21" s="823">
        <v>3</v>
      </c>
      <c r="L21" s="1149"/>
      <c r="M21" s="423"/>
      <c r="N21" s="423"/>
      <c r="O21" s="423"/>
      <c r="P21" s="423"/>
      <c r="Q21" s="423"/>
      <c r="R21" s="423"/>
      <c r="S21" s="423"/>
      <c r="T21" s="423"/>
      <c r="U21" s="423"/>
      <c r="V21" s="423"/>
      <c r="W21" s="423"/>
      <c r="X21" s="1488"/>
      <c r="Y21" s="1468"/>
      <c r="Z21" s="1489"/>
      <c r="AA21" s="446"/>
      <c r="AB21" s="446"/>
      <c r="AC21" s="1078"/>
      <c r="AD21" s="1095"/>
      <c r="AE21" s="1078"/>
    </row>
    <row r="22" spans="2:31" ht="57" customHeight="1">
      <c r="B22" s="48"/>
      <c r="C22" s="54"/>
      <c r="D22" s="54"/>
      <c r="E22" s="2815"/>
      <c r="F22" s="487"/>
      <c r="G22" s="843" t="s">
        <v>123</v>
      </c>
      <c r="H22" s="1490" t="s">
        <v>854</v>
      </c>
      <c r="I22" s="1472">
        <f t="shared" ref="I22:I23" si="0">SUM(M22:X22)</f>
        <v>3.0000000000000001E-3</v>
      </c>
      <c r="J22" s="1491">
        <f>SUM(M22:X22)</f>
        <v>3.0000000000000001E-3</v>
      </c>
      <c r="K22" s="783"/>
      <c r="L22" s="867" t="s">
        <v>855</v>
      </c>
      <c r="M22" s="1492"/>
      <c r="N22" s="1492">
        <v>1E-3</v>
      </c>
      <c r="O22" s="1493"/>
      <c r="Q22" s="1493"/>
      <c r="R22" s="1493">
        <v>1E-3</v>
      </c>
      <c r="S22" s="1493"/>
      <c r="T22" s="1493"/>
      <c r="U22" s="1493"/>
      <c r="V22" s="1493">
        <v>1E-3</v>
      </c>
      <c r="W22" s="1494"/>
      <c r="X22" s="1495"/>
      <c r="Y22" s="1496"/>
      <c r="Z22" s="1497">
        <v>1036.5</v>
      </c>
      <c r="AA22" s="446" t="s">
        <v>689</v>
      </c>
      <c r="AB22" s="446" t="s">
        <v>856</v>
      </c>
      <c r="AC22" s="1078"/>
      <c r="AD22" s="1095"/>
      <c r="AE22" s="1078" t="s">
        <v>857</v>
      </c>
    </row>
    <row r="23" spans="2:31" ht="42.75" customHeight="1">
      <c r="B23" s="48"/>
      <c r="C23" s="54"/>
      <c r="D23" s="54"/>
      <c r="E23" s="2815"/>
      <c r="F23" s="487"/>
      <c r="G23" s="843" t="s">
        <v>123</v>
      </c>
      <c r="H23" s="1498" t="s">
        <v>858</v>
      </c>
      <c r="I23" s="1472">
        <f t="shared" si="0"/>
        <v>1E-3</v>
      </c>
      <c r="J23" s="1491">
        <f>SUM(M23:X23)</f>
        <v>1E-3</v>
      </c>
      <c r="K23" s="1499">
        <v>2</v>
      </c>
      <c r="L23" s="867" t="s">
        <v>859</v>
      </c>
      <c r="M23" s="423"/>
      <c r="N23" s="423"/>
      <c r="O23" s="423"/>
      <c r="P23" s="423"/>
      <c r="R23" s="1493"/>
      <c r="S23" s="1493">
        <v>1E-3</v>
      </c>
      <c r="T23" s="1493"/>
      <c r="U23" s="1493"/>
      <c r="V23" s="1493"/>
      <c r="W23" s="520"/>
      <c r="X23" s="1495"/>
      <c r="Y23" s="1486"/>
      <c r="Z23" s="1497">
        <v>303.5</v>
      </c>
      <c r="AA23" s="446"/>
      <c r="AB23" s="1469">
        <v>43617</v>
      </c>
      <c r="AC23" s="1078"/>
      <c r="AD23" s="1095"/>
      <c r="AE23" s="1078" t="s">
        <v>857</v>
      </c>
    </row>
    <row r="24" spans="2:31" ht="26.25" customHeight="1">
      <c r="B24" s="48"/>
      <c r="C24" s="54"/>
      <c r="D24" s="54"/>
      <c r="E24" s="2815"/>
      <c r="F24" s="487" t="s">
        <v>860</v>
      </c>
      <c r="G24" s="2889" t="s">
        <v>861</v>
      </c>
      <c r="H24" s="2907"/>
      <c r="I24" s="1500">
        <f>SUM(I25:I30)</f>
        <v>4.8000000000000001E-2</v>
      </c>
      <c r="J24" s="1500">
        <f>SUM(J25:J30)</f>
        <v>3.2000000000000001E-2</v>
      </c>
      <c r="K24" s="1501">
        <v>6</v>
      </c>
      <c r="L24" s="1502"/>
      <c r="M24" s="1503"/>
      <c r="N24" s="1504">
        <v>0.01</v>
      </c>
      <c r="O24" s="1504"/>
      <c r="P24" s="1504"/>
      <c r="Q24" s="372"/>
      <c r="R24" s="372">
        <v>0.01</v>
      </c>
      <c r="S24" s="372"/>
      <c r="T24" s="372"/>
      <c r="U24" s="372">
        <v>0.02</v>
      </c>
      <c r="V24" s="372"/>
      <c r="W24" s="1503"/>
      <c r="X24" s="1505"/>
      <c r="Y24" s="1468"/>
      <c r="Z24" s="1468"/>
      <c r="AA24" s="446"/>
      <c r="AB24" s="446"/>
      <c r="AC24" s="1078"/>
      <c r="AD24" s="1095"/>
      <c r="AE24" s="1078"/>
    </row>
    <row r="25" spans="2:31" ht="42" customHeight="1">
      <c r="B25" s="48"/>
      <c r="C25" s="54"/>
      <c r="D25" s="54"/>
      <c r="E25" s="2815"/>
      <c r="F25" s="487"/>
      <c r="G25" s="1092"/>
      <c r="H25" s="1093" t="s">
        <v>862</v>
      </c>
      <c r="I25" s="1491">
        <f t="shared" ref="I25:J33" si="1">SUM(L25:W25)</f>
        <v>8.0000000000000002E-3</v>
      </c>
      <c r="J25" s="1491">
        <f t="shared" si="1"/>
        <v>8.0000000000000002E-3</v>
      </c>
      <c r="K25" s="783">
        <v>1</v>
      </c>
      <c r="L25" s="867" t="s">
        <v>863</v>
      </c>
      <c r="M25" s="1506"/>
      <c r="N25" s="537">
        <v>8.0000000000000002E-3</v>
      </c>
      <c r="O25" s="420"/>
      <c r="P25" s="420"/>
      <c r="Q25" s="420"/>
      <c r="R25" s="420"/>
      <c r="S25" s="420"/>
      <c r="T25" s="420"/>
      <c r="U25" s="420"/>
      <c r="V25" s="420"/>
      <c r="W25" s="420"/>
      <c r="X25" s="793"/>
      <c r="Y25" s="1468"/>
      <c r="Z25" s="1497">
        <v>3099.3</v>
      </c>
      <c r="AA25" s="446" t="s">
        <v>689</v>
      </c>
      <c r="AB25" s="446" t="s">
        <v>864</v>
      </c>
      <c r="AC25" s="1078"/>
      <c r="AD25" s="1095"/>
      <c r="AE25" s="1078" t="s">
        <v>865</v>
      </c>
    </row>
    <row r="26" spans="2:31" ht="54" customHeight="1">
      <c r="B26" s="48"/>
      <c r="C26" s="54"/>
      <c r="D26" s="54"/>
      <c r="E26" s="2815"/>
      <c r="F26" s="487"/>
      <c r="G26" s="1092"/>
      <c r="H26" s="1093" t="s">
        <v>866</v>
      </c>
      <c r="I26" s="1472">
        <f t="shared" ref="I26:I29" si="2">SUM(M26:X26)</f>
        <v>8.0000000000000002E-3</v>
      </c>
      <c r="J26" s="1491">
        <f t="shared" si="1"/>
        <v>8.0000000000000002E-3</v>
      </c>
      <c r="K26" s="783">
        <v>1</v>
      </c>
      <c r="L26" s="867" t="s">
        <v>863</v>
      </c>
      <c r="M26" s="1506"/>
      <c r="N26" s="420"/>
      <c r="O26" s="537"/>
      <c r="P26" s="420"/>
      <c r="Q26" s="420">
        <v>8.0000000000000002E-3</v>
      </c>
      <c r="R26" s="420"/>
      <c r="S26" s="420"/>
      <c r="T26" s="420"/>
      <c r="U26" s="420"/>
      <c r="V26" s="420"/>
      <c r="W26" s="420"/>
      <c r="X26" s="793"/>
      <c r="Y26" s="1468"/>
      <c r="Z26" s="1507">
        <v>3427.79</v>
      </c>
      <c r="AA26" s="446" t="s">
        <v>689</v>
      </c>
      <c r="AB26" s="446" t="s">
        <v>864</v>
      </c>
      <c r="AC26" s="1078"/>
      <c r="AD26" s="1095"/>
      <c r="AE26" s="1078" t="s">
        <v>865</v>
      </c>
    </row>
    <row r="27" spans="2:31" ht="90.75" customHeight="1">
      <c r="B27" s="48"/>
      <c r="C27" s="54"/>
      <c r="D27" s="54"/>
      <c r="E27" s="2815"/>
      <c r="F27" s="487"/>
      <c r="G27" s="1092"/>
      <c r="H27" s="1093" t="s">
        <v>867</v>
      </c>
      <c r="I27" s="1472">
        <f t="shared" si="2"/>
        <v>8.0000000000000002E-3</v>
      </c>
      <c r="J27" s="1491">
        <f t="shared" si="1"/>
        <v>8.0000000000000002E-3</v>
      </c>
      <c r="K27" s="783">
        <v>1</v>
      </c>
      <c r="L27" s="867" t="s">
        <v>863</v>
      </c>
      <c r="M27" s="1506"/>
      <c r="N27" s="420"/>
      <c r="O27" s="420"/>
      <c r="P27" s="420"/>
      <c r="Q27" s="420"/>
      <c r="R27" s="537"/>
      <c r="S27" s="420"/>
      <c r="T27" s="420"/>
      <c r="U27" s="420"/>
      <c r="V27" s="420"/>
      <c r="W27" s="420"/>
      <c r="X27" s="1508">
        <v>8.0000000000000002E-3</v>
      </c>
      <c r="Y27" s="1486" t="s">
        <v>868</v>
      </c>
      <c r="Z27" s="1507">
        <v>2099.9499999999998</v>
      </c>
      <c r="AA27" s="446" t="s">
        <v>689</v>
      </c>
      <c r="AB27" s="446" t="s">
        <v>869</v>
      </c>
      <c r="AC27" s="1078"/>
      <c r="AD27" s="1095"/>
      <c r="AE27" s="1078" t="s">
        <v>865</v>
      </c>
    </row>
    <row r="28" spans="2:31" ht="86.25" customHeight="1">
      <c r="B28" s="48"/>
      <c r="C28" s="54"/>
      <c r="D28" s="54"/>
      <c r="E28" s="2815"/>
      <c r="F28" s="487"/>
      <c r="G28" s="2889" t="s">
        <v>870</v>
      </c>
      <c r="H28" s="2907"/>
      <c r="I28" s="1472">
        <f t="shared" si="2"/>
        <v>8.0000000000000002E-3</v>
      </c>
      <c r="J28" s="1491">
        <f t="shared" si="1"/>
        <v>8.0000000000000002E-3</v>
      </c>
      <c r="K28" s="783">
        <v>1</v>
      </c>
      <c r="L28" s="867" t="s">
        <v>863</v>
      </c>
      <c r="M28" s="1506"/>
      <c r="N28" s="420"/>
      <c r="O28" s="420"/>
      <c r="P28" s="420"/>
      <c r="Q28" s="420"/>
      <c r="R28" s="420"/>
      <c r="S28" s="420"/>
      <c r="T28" s="420"/>
      <c r="U28" s="537">
        <v>8.0000000000000002E-3</v>
      </c>
      <c r="V28" s="420"/>
      <c r="W28" s="420"/>
      <c r="X28" s="793"/>
      <c r="Y28" s="1484"/>
      <c r="Z28" s="1507">
        <v>1520</v>
      </c>
      <c r="AA28" s="446" t="s">
        <v>689</v>
      </c>
      <c r="AB28" s="446" t="s">
        <v>871</v>
      </c>
      <c r="AC28" s="1078"/>
      <c r="AD28" s="1095"/>
      <c r="AE28" s="1095" t="s">
        <v>872</v>
      </c>
    </row>
    <row r="29" spans="2:31" ht="212.25" customHeight="1">
      <c r="B29" s="48"/>
      <c r="C29" s="54"/>
      <c r="D29" s="54"/>
      <c r="E29" s="2815"/>
      <c r="F29" s="487"/>
      <c r="G29" s="2889" t="s">
        <v>873</v>
      </c>
      <c r="H29" s="2907"/>
      <c r="I29" s="1472">
        <f t="shared" si="2"/>
        <v>8.0000000000000002E-3</v>
      </c>
      <c r="J29" s="1523"/>
      <c r="K29" s="783"/>
      <c r="L29" s="867"/>
      <c r="M29" s="1506"/>
      <c r="N29" s="420"/>
      <c r="O29" s="420"/>
      <c r="P29" s="420"/>
      <c r="Q29" s="420"/>
      <c r="R29" s="420"/>
      <c r="S29" s="420"/>
      <c r="T29" s="420"/>
      <c r="U29" s="537">
        <v>8.0000000000000002E-3</v>
      </c>
      <c r="V29" s="420"/>
      <c r="W29" s="420"/>
      <c r="X29" s="1509"/>
      <c r="Y29" s="1486"/>
      <c r="Z29" s="1486"/>
      <c r="AA29" s="446" t="s">
        <v>814</v>
      </c>
      <c r="AB29" s="446"/>
      <c r="AC29" s="1095" t="s">
        <v>874</v>
      </c>
      <c r="AD29" s="1095" t="s">
        <v>875</v>
      </c>
      <c r="AE29" s="1078"/>
    </row>
    <row r="30" spans="2:31" ht="42" customHeight="1">
      <c r="B30" s="48"/>
      <c r="C30" s="54"/>
      <c r="D30" s="54"/>
      <c r="E30" s="2815"/>
      <c r="F30" s="487"/>
      <c r="G30" s="2889" t="s">
        <v>876</v>
      </c>
      <c r="H30" s="2907"/>
      <c r="I30" s="1491">
        <f>SUM(M30:X30)</f>
        <v>8.0000000000000002E-3</v>
      </c>
      <c r="J30" s="1491"/>
      <c r="K30" s="783">
        <v>1</v>
      </c>
      <c r="L30" s="867" t="s">
        <v>863</v>
      </c>
      <c r="M30" s="1506"/>
      <c r="N30" s="420"/>
      <c r="O30" s="420"/>
      <c r="P30" s="420"/>
      <c r="Q30" s="420"/>
      <c r="R30" s="420"/>
      <c r="S30" s="420"/>
      <c r="T30" s="420"/>
      <c r="U30" s="537">
        <v>8.0000000000000002E-3</v>
      </c>
      <c r="V30" s="420"/>
      <c r="W30" s="420"/>
      <c r="X30" s="1509"/>
      <c r="Y30" s="1486"/>
      <c r="Z30" s="1486"/>
      <c r="AA30" s="446" t="s">
        <v>814</v>
      </c>
      <c r="AB30" s="446"/>
      <c r="AC30" s="1078"/>
      <c r="AD30" s="1095"/>
      <c r="AE30" s="1078"/>
    </row>
    <row r="31" spans="2:31" ht="41.25" customHeight="1">
      <c r="B31" s="48"/>
      <c r="C31" s="54"/>
      <c r="D31" s="54"/>
      <c r="E31" s="2815"/>
      <c r="F31" s="487"/>
      <c r="G31" s="1092"/>
      <c r="H31" s="1093" t="s">
        <v>877</v>
      </c>
      <c r="I31" s="1491"/>
      <c r="J31" s="1491"/>
      <c r="K31" s="783"/>
      <c r="L31" s="867"/>
      <c r="M31" s="1506"/>
      <c r="N31" s="420"/>
      <c r="O31" s="420"/>
      <c r="P31" s="420"/>
      <c r="Q31" s="420"/>
      <c r="R31" s="420"/>
      <c r="S31" s="420"/>
      <c r="T31" s="420"/>
      <c r="U31" s="537"/>
      <c r="V31" s="537"/>
      <c r="W31" s="637"/>
      <c r="X31" s="1510"/>
      <c r="Y31" s="1484"/>
      <c r="Z31" s="1511">
        <v>4012.23</v>
      </c>
      <c r="AA31" s="446" t="s">
        <v>831</v>
      </c>
      <c r="AB31" s="446" t="s">
        <v>878</v>
      </c>
      <c r="AC31" s="1078"/>
      <c r="AD31" s="1095"/>
      <c r="AE31" s="1078" t="s">
        <v>879</v>
      </c>
    </row>
    <row r="32" spans="2:31" ht="90" customHeight="1">
      <c r="B32" s="48"/>
      <c r="C32" s="54"/>
      <c r="D32" s="54"/>
      <c r="E32" s="2815"/>
      <c r="F32" s="487"/>
      <c r="G32" s="1092"/>
      <c r="H32" s="1093" t="s">
        <v>880</v>
      </c>
      <c r="I32" s="1491"/>
      <c r="J32" s="1491"/>
      <c r="K32" s="783"/>
      <c r="L32" s="867"/>
      <c r="M32" s="1506"/>
      <c r="N32" s="420"/>
      <c r="O32" s="420"/>
      <c r="P32" s="420"/>
      <c r="Q32" s="420"/>
      <c r="R32" s="420"/>
      <c r="S32" s="420"/>
      <c r="T32" s="420"/>
      <c r="U32" s="537"/>
      <c r="V32" s="420"/>
      <c r="W32" s="712"/>
      <c r="X32" s="793"/>
      <c r="Y32" s="1484"/>
      <c r="Z32" s="1512" t="s">
        <v>881</v>
      </c>
      <c r="AA32" s="446" t="s">
        <v>831</v>
      </c>
      <c r="AB32" s="446" t="s">
        <v>882</v>
      </c>
      <c r="AC32" s="1078"/>
      <c r="AD32" s="1095"/>
      <c r="AE32" s="1078" t="s">
        <v>879</v>
      </c>
    </row>
    <row r="33" spans="2:31" ht="81" customHeight="1">
      <c r="B33" s="48"/>
      <c r="C33" s="54"/>
      <c r="D33" s="54"/>
      <c r="E33" s="2815"/>
      <c r="F33" s="487" t="s">
        <v>883</v>
      </c>
      <c r="G33" s="2889" t="s">
        <v>884</v>
      </c>
      <c r="H33" s="2907"/>
      <c r="I33" s="1513">
        <f>SUM(M33:X33)</f>
        <v>5.0000000000000001E-3</v>
      </c>
      <c r="J33" s="1513">
        <f t="shared" si="1"/>
        <v>5.0000000000000001E-3</v>
      </c>
      <c r="K33" s="783">
        <v>2</v>
      </c>
      <c r="L33" s="867" t="s">
        <v>885</v>
      </c>
      <c r="M33" s="1506"/>
      <c r="N33" s="420"/>
      <c r="O33" s="420"/>
      <c r="P33" s="420"/>
      <c r="Q33" s="420">
        <v>2.5000000000000001E-3</v>
      </c>
      <c r="R33" s="420"/>
      <c r="S33" s="420"/>
      <c r="T33" s="420"/>
      <c r="U33" s="420"/>
      <c r="V33" s="420"/>
      <c r="W33" s="1514"/>
      <c r="X33" s="712">
        <v>2.5000000000000001E-3</v>
      </c>
      <c r="Y33" s="1486" t="s">
        <v>886</v>
      </c>
      <c r="Z33" s="1511">
        <v>500</v>
      </c>
      <c r="AA33" s="446" t="s">
        <v>689</v>
      </c>
      <c r="AB33" s="446" t="s">
        <v>887</v>
      </c>
      <c r="AC33" s="1078"/>
      <c r="AD33" s="1095"/>
      <c r="AE33" s="1078" t="s">
        <v>879</v>
      </c>
    </row>
    <row r="34" spans="2:31" ht="42.75" customHeight="1">
      <c r="B34" s="48"/>
      <c r="C34" s="54"/>
      <c r="D34" s="54"/>
      <c r="E34" s="2815"/>
      <c r="F34" s="1515" t="s">
        <v>883</v>
      </c>
      <c r="G34" s="3250" t="s">
        <v>888</v>
      </c>
      <c r="H34" s="3251"/>
      <c r="I34" s="1516">
        <f>SUM(I35:I37)</f>
        <v>6.0000000000000001E-3</v>
      </c>
      <c r="J34" s="1516">
        <f>SUM(J35:J37)</f>
        <v>6.0000000000000001E-3</v>
      </c>
      <c r="K34" s="1517">
        <v>2</v>
      </c>
      <c r="L34" s="1518" t="s">
        <v>431</v>
      </c>
      <c r="M34" s="536"/>
      <c r="N34" s="537"/>
      <c r="O34" s="537"/>
      <c r="P34" s="1519">
        <v>5.0000000000000001E-3</v>
      </c>
      <c r="Q34" s="1520"/>
      <c r="R34" s="1520"/>
      <c r="S34" s="1520"/>
      <c r="T34" s="1519">
        <v>5.0000000000000001E-3</v>
      </c>
      <c r="U34" s="537"/>
      <c r="V34" s="537"/>
      <c r="W34" s="538"/>
      <c r="X34" s="712"/>
      <c r="Y34" s="1486"/>
      <c r="Z34" s="1486"/>
      <c r="AA34" s="446" t="s">
        <v>814</v>
      </c>
      <c r="AB34" s="446"/>
      <c r="AC34" s="3238" t="s">
        <v>889</v>
      </c>
      <c r="AD34" s="1095"/>
      <c r="AE34" s="1078"/>
    </row>
    <row r="35" spans="2:31" ht="42.75" customHeight="1">
      <c r="B35" s="48"/>
      <c r="C35" s="54"/>
      <c r="D35" s="54"/>
      <c r="E35" s="2815"/>
      <c r="F35" s="1515"/>
      <c r="G35" s="1521"/>
      <c r="H35" s="1522" t="s">
        <v>890</v>
      </c>
      <c r="I35" s="1523">
        <f>SUM(L35:W35)</f>
        <v>2E-3</v>
      </c>
      <c r="J35" s="1523">
        <f>SUM(M35:X35)</f>
        <v>2E-3</v>
      </c>
      <c r="K35" s="783"/>
      <c r="L35" s="867"/>
      <c r="M35" s="1506"/>
      <c r="N35" s="420"/>
      <c r="O35" s="420"/>
      <c r="P35" s="420"/>
      <c r="Q35" s="1524">
        <v>2E-3</v>
      </c>
      <c r="R35" s="420"/>
      <c r="S35" s="420"/>
      <c r="T35" s="420"/>
      <c r="U35" s="537"/>
      <c r="V35" s="1506"/>
      <c r="W35" s="637"/>
      <c r="X35" s="637"/>
      <c r="Y35" s="3252"/>
      <c r="Z35" s="1525"/>
      <c r="AA35" s="446" t="s">
        <v>814</v>
      </c>
      <c r="AB35" s="446"/>
      <c r="AC35" s="3239"/>
      <c r="AD35" s="1095"/>
      <c r="AE35" s="1078"/>
    </row>
    <row r="36" spans="2:31" ht="42.75" customHeight="1">
      <c r="B36" s="48"/>
      <c r="C36" s="54"/>
      <c r="D36" s="54"/>
      <c r="E36" s="2815"/>
      <c r="F36" s="1515"/>
      <c r="G36" s="1521"/>
      <c r="H36" s="1522" t="s">
        <v>891</v>
      </c>
      <c r="I36" s="1523">
        <f>SUM(L36:W36)</f>
        <v>2E-3</v>
      </c>
      <c r="J36" s="1523">
        <f>SUM(M36:X36)</f>
        <v>2E-3</v>
      </c>
      <c r="K36" s="783"/>
      <c r="L36" s="867"/>
      <c r="M36" s="1506"/>
      <c r="N36" s="420"/>
      <c r="O36" s="420"/>
      <c r="P36" s="420"/>
      <c r="Q36" s="420"/>
      <c r="R36" s="420"/>
      <c r="S36" s="1524"/>
      <c r="T36" s="1526">
        <v>2E-3</v>
      </c>
      <c r="U36" s="537"/>
      <c r="V36" s="1506"/>
      <c r="W36" s="637"/>
      <c r="X36" s="637"/>
      <c r="Y36" s="3252"/>
      <c r="Z36" s="1525"/>
      <c r="AA36" s="446" t="s">
        <v>814</v>
      </c>
      <c r="AB36" s="446"/>
      <c r="AC36" s="3239"/>
      <c r="AD36" s="1095"/>
      <c r="AE36" s="1078"/>
    </row>
    <row r="37" spans="2:31" ht="42.75" customHeight="1">
      <c r="B37" s="48"/>
      <c r="C37" s="54"/>
      <c r="D37" s="54"/>
      <c r="E37" s="2815"/>
      <c r="F37" s="1515"/>
      <c r="G37" s="1521"/>
      <c r="H37" s="1522" t="s">
        <v>892</v>
      </c>
      <c r="I37" s="1527">
        <v>2E-3</v>
      </c>
      <c r="J37" s="1527">
        <v>2E-3</v>
      </c>
      <c r="K37" s="783"/>
      <c r="L37" s="867"/>
      <c r="M37" s="1506"/>
      <c r="N37" s="420"/>
      <c r="O37" s="420"/>
      <c r="P37" s="420"/>
      <c r="Q37" s="420"/>
      <c r="R37" s="420"/>
      <c r="S37" s="1524"/>
      <c r="T37" s="1524"/>
      <c r="U37" s="1526">
        <v>2E-3</v>
      </c>
      <c r="V37" s="1506"/>
      <c r="W37" s="637"/>
      <c r="X37" s="637"/>
      <c r="Y37" s="3252"/>
      <c r="Z37" s="1525"/>
      <c r="AA37" s="446" t="s">
        <v>814</v>
      </c>
      <c r="AB37" s="446"/>
      <c r="AC37" s="3240"/>
      <c r="AD37" s="1095"/>
      <c r="AE37" s="1078"/>
    </row>
    <row r="38" spans="2:31" ht="96.75" customHeight="1">
      <c r="B38" s="48"/>
      <c r="C38" s="54"/>
      <c r="D38" s="54"/>
      <c r="E38" s="2815"/>
      <c r="F38" s="487" t="s">
        <v>893</v>
      </c>
      <c r="G38" s="2889" t="s">
        <v>894</v>
      </c>
      <c r="H38" s="2907"/>
      <c r="I38" s="1500">
        <f>SUM(M38:X38)</f>
        <v>4.0000000000000001E-3</v>
      </c>
      <c r="J38" s="1500">
        <f>SUM(M38:X38)</f>
        <v>4.0000000000000001E-3</v>
      </c>
      <c r="K38" s="783"/>
      <c r="L38" s="867"/>
      <c r="M38" s="1506"/>
      <c r="N38" s="420">
        <v>2E-3</v>
      </c>
      <c r="O38" s="420"/>
      <c r="P38" s="420"/>
      <c r="Q38" s="420"/>
      <c r="R38" s="420"/>
      <c r="S38" s="420"/>
      <c r="T38" s="537">
        <v>2E-3</v>
      </c>
      <c r="U38" s="537"/>
      <c r="V38" s="420"/>
      <c r="W38" s="537"/>
      <c r="X38" s="637"/>
      <c r="Y38" s="1484"/>
      <c r="Z38" s="1528">
        <v>10038.5</v>
      </c>
      <c r="AA38" s="446" t="s">
        <v>831</v>
      </c>
      <c r="AB38" s="27" t="s">
        <v>895</v>
      </c>
      <c r="AC38" s="1078"/>
      <c r="AD38" s="1095"/>
      <c r="AE38" s="1095" t="s">
        <v>896</v>
      </c>
    </row>
    <row r="39" spans="2:31" ht="95.25" customHeight="1">
      <c r="B39" s="48"/>
      <c r="C39" s="54"/>
      <c r="D39" s="54"/>
      <c r="E39" s="2815"/>
      <c r="F39" s="487" t="s">
        <v>897</v>
      </c>
      <c r="G39" s="3253" t="s">
        <v>898</v>
      </c>
      <c r="H39" s="3254"/>
      <c r="I39" s="1529">
        <f>SUM(I40:I41)</f>
        <v>1.8000000000000002E-2</v>
      </c>
      <c r="J39" s="1529">
        <f>SUM(J40:J41)</f>
        <v>1.8000000000000002E-2</v>
      </c>
      <c r="K39" s="473">
        <v>2</v>
      </c>
      <c r="L39" s="489" t="s">
        <v>863</v>
      </c>
      <c r="M39" s="490"/>
      <c r="N39" s="491"/>
      <c r="O39" s="491"/>
      <c r="P39" s="491"/>
      <c r="Q39" s="491"/>
      <c r="R39" s="491"/>
      <c r="S39" s="491"/>
      <c r="T39" s="861"/>
      <c r="U39" s="491"/>
      <c r="V39" s="491"/>
      <c r="W39" s="491"/>
      <c r="X39" s="827"/>
      <c r="Y39" s="1484"/>
      <c r="Z39" s="1484"/>
      <c r="AA39" s="446" t="s">
        <v>831</v>
      </c>
      <c r="AC39" s="1530"/>
      <c r="AE39" s="1530"/>
    </row>
    <row r="40" spans="2:31" ht="123.75" customHeight="1">
      <c r="B40" s="48"/>
      <c r="C40" s="54"/>
      <c r="D40" s="54"/>
      <c r="E40" s="2815"/>
      <c r="F40" s="487"/>
      <c r="G40" s="3255" t="s">
        <v>899</v>
      </c>
      <c r="H40" s="3256"/>
      <c r="I40" s="1491">
        <f>SUM(L40:W40)</f>
        <v>5.0000000000000001E-3</v>
      </c>
      <c r="J40" s="1491">
        <f>SUM(M40:X40)</f>
        <v>5.0000000000000001E-3</v>
      </c>
      <c r="K40" s="1080">
        <v>1</v>
      </c>
      <c r="L40" s="329" t="s">
        <v>900</v>
      </c>
      <c r="M40" s="420"/>
      <c r="N40" s="1524">
        <v>5.0000000000000001E-3</v>
      </c>
      <c r="O40" s="420"/>
      <c r="P40" s="420"/>
      <c r="Q40" s="420"/>
      <c r="R40" s="420"/>
      <c r="S40" s="420"/>
      <c r="T40" s="537"/>
      <c r="U40" s="537"/>
      <c r="V40" s="537"/>
      <c r="W40" s="420"/>
      <c r="X40" s="637"/>
      <c r="Y40" s="1484"/>
      <c r="Z40" s="1484"/>
      <c r="AA40" s="446" t="s">
        <v>831</v>
      </c>
      <c r="AB40" s="446" t="s">
        <v>878</v>
      </c>
      <c r="AC40" s="1078"/>
      <c r="AD40" s="1095" t="s">
        <v>901</v>
      </c>
      <c r="AE40" s="1078" t="s">
        <v>902</v>
      </c>
    </row>
    <row r="41" spans="2:31" ht="77.25" customHeight="1" thickBot="1">
      <c r="B41" s="48"/>
      <c r="C41" s="54"/>
      <c r="D41" s="54"/>
      <c r="E41" s="2815"/>
      <c r="F41" s="487"/>
      <c r="G41" s="3257" t="s">
        <v>903</v>
      </c>
      <c r="H41" s="3257"/>
      <c r="I41" s="1491">
        <f>SUM(L41:W41)</f>
        <v>1.3000000000000001E-2</v>
      </c>
      <c r="J41" s="1491">
        <f>SUM(M41:X41)</f>
        <v>1.3000000000000001E-2</v>
      </c>
      <c r="K41" s="1080">
        <v>2</v>
      </c>
      <c r="L41" s="329" t="s">
        <v>863</v>
      </c>
      <c r="M41" s="329"/>
      <c r="N41" s="329"/>
      <c r="O41" s="329"/>
      <c r="P41" s="1524"/>
      <c r="Q41" s="869"/>
      <c r="R41" s="420">
        <v>5.0000000000000001E-3</v>
      </c>
      <c r="T41" s="869"/>
      <c r="U41" s="869"/>
      <c r="V41" s="869"/>
      <c r="W41" s="537">
        <v>8.0000000000000002E-3</v>
      </c>
      <c r="X41" s="793"/>
      <c r="Y41" s="1486"/>
      <c r="Z41" s="1486"/>
      <c r="AA41" s="446"/>
      <c r="AB41" s="446" t="s">
        <v>882</v>
      </c>
      <c r="AC41" s="1078"/>
      <c r="AD41" s="1095"/>
      <c r="AE41" s="1078" t="s">
        <v>904</v>
      </c>
    </row>
    <row r="42" spans="2:31" ht="25.5" hidden="1" customHeight="1" thickBot="1">
      <c r="B42" s="39" t="s">
        <v>215</v>
      </c>
      <c r="C42" s="2572" t="s">
        <v>216</v>
      </c>
      <c r="D42" s="2572"/>
      <c r="E42" s="2572"/>
      <c r="F42" s="2572"/>
      <c r="G42" s="2573"/>
      <c r="H42" s="2573"/>
      <c r="I42" s="2573"/>
      <c r="J42" s="2573"/>
      <c r="K42" s="2573"/>
      <c r="L42" s="2573"/>
      <c r="M42" s="2573"/>
      <c r="N42" s="2573"/>
      <c r="O42" s="2573"/>
      <c r="P42" s="2573"/>
      <c r="Q42" s="2573"/>
      <c r="R42" s="2573"/>
      <c r="S42" s="2573"/>
      <c r="T42" s="2573"/>
      <c r="U42" s="2573"/>
      <c r="V42" s="2573"/>
      <c r="W42" s="2573"/>
      <c r="X42" s="2573"/>
      <c r="Y42" s="45"/>
      <c r="Z42" s="1531"/>
      <c r="AA42" s="446"/>
      <c r="AB42" s="446"/>
      <c r="AC42" s="1078"/>
      <c r="AD42" s="1095"/>
      <c r="AE42" s="1078"/>
    </row>
    <row r="43" spans="2:31" ht="27" hidden="1" customHeight="1" thickBot="1">
      <c r="B43" s="43"/>
      <c r="C43" s="44" t="s">
        <v>372</v>
      </c>
      <c r="D43" s="2576" t="s">
        <v>373</v>
      </c>
      <c r="E43" s="2577"/>
      <c r="F43" s="2577"/>
      <c r="G43" s="2577"/>
      <c r="H43" s="2577"/>
      <c r="I43" s="2577"/>
      <c r="J43" s="2577"/>
      <c r="K43" s="2577"/>
      <c r="L43" s="2577"/>
      <c r="M43" s="2577"/>
      <c r="N43" s="2577"/>
      <c r="O43" s="2577"/>
      <c r="P43" s="2577"/>
      <c r="Q43" s="2577"/>
      <c r="R43" s="2577"/>
      <c r="S43" s="2577"/>
      <c r="T43" s="2577"/>
      <c r="U43" s="2577"/>
      <c r="V43" s="2577"/>
      <c r="W43" s="2577"/>
      <c r="X43" s="2577"/>
      <c r="Y43" s="45"/>
      <c r="Z43" s="1531"/>
      <c r="AA43" s="446"/>
      <c r="AB43" s="446"/>
      <c r="AC43" s="1078"/>
      <c r="AD43" s="1095"/>
      <c r="AE43" s="1078"/>
    </row>
    <row r="44" spans="2:31" ht="40.5" hidden="1" customHeight="1" thickBot="1">
      <c r="B44" s="48"/>
      <c r="C44" s="54"/>
      <c r="D44" s="2694" t="s">
        <v>905</v>
      </c>
      <c r="E44" s="2695" t="s">
        <v>906</v>
      </c>
      <c r="F44" s="2695"/>
      <c r="G44" s="2695"/>
      <c r="H44" s="2696"/>
      <c r="I44" s="1081"/>
      <c r="J44" s="2647" t="s">
        <v>112</v>
      </c>
      <c r="K44" s="2648"/>
      <c r="L44" s="2649"/>
      <c r="M44" s="2883" t="s">
        <v>907</v>
      </c>
      <c r="N44" s="2884"/>
      <c r="O44" s="2884"/>
      <c r="P44" s="2884"/>
      <c r="Q44" s="2884"/>
      <c r="R44" s="2884"/>
      <c r="S44" s="2884"/>
      <c r="T44" s="2884"/>
      <c r="U44" s="2884"/>
      <c r="V44" s="2884"/>
      <c r="W44" s="2884"/>
      <c r="X44" s="2885"/>
      <c r="Y44" s="45"/>
      <c r="Z44" s="1531"/>
      <c r="AA44" s="446"/>
      <c r="AB44" s="446"/>
      <c r="AC44" s="1078"/>
      <c r="AD44" s="1095"/>
      <c r="AE44" s="1078"/>
    </row>
    <row r="45" spans="2:31" ht="33" hidden="1" customHeight="1">
      <c r="B45" s="48"/>
      <c r="C45" s="54"/>
      <c r="D45" s="2581"/>
      <c r="E45" s="2583"/>
      <c r="F45" s="2583"/>
      <c r="G45" s="2583"/>
      <c r="H45" s="2584"/>
      <c r="I45" s="1082"/>
      <c r="J45" s="2597" t="s">
        <v>113</v>
      </c>
      <c r="K45" s="2598"/>
      <c r="L45" s="2599"/>
      <c r="M45" s="2570"/>
      <c r="N45" s="3111"/>
      <c r="O45" s="3111"/>
      <c r="P45" s="3111"/>
      <c r="Q45" s="3111"/>
      <c r="R45" s="3111"/>
      <c r="S45" s="3111"/>
      <c r="T45" s="2825">
        <v>1</v>
      </c>
      <c r="U45" s="3111"/>
      <c r="V45" s="3111"/>
      <c r="W45" s="3111"/>
      <c r="X45" s="3249"/>
      <c r="Y45" s="45"/>
      <c r="Z45" s="1531"/>
      <c r="AA45" s="446"/>
      <c r="AB45" s="446"/>
      <c r="AC45" s="1078"/>
      <c r="AD45" s="1095"/>
      <c r="AE45" s="1078"/>
    </row>
    <row r="46" spans="2:31" ht="39.75" hidden="1" customHeight="1" thickBot="1">
      <c r="B46" s="48"/>
      <c r="C46" s="54"/>
      <c r="D46" s="2581"/>
      <c r="E46" s="2583"/>
      <c r="F46" s="2583"/>
      <c r="G46" s="2583"/>
      <c r="H46" s="2584"/>
      <c r="I46" s="170">
        <v>1</v>
      </c>
      <c r="J46" s="170">
        <v>1</v>
      </c>
      <c r="K46" s="2600" t="s">
        <v>908</v>
      </c>
      <c r="L46" s="2601"/>
      <c r="M46" s="2571"/>
      <c r="N46" s="2565"/>
      <c r="O46" s="2565"/>
      <c r="P46" s="2565"/>
      <c r="Q46" s="2565"/>
      <c r="R46" s="2565"/>
      <c r="S46" s="2565"/>
      <c r="T46" s="2567"/>
      <c r="U46" s="2565"/>
      <c r="V46" s="2565"/>
      <c r="W46" s="2565"/>
      <c r="X46" s="2903"/>
      <c r="Y46" s="45"/>
      <c r="Z46" s="1531"/>
      <c r="AA46" s="446"/>
      <c r="AB46" s="446"/>
      <c r="AC46" s="1078"/>
      <c r="AD46" s="1095"/>
      <c r="AE46" s="1078"/>
    </row>
    <row r="47" spans="2:31" ht="35.25" customHeight="1" thickBot="1">
      <c r="B47" s="48"/>
      <c r="C47" s="54"/>
      <c r="D47" s="310"/>
      <c r="E47" s="2876" t="s">
        <v>909</v>
      </c>
      <c r="F47" s="2557" t="s">
        <v>910</v>
      </c>
      <c r="G47" s="2558"/>
      <c r="H47" s="2558"/>
      <c r="I47" s="508">
        <f>SUM(I48:I50)</f>
        <v>3.9996000000000004E-2</v>
      </c>
      <c r="J47" s="508">
        <f>SUM(J48:J50)</f>
        <v>3.9996000000000004E-2</v>
      </c>
      <c r="K47" s="2560" t="s">
        <v>117</v>
      </c>
      <c r="L47" s="2561"/>
      <c r="M47" s="2561"/>
      <c r="N47" s="2561"/>
      <c r="O47" s="2561"/>
      <c r="P47" s="2561"/>
      <c r="Q47" s="2561"/>
      <c r="R47" s="2561"/>
      <c r="S47" s="2561"/>
      <c r="T47" s="2561"/>
      <c r="U47" s="2561"/>
      <c r="V47" s="2561"/>
      <c r="W47" s="2561"/>
      <c r="X47" s="2561"/>
      <c r="Y47" s="1532">
        <f>SUM(Y48:Y50)</f>
        <v>0</v>
      </c>
      <c r="Z47" s="1533"/>
      <c r="AA47" s="446"/>
      <c r="AB47" s="446"/>
      <c r="AC47" s="1078"/>
      <c r="AD47" s="1095"/>
      <c r="AE47" s="1078"/>
    </row>
    <row r="48" spans="2:31" ht="37.5" customHeight="1">
      <c r="B48" s="48"/>
      <c r="C48" s="54"/>
      <c r="D48" s="54"/>
      <c r="E48" s="2815"/>
      <c r="F48" s="317" t="s">
        <v>911</v>
      </c>
      <c r="G48" s="2562" t="s">
        <v>912</v>
      </c>
      <c r="H48" s="2563"/>
      <c r="I48" s="1534">
        <f>SUM(M48:X48)</f>
        <v>0.01</v>
      </c>
      <c r="J48" s="1534">
        <f>SUM(M48:X48)</f>
        <v>0.01</v>
      </c>
      <c r="K48" s="466">
        <v>1</v>
      </c>
      <c r="L48" s="320" t="s">
        <v>913</v>
      </c>
      <c r="M48" s="1535">
        <v>0.01</v>
      </c>
      <c r="N48" s="483"/>
      <c r="O48" s="840"/>
      <c r="P48" s="483"/>
      <c r="Q48" s="483"/>
      <c r="R48" s="483"/>
      <c r="S48" s="483"/>
      <c r="T48" s="483"/>
      <c r="U48" s="483"/>
      <c r="V48" s="483"/>
      <c r="W48" s="483"/>
      <c r="X48" s="775"/>
      <c r="Y48" s="1467"/>
      <c r="Z48" s="1468"/>
      <c r="AA48" s="446" t="s">
        <v>689</v>
      </c>
      <c r="AB48" s="1469">
        <v>43466</v>
      </c>
      <c r="AC48" s="1078"/>
      <c r="AD48" s="1095"/>
      <c r="AE48" s="1078" t="s">
        <v>914</v>
      </c>
    </row>
    <row r="49" spans="2:31" ht="78" customHeight="1">
      <c r="B49" s="48"/>
      <c r="C49" s="54"/>
      <c r="D49" s="54"/>
      <c r="E49" s="2815"/>
      <c r="F49" s="1536" t="s">
        <v>915</v>
      </c>
      <c r="G49" s="3236" t="s">
        <v>916</v>
      </c>
      <c r="H49" s="3246"/>
      <c r="I49" s="1537">
        <f>SUM(M49:X49)</f>
        <v>1.4996000000000001E-2</v>
      </c>
      <c r="J49" s="1537">
        <f>SUM(M49:X49)</f>
        <v>1.4996000000000001E-2</v>
      </c>
      <c r="K49" s="1538">
        <v>12</v>
      </c>
      <c r="L49" s="1539" t="s">
        <v>917</v>
      </c>
      <c r="M49" s="1479">
        <v>8.3299999999999997E-4</v>
      </c>
      <c r="N49" s="1479">
        <v>8.3299999999999997E-4</v>
      </c>
      <c r="O49" s="1479">
        <f>0.0833%+0.001</f>
        <v>1.833E-3</v>
      </c>
      <c r="P49" s="1479">
        <v>8.3299999999999997E-4</v>
      </c>
      <c r="Q49" s="1479">
        <v>8.3299999999999997E-4</v>
      </c>
      <c r="R49" s="1479">
        <f>0.0833%+0.001</f>
        <v>1.833E-3</v>
      </c>
      <c r="S49" s="1479">
        <v>8.3299999999999997E-4</v>
      </c>
      <c r="T49" s="1478">
        <v>8.3299999999999997E-4</v>
      </c>
      <c r="U49" s="1478">
        <f>0.0833%+0.001</f>
        <v>1.833E-3</v>
      </c>
      <c r="V49" s="1478">
        <v>8.3299999999999997E-4</v>
      </c>
      <c r="W49" s="1478">
        <v>8.3299999999999997E-4</v>
      </c>
      <c r="X49" s="1540">
        <f>0.0833%+0.002</f>
        <v>2.833E-3</v>
      </c>
      <c r="Y49" s="1541" t="s">
        <v>918</v>
      </c>
      <c r="Z49" s="1542"/>
      <c r="AA49" s="446" t="s">
        <v>689</v>
      </c>
      <c r="AB49" s="446" t="s">
        <v>919</v>
      </c>
      <c r="AC49" s="1078"/>
      <c r="AD49" s="1095"/>
      <c r="AE49" s="1078" t="s">
        <v>920</v>
      </c>
    </row>
    <row r="50" spans="2:31" ht="85.5" customHeight="1" thickBot="1">
      <c r="B50" s="48"/>
      <c r="C50" s="54"/>
      <c r="D50" s="495"/>
      <c r="E50" s="2816"/>
      <c r="F50" s="1543" t="s">
        <v>921</v>
      </c>
      <c r="G50" s="3247" t="s">
        <v>922</v>
      </c>
      <c r="H50" s="3248"/>
      <c r="I50" s="1544">
        <f>SUM(M50:X50)</f>
        <v>1.4999999999999999E-2</v>
      </c>
      <c r="J50" s="1544">
        <f>SUM(M50:X50)</f>
        <v>1.4999999999999999E-2</v>
      </c>
      <c r="K50" s="1545">
        <v>1</v>
      </c>
      <c r="L50" s="1546" t="s">
        <v>923</v>
      </c>
      <c r="M50" s="1547"/>
      <c r="N50" s="1548">
        <v>5.0000000000000001E-3</v>
      </c>
      <c r="O50" s="1548">
        <v>5.0000000000000001E-3</v>
      </c>
      <c r="Q50" s="835"/>
      <c r="R50" s="1549"/>
      <c r="S50" s="835"/>
      <c r="T50" s="1549"/>
      <c r="U50" s="835"/>
      <c r="V50" s="1548">
        <v>5.0000000000000001E-3</v>
      </c>
      <c r="W50" s="835"/>
      <c r="X50" s="1550"/>
      <c r="Y50" s="1551"/>
      <c r="Z50" s="1552">
        <v>5944.05</v>
      </c>
      <c r="AA50" s="446" t="s">
        <v>689</v>
      </c>
      <c r="AB50" s="1469">
        <v>43770</v>
      </c>
      <c r="AC50" s="1078"/>
      <c r="AD50" s="1095"/>
      <c r="AE50" s="1078" t="s">
        <v>924</v>
      </c>
    </row>
    <row r="51" spans="2:31" ht="48.75" hidden="1" customHeight="1" thickBot="1">
      <c r="B51" s="43"/>
      <c r="C51" s="44" t="s">
        <v>232</v>
      </c>
      <c r="D51" s="2577" t="s">
        <v>218</v>
      </c>
      <c r="E51" s="2577"/>
      <c r="F51" s="2577"/>
      <c r="G51" s="2577"/>
      <c r="H51" s="2577"/>
      <c r="I51" s="2577"/>
      <c r="J51" s="2577"/>
      <c r="K51" s="2577"/>
      <c r="L51" s="2577"/>
      <c r="M51" s="2577"/>
      <c r="N51" s="2577"/>
      <c r="O51" s="2577"/>
      <c r="P51" s="2577"/>
      <c r="Q51" s="2577"/>
      <c r="R51" s="2577"/>
      <c r="S51" s="2577"/>
      <c r="T51" s="2577"/>
      <c r="U51" s="2577"/>
      <c r="V51" s="2577"/>
      <c r="W51" s="2577"/>
      <c r="X51" s="2577"/>
      <c r="Y51" s="45"/>
      <c r="Z51" s="1531"/>
      <c r="AA51" s="446"/>
      <c r="AB51" s="446"/>
      <c r="AC51" s="1078"/>
      <c r="AD51" s="1095"/>
      <c r="AE51" s="1078"/>
    </row>
    <row r="52" spans="2:31" ht="37.5" hidden="1" customHeight="1" thickBot="1">
      <c r="B52" s="48"/>
      <c r="C52" s="49"/>
      <c r="D52" s="2694" t="s">
        <v>265</v>
      </c>
      <c r="E52" s="2695" t="s">
        <v>266</v>
      </c>
      <c r="F52" s="2695"/>
      <c r="G52" s="2695"/>
      <c r="H52" s="2696"/>
      <c r="I52" s="1081"/>
      <c r="J52" s="2647" t="s">
        <v>112</v>
      </c>
      <c r="K52" s="2648"/>
      <c r="L52" s="2649"/>
      <c r="M52" s="2883" t="s">
        <v>264</v>
      </c>
      <c r="N52" s="2884"/>
      <c r="O52" s="2884"/>
      <c r="P52" s="2884"/>
      <c r="Q52" s="2884"/>
      <c r="R52" s="2884"/>
      <c r="S52" s="2884"/>
      <c r="T52" s="2884"/>
      <c r="U52" s="2884"/>
      <c r="V52" s="2884"/>
      <c r="W52" s="2884"/>
      <c r="X52" s="2885"/>
      <c r="Y52" s="45"/>
      <c r="Z52" s="1531"/>
      <c r="AA52" s="446"/>
      <c r="AB52" s="446"/>
      <c r="AC52" s="1078"/>
      <c r="AD52" s="1095"/>
      <c r="AE52" s="1078"/>
    </row>
    <row r="53" spans="2:31" ht="30" hidden="1" customHeight="1">
      <c r="B53" s="48"/>
      <c r="C53" s="54"/>
      <c r="D53" s="2581"/>
      <c r="E53" s="2583"/>
      <c r="F53" s="2583"/>
      <c r="G53" s="2583"/>
      <c r="H53" s="2584"/>
      <c r="I53" s="1082"/>
      <c r="J53" s="2597" t="s">
        <v>113</v>
      </c>
      <c r="K53" s="2598"/>
      <c r="L53" s="2599"/>
      <c r="M53" s="2697"/>
      <c r="N53" s="2825"/>
      <c r="O53" s="2825"/>
      <c r="P53" s="2825"/>
      <c r="Q53" s="2825"/>
      <c r="R53" s="2825"/>
      <c r="S53" s="2825"/>
      <c r="T53" s="2825"/>
      <c r="U53" s="2825"/>
      <c r="V53" s="2825"/>
      <c r="W53" s="2825"/>
      <c r="X53" s="2827"/>
      <c r="Y53" s="45"/>
      <c r="Z53" s="1531"/>
      <c r="AA53" s="446"/>
      <c r="AB53" s="446"/>
      <c r="AC53" s="1078"/>
      <c r="AD53" s="1095"/>
      <c r="AE53" s="1078"/>
    </row>
    <row r="54" spans="2:31" ht="38.25" hidden="1" customHeight="1" thickBot="1">
      <c r="B54" s="48"/>
      <c r="C54" s="54"/>
      <c r="D54" s="2582"/>
      <c r="E54" s="2585"/>
      <c r="F54" s="2585"/>
      <c r="G54" s="2585"/>
      <c r="H54" s="2586"/>
      <c r="I54" s="351">
        <v>17</v>
      </c>
      <c r="J54" s="351">
        <v>17</v>
      </c>
      <c r="K54" s="2786" t="s">
        <v>267</v>
      </c>
      <c r="L54" s="2787"/>
      <c r="M54" s="2762"/>
      <c r="N54" s="2567"/>
      <c r="O54" s="2567"/>
      <c r="P54" s="2567"/>
      <c r="Q54" s="2567"/>
      <c r="R54" s="2567"/>
      <c r="S54" s="2567"/>
      <c r="T54" s="2567"/>
      <c r="U54" s="2567"/>
      <c r="V54" s="2567"/>
      <c r="W54" s="2567"/>
      <c r="X54" s="2857"/>
      <c r="Y54" s="45"/>
      <c r="Z54" s="1531"/>
      <c r="AA54" s="446"/>
      <c r="AB54" s="446"/>
      <c r="AC54" s="1078"/>
      <c r="AD54" s="1095"/>
      <c r="AE54" s="1078"/>
    </row>
    <row r="55" spans="2:31" ht="37.5" customHeight="1" thickBot="1">
      <c r="B55" s="48"/>
      <c r="C55" s="54"/>
      <c r="D55" s="54"/>
      <c r="E55" s="2876" t="s">
        <v>358</v>
      </c>
      <c r="F55" s="2888" t="s">
        <v>269</v>
      </c>
      <c r="G55" s="2817"/>
      <c r="H55" s="2817"/>
      <c r="I55" s="311">
        <f>SUM(I56:I56)</f>
        <v>0.01</v>
      </c>
      <c r="J55" s="311">
        <f>SUM(J56:J56)</f>
        <v>0</v>
      </c>
      <c r="K55" s="2560" t="s">
        <v>117</v>
      </c>
      <c r="L55" s="2561"/>
      <c r="M55" s="2561"/>
      <c r="N55" s="2561"/>
      <c r="O55" s="2561"/>
      <c r="P55" s="2561"/>
      <c r="Q55" s="2561"/>
      <c r="R55" s="2561"/>
      <c r="S55" s="2561"/>
      <c r="T55" s="2561"/>
      <c r="U55" s="2561"/>
      <c r="V55" s="2561"/>
      <c r="W55" s="2561"/>
      <c r="X55" s="2561"/>
      <c r="Y55" s="1532">
        <f>SUM(Y56:Y60)</f>
        <v>0</v>
      </c>
      <c r="Z55" s="1533"/>
      <c r="AA55" s="446"/>
      <c r="AB55" s="446"/>
      <c r="AC55" s="1078"/>
      <c r="AD55" s="1095"/>
      <c r="AE55" s="1078"/>
    </row>
    <row r="56" spans="2:31" ht="26.25" customHeight="1">
      <c r="B56" s="48"/>
      <c r="C56" s="54"/>
      <c r="D56" s="54"/>
      <c r="E56" s="2815"/>
      <c r="F56" s="3243" t="s">
        <v>364</v>
      </c>
      <c r="G56" s="2889" t="s">
        <v>652</v>
      </c>
      <c r="H56" s="2907"/>
      <c r="I56" s="782">
        <f>SUM(I57:I62)</f>
        <v>0.01</v>
      </c>
      <c r="J56" s="782"/>
      <c r="K56" s="823"/>
      <c r="L56" s="561"/>
      <c r="M56" s="897"/>
      <c r="N56" s="470"/>
      <c r="O56" s="470"/>
      <c r="P56" s="470"/>
      <c r="Q56" s="470"/>
      <c r="R56" s="470"/>
      <c r="S56" s="470"/>
      <c r="T56" s="470"/>
      <c r="U56" s="470"/>
      <c r="V56" s="470"/>
      <c r="W56" s="470"/>
      <c r="X56" s="632"/>
      <c r="Y56" s="1467"/>
      <c r="Z56" s="1468"/>
      <c r="AA56" s="446" t="s">
        <v>814</v>
      </c>
      <c r="AB56" s="446" t="s">
        <v>814</v>
      </c>
      <c r="AC56" s="3238" t="s">
        <v>925</v>
      </c>
      <c r="AD56" s="3238" t="s">
        <v>926</v>
      </c>
      <c r="AE56" s="1078"/>
    </row>
    <row r="57" spans="2:31" ht="21.75" customHeight="1">
      <c r="E57" s="2815"/>
      <c r="F57" s="3244"/>
      <c r="G57" s="1553" t="s">
        <v>361</v>
      </c>
      <c r="H57" s="1554" t="s">
        <v>927</v>
      </c>
      <c r="I57" s="365">
        <f t="shared" ref="I57:J62" si="3">SUM(L57:W57)</f>
        <v>2E-3</v>
      </c>
      <c r="J57" s="365"/>
      <c r="K57" s="823">
        <v>1</v>
      </c>
      <c r="L57" s="561" t="s">
        <v>928</v>
      </c>
      <c r="M57" s="563">
        <v>2E-3</v>
      </c>
      <c r="N57" s="563"/>
      <c r="O57" s="470"/>
      <c r="P57" s="563"/>
      <c r="Q57" s="563"/>
      <c r="R57" s="563"/>
      <c r="S57" s="563"/>
      <c r="T57" s="470"/>
      <c r="U57" s="470"/>
      <c r="V57" s="470"/>
      <c r="W57" s="470"/>
      <c r="X57" s="632"/>
      <c r="Y57" s="1467"/>
      <c r="Z57" s="1468"/>
      <c r="AA57" s="446" t="s">
        <v>814</v>
      </c>
      <c r="AB57" s="446" t="s">
        <v>814</v>
      </c>
      <c r="AC57" s="3239"/>
      <c r="AD57" s="3239"/>
      <c r="AE57" s="1078"/>
    </row>
    <row r="58" spans="2:31" ht="51">
      <c r="E58" s="2815"/>
      <c r="F58" s="3244"/>
      <c r="G58" s="1553" t="s">
        <v>361</v>
      </c>
      <c r="H58" s="1554" t="s">
        <v>929</v>
      </c>
      <c r="I58" s="365">
        <f t="shared" si="3"/>
        <v>2E-3</v>
      </c>
      <c r="J58" s="488"/>
      <c r="K58" s="823">
        <v>1</v>
      </c>
      <c r="L58" s="561" t="s">
        <v>930</v>
      </c>
      <c r="M58" s="897"/>
      <c r="N58" s="563">
        <v>2E-3</v>
      </c>
      <c r="O58" s="563"/>
      <c r="P58" s="563"/>
      <c r="Q58" s="563"/>
      <c r="R58" s="563"/>
      <c r="S58" s="563"/>
      <c r="T58" s="470"/>
      <c r="U58" s="470"/>
      <c r="V58" s="470"/>
      <c r="W58" s="470"/>
      <c r="X58" s="632"/>
      <c r="Y58" s="1467"/>
      <c r="Z58" s="1468"/>
      <c r="AA58" s="446" t="s">
        <v>814</v>
      </c>
      <c r="AB58" s="446" t="s">
        <v>814</v>
      </c>
      <c r="AC58" s="3239"/>
      <c r="AD58" s="3239"/>
      <c r="AE58" s="1078"/>
    </row>
    <row r="59" spans="2:31" ht="63.75">
      <c r="E59" s="2815"/>
      <c r="F59" s="3244"/>
      <c r="G59" s="1553" t="s">
        <v>361</v>
      </c>
      <c r="H59" s="1554" t="s">
        <v>931</v>
      </c>
      <c r="I59" s="365">
        <f t="shared" si="3"/>
        <v>2E-3</v>
      </c>
      <c r="J59" s="488"/>
      <c r="K59" s="823">
        <v>1</v>
      </c>
      <c r="L59" s="561" t="s">
        <v>932</v>
      </c>
      <c r="M59" s="897"/>
      <c r="N59" s="563">
        <v>2E-3</v>
      </c>
      <c r="O59" s="470"/>
      <c r="P59" s="563"/>
      <c r="Q59" s="563"/>
      <c r="R59" s="563"/>
      <c r="S59" s="563"/>
      <c r="T59" s="470"/>
      <c r="U59" s="470"/>
      <c r="V59" s="470"/>
      <c r="W59" s="470"/>
      <c r="X59" s="632"/>
      <c r="Y59" s="1467"/>
      <c r="Z59" s="1468"/>
      <c r="AA59" s="446" t="s">
        <v>814</v>
      </c>
      <c r="AB59" s="446" t="s">
        <v>814</v>
      </c>
      <c r="AC59" s="3239"/>
      <c r="AD59" s="3239"/>
      <c r="AE59" s="1078"/>
    </row>
    <row r="60" spans="2:31" ht="75.75" customHeight="1">
      <c r="E60" s="2815"/>
      <c r="F60" s="3244"/>
      <c r="G60" s="1553" t="s">
        <v>361</v>
      </c>
      <c r="H60" s="1554" t="s">
        <v>933</v>
      </c>
      <c r="I60" s="365">
        <f t="shared" si="3"/>
        <v>0</v>
      </c>
      <c r="J60" s="488"/>
      <c r="K60" s="823">
        <v>1</v>
      </c>
      <c r="L60" s="561" t="s">
        <v>934</v>
      </c>
      <c r="M60" s="897"/>
      <c r="N60" s="470"/>
      <c r="O60" s="563"/>
      <c r="P60" s="563"/>
      <c r="Q60" s="563"/>
      <c r="R60" s="563"/>
      <c r="S60" s="563"/>
      <c r="T60" s="470"/>
      <c r="U60" s="470"/>
      <c r="V60" s="470"/>
      <c r="W60" s="470"/>
      <c r="X60" s="632"/>
      <c r="Y60" s="1467"/>
      <c r="Z60" s="1468"/>
      <c r="AA60" s="446" t="s">
        <v>814</v>
      </c>
      <c r="AB60" s="446" t="s">
        <v>814</v>
      </c>
      <c r="AC60" s="3239"/>
      <c r="AD60" s="3239"/>
      <c r="AE60" s="1078"/>
    </row>
    <row r="61" spans="2:31" ht="26.25" customHeight="1">
      <c r="E61" s="2815"/>
      <c r="F61" s="3244"/>
      <c r="G61" s="1553" t="s">
        <v>361</v>
      </c>
      <c r="H61" s="1555" t="s">
        <v>935</v>
      </c>
      <c r="I61" s="1556">
        <f t="shared" si="3"/>
        <v>2E-3</v>
      </c>
      <c r="J61" s="1556"/>
      <c r="K61" s="823">
        <v>1</v>
      </c>
      <c r="L61" s="561" t="s">
        <v>934</v>
      </c>
      <c r="M61" s="897"/>
      <c r="N61" s="470"/>
      <c r="O61" s="898">
        <v>1E-3</v>
      </c>
      <c r="P61" s="563">
        <v>1E-3</v>
      </c>
      <c r="Q61" s="563"/>
      <c r="R61" s="563"/>
      <c r="S61" s="563"/>
      <c r="T61" s="470"/>
      <c r="U61" s="470"/>
      <c r="V61" s="470"/>
      <c r="W61" s="470"/>
      <c r="X61" s="632"/>
      <c r="Y61" s="1557"/>
      <c r="Z61" s="1486"/>
      <c r="AA61" s="446" t="s">
        <v>814</v>
      </c>
      <c r="AB61" s="446" t="s">
        <v>814</v>
      </c>
      <c r="AC61" s="3240"/>
      <c r="AD61" s="3240"/>
      <c r="AE61" s="1078"/>
    </row>
    <row r="62" spans="2:31" ht="35.25" customHeight="1" thickBot="1">
      <c r="E62" s="2816"/>
      <c r="F62" s="3245"/>
      <c r="G62" s="1553" t="s">
        <v>361</v>
      </c>
      <c r="H62" s="1554" t="s">
        <v>936</v>
      </c>
      <c r="I62" s="365">
        <f t="shared" si="3"/>
        <v>2E-3</v>
      </c>
      <c r="J62" s="365">
        <f t="shared" si="3"/>
        <v>2E-3</v>
      </c>
      <c r="K62" s="823">
        <v>1</v>
      </c>
      <c r="L62" s="561" t="s">
        <v>937</v>
      </c>
      <c r="M62" s="897"/>
      <c r="N62" s="470"/>
      <c r="O62" s="470"/>
      <c r="P62" s="563"/>
      <c r="Q62" s="563"/>
      <c r="R62" s="563"/>
      <c r="S62" s="563"/>
      <c r="T62" s="898">
        <v>1E-3</v>
      </c>
      <c r="U62" s="898">
        <v>1E-3</v>
      </c>
      <c r="V62" s="1558"/>
      <c r="W62" s="470"/>
      <c r="X62" s="632"/>
      <c r="Y62" s="1559"/>
      <c r="Z62" s="1542"/>
      <c r="AA62" s="446" t="s">
        <v>689</v>
      </c>
      <c r="AB62" s="446" t="s">
        <v>938</v>
      </c>
      <c r="AC62" s="1078"/>
      <c r="AD62" s="1095"/>
      <c r="AE62" s="1095" t="s">
        <v>939</v>
      </c>
    </row>
    <row r="63" spans="2:31" ht="22.5" customHeight="1" thickBot="1">
      <c r="B63" s="48"/>
      <c r="C63" s="49"/>
      <c r="D63" s="2694" t="s">
        <v>940</v>
      </c>
      <c r="E63" s="2695" t="s">
        <v>906</v>
      </c>
      <c r="F63" s="2695"/>
      <c r="G63" s="2695"/>
      <c r="H63" s="2696"/>
      <c r="I63" s="1081"/>
      <c r="J63" s="2647" t="s">
        <v>112</v>
      </c>
      <c r="K63" s="2648"/>
      <c r="L63" s="2649"/>
      <c r="M63" s="2760" t="s">
        <v>907</v>
      </c>
      <c r="N63" s="2761"/>
      <c r="O63" s="2761"/>
      <c r="P63" s="2761"/>
      <c r="Q63" s="2761"/>
      <c r="R63" s="2761"/>
      <c r="S63" s="2761"/>
      <c r="T63" s="2761"/>
      <c r="U63" s="2761"/>
      <c r="V63" s="2761"/>
      <c r="W63" s="2761"/>
      <c r="X63" s="3241"/>
      <c r="Y63" s="1560"/>
      <c r="Z63" s="1561"/>
      <c r="AA63" s="446"/>
      <c r="AB63" s="446"/>
      <c r="AC63" s="1078"/>
      <c r="AD63" s="1095"/>
      <c r="AE63" s="1078"/>
    </row>
    <row r="64" spans="2:31" ht="21" customHeight="1">
      <c r="B64" s="48"/>
      <c r="C64" s="54"/>
      <c r="D64" s="2581"/>
      <c r="E64" s="2583"/>
      <c r="F64" s="2583"/>
      <c r="G64" s="2583"/>
      <c r="H64" s="2584"/>
      <c r="I64" s="1082"/>
      <c r="J64" s="2597" t="s">
        <v>113</v>
      </c>
      <c r="K64" s="2598"/>
      <c r="L64" s="2599"/>
      <c r="M64" s="2697"/>
      <c r="N64" s="3237"/>
      <c r="O64" s="3237"/>
      <c r="P64" s="3237"/>
      <c r="Q64" s="3237"/>
      <c r="R64" s="3237"/>
      <c r="S64" s="3237"/>
      <c r="T64" s="3237"/>
      <c r="U64" s="3237"/>
      <c r="V64" s="3237"/>
      <c r="W64" s="3237"/>
      <c r="X64" s="3242"/>
      <c r="Y64" s="1560"/>
      <c r="Z64" s="1561"/>
      <c r="AA64" s="446"/>
      <c r="AB64" s="446"/>
      <c r="AC64" s="1078"/>
      <c r="AD64" s="1095"/>
      <c r="AE64" s="1078"/>
    </row>
    <row r="65" spans="2:31" ht="22.5" customHeight="1" thickBot="1">
      <c r="B65" s="48"/>
      <c r="C65" s="54"/>
      <c r="D65" s="2581"/>
      <c r="E65" s="2583"/>
      <c r="F65" s="2583"/>
      <c r="G65" s="2583"/>
      <c r="H65" s="2584"/>
      <c r="I65" s="351">
        <v>1</v>
      </c>
      <c r="J65" s="351">
        <v>1</v>
      </c>
      <c r="K65" s="2786" t="s">
        <v>908</v>
      </c>
      <c r="L65" s="2787"/>
      <c r="M65" s="2762"/>
      <c r="N65" s="2567"/>
      <c r="O65" s="2567"/>
      <c r="P65" s="2567"/>
      <c r="Q65" s="2567"/>
      <c r="R65" s="2567"/>
      <c r="S65" s="2567"/>
      <c r="T65" s="2567"/>
      <c r="U65" s="2567"/>
      <c r="V65" s="2567"/>
      <c r="W65" s="2567"/>
      <c r="X65" s="2857"/>
      <c r="Y65" s="1560"/>
      <c r="Z65" s="1561"/>
      <c r="AA65" s="446"/>
      <c r="AB65" s="446"/>
      <c r="AC65" s="1078"/>
      <c r="AD65" s="1095"/>
      <c r="AE65" s="1078"/>
    </row>
    <row r="66" spans="2:31" ht="65.25" customHeight="1" thickBot="1">
      <c r="B66" s="48"/>
      <c r="C66" s="54"/>
      <c r="D66" s="310"/>
      <c r="E66" s="2876" t="s">
        <v>941</v>
      </c>
      <c r="F66" s="2557" t="s">
        <v>942</v>
      </c>
      <c r="G66" s="2558"/>
      <c r="H66" s="2558"/>
      <c r="I66" s="311">
        <f>SUM(I67:I69)</f>
        <v>8.5000000000000006E-2</v>
      </c>
      <c r="J66" s="311">
        <f>SUM(J67:J69)</f>
        <v>3.5000000000000003E-2</v>
      </c>
      <c r="K66" s="2561" t="s">
        <v>943</v>
      </c>
      <c r="L66" s="2561"/>
      <c r="M66" s="2561"/>
      <c r="N66" s="2561"/>
      <c r="O66" s="2561"/>
      <c r="P66" s="2561"/>
      <c r="Q66" s="2561"/>
      <c r="R66" s="2561"/>
      <c r="S66" s="2561"/>
      <c r="T66" s="2561"/>
      <c r="U66" s="2561"/>
      <c r="V66" s="2561"/>
      <c r="W66" s="2561"/>
      <c r="X66" s="2877"/>
      <c r="Y66" s="480">
        <f>SUM(Y67:Y69)</f>
        <v>0</v>
      </c>
      <c r="Z66" s="1465"/>
      <c r="AA66" s="446"/>
      <c r="AB66" s="446"/>
      <c r="AC66" s="1078"/>
      <c r="AD66" s="1095"/>
      <c r="AE66" s="1078"/>
    </row>
    <row r="67" spans="2:31" ht="156.75" customHeight="1">
      <c r="B67" s="48"/>
      <c r="C67" s="54"/>
      <c r="D67" s="54"/>
      <c r="E67" s="2815"/>
      <c r="F67" s="497" t="s">
        <v>944</v>
      </c>
      <c r="G67" s="3233" t="s">
        <v>945</v>
      </c>
      <c r="H67" s="3234"/>
      <c r="I67" s="1562">
        <f>SUM(L67:W67)</f>
        <v>0.03</v>
      </c>
      <c r="J67" s="1562">
        <v>0.01</v>
      </c>
      <c r="K67" s="560">
        <f>1</f>
        <v>1</v>
      </c>
      <c r="L67" s="561" t="s">
        <v>946</v>
      </c>
      <c r="M67" s="897"/>
      <c r="N67" s="470">
        <v>0.03</v>
      </c>
      <c r="O67" s="470"/>
      <c r="P67" s="470"/>
      <c r="Q67" s="470"/>
      <c r="R67" s="1563"/>
      <c r="S67" s="470"/>
      <c r="T67" s="470"/>
      <c r="U67" s="470"/>
      <c r="V67" s="470"/>
      <c r="W67" s="470"/>
      <c r="X67" s="952"/>
      <c r="Y67" s="1564"/>
      <c r="Z67" s="1565"/>
      <c r="AA67" s="446" t="s">
        <v>814</v>
      </c>
      <c r="AB67" s="446"/>
      <c r="AC67" s="1095" t="s">
        <v>925</v>
      </c>
      <c r="AD67" s="1095" t="s">
        <v>926</v>
      </c>
      <c r="AE67" s="1078"/>
    </row>
    <row r="68" spans="2:31" ht="54" customHeight="1" thickBot="1">
      <c r="B68" s="48"/>
      <c r="C68" s="54"/>
      <c r="D68" s="54"/>
      <c r="E68" s="2815"/>
      <c r="F68" s="487" t="s">
        <v>947</v>
      </c>
      <c r="G68" s="3235" t="s">
        <v>948</v>
      </c>
      <c r="H68" s="3236"/>
      <c r="I68" s="1566">
        <f>SUM(L68:W68)</f>
        <v>0.02</v>
      </c>
      <c r="J68" s="1566"/>
      <c r="K68" s="560">
        <f>1</f>
        <v>1</v>
      </c>
      <c r="L68" s="561" t="s">
        <v>949</v>
      </c>
      <c r="M68" s="897"/>
      <c r="N68" s="1567"/>
      <c r="O68" s="1568">
        <v>0.02</v>
      </c>
      <c r="P68" s="470"/>
      <c r="Q68" s="470"/>
      <c r="R68" s="470"/>
      <c r="S68" s="470"/>
      <c r="T68" s="1563"/>
      <c r="U68" s="470"/>
      <c r="V68" s="470"/>
      <c r="W68" s="470"/>
      <c r="X68" s="952"/>
      <c r="Y68" s="1569"/>
      <c r="Z68" s="1570"/>
      <c r="AA68" s="446" t="s">
        <v>814</v>
      </c>
      <c r="AB68" s="446"/>
      <c r="AC68" s="1078"/>
      <c r="AD68" s="1095" t="s">
        <v>926</v>
      </c>
      <c r="AE68" s="1078"/>
    </row>
    <row r="69" spans="2:31" ht="110.25" customHeight="1" thickBot="1">
      <c r="B69" s="48"/>
      <c r="C69" s="54"/>
      <c r="D69" s="54"/>
      <c r="E69" s="2815"/>
      <c r="F69" s="487" t="s">
        <v>947</v>
      </c>
      <c r="G69" s="3235" t="s">
        <v>950</v>
      </c>
      <c r="H69" s="3236"/>
      <c r="I69" s="1566">
        <f>SUM(L69:W69)</f>
        <v>3.5000000000000003E-2</v>
      </c>
      <c r="J69" s="1566">
        <f>SUM(M69:R69)</f>
        <v>2.5000000000000001E-2</v>
      </c>
      <c r="K69" s="560">
        <v>2</v>
      </c>
      <c r="L69" s="561" t="s">
        <v>951</v>
      </c>
      <c r="M69" s="1567"/>
      <c r="N69" s="1567"/>
      <c r="O69" s="1571"/>
      <c r="P69" s="1571">
        <v>2.5000000000000001E-2</v>
      </c>
      <c r="Q69" s="1571"/>
      <c r="R69" s="1571"/>
      <c r="S69" s="1571">
        <v>0.01</v>
      </c>
      <c r="T69" s="1563"/>
      <c r="U69" s="470"/>
      <c r="V69" s="470"/>
      <c r="W69" s="470"/>
      <c r="X69" s="952"/>
      <c r="Y69" s="1572"/>
      <c r="Z69" s="1573"/>
      <c r="AA69" s="446" t="s">
        <v>814</v>
      </c>
      <c r="AB69" s="446"/>
      <c r="AC69" s="1095" t="s">
        <v>952</v>
      </c>
      <c r="AD69" s="1095" t="s">
        <v>953</v>
      </c>
      <c r="AE69" s="1078"/>
    </row>
    <row r="70" spans="2:31">
      <c r="I70" s="594">
        <f>SUM(I16:I20) + SUM(I25:I41)+ SUM(I48:I50)+SUM(I57:I62)+SUM(I67:I69)-6%</f>
        <v>0.19572400000000006</v>
      </c>
      <c r="J70" s="594">
        <f>SUM(J16:J20) + SUM(J25:J41)+ SUM(J48:J50)+SUM(J57:J62)+SUM(J67:J69)-6%</f>
        <v>0.12122400000000003</v>
      </c>
      <c r="M70" s="10">
        <f t="shared" ref="M70:X70" si="4">SUM(M16:M20) + SUM(M25:M41)+ SUM(M48:M50)+SUM(M57:M62)+SUM(M67:M69)</f>
        <v>1.5665999999999999E-2</v>
      </c>
      <c r="N70" s="10">
        <f t="shared" si="4"/>
        <v>5.5665999999999993E-2</v>
      </c>
      <c r="O70" s="10">
        <f t="shared" si="4"/>
        <v>2.9599E-2</v>
      </c>
      <c r="P70" s="10">
        <f t="shared" si="4"/>
        <v>3.2666000000000001E-2</v>
      </c>
      <c r="Q70" s="10">
        <f t="shared" si="4"/>
        <v>1.4166000000000002E-2</v>
      </c>
      <c r="R70" s="10">
        <f t="shared" si="4"/>
        <v>8.5990000000000007E-3</v>
      </c>
      <c r="S70" s="10">
        <f t="shared" si="4"/>
        <v>1.1665999999999999E-2</v>
      </c>
      <c r="T70" s="10">
        <f t="shared" si="4"/>
        <v>1.1666000000000003E-2</v>
      </c>
      <c r="U70" s="10">
        <f t="shared" si="4"/>
        <v>3.0599000000000005E-2</v>
      </c>
      <c r="V70" s="10">
        <f>SUM(V16:V20) + SUM(V25:V41)+ SUM(V48:V50)+SUM(V57:V62)+SUM(V67:V69)</f>
        <v>6.6660000000000001E-3</v>
      </c>
      <c r="W70" s="10">
        <f t="shared" si="4"/>
        <v>9.666000000000001E-3</v>
      </c>
      <c r="X70" s="10">
        <f t="shared" si="4"/>
        <v>1.5099000000000001E-2</v>
      </c>
    </row>
    <row r="71" spans="2:31">
      <c r="J71" s="901">
        <f>J70/I70</f>
        <v>0.61936195867650357</v>
      </c>
      <c r="O71" s="10">
        <f>SUM(M70:O70)</f>
        <v>0.10093099999999999</v>
      </c>
      <c r="R71" s="10">
        <f>SUM(P70:R70)</f>
        <v>5.5431000000000001E-2</v>
      </c>
      <c r="U71" s="10">
        <f>SUM(S70:U70)</f>
        <v>5.3931000000000007E-2</v>
      </c>
      <c r="X71" s="10">
        <f>SUM(V70:X70)</f>
        <v>3.1431000000000001E-2</v>
      </c>
    </row>
    <row r="72" spans="2:31">
      <c r="X72" s="10">
        <f>SUM(O71:X71)</f>
        <v>0.24172399999999999</v>
      </c>
    </row>
    <row r="73" spans="2:31">
      <c r="O73" s="10">
        <f>O71/$X$72</f>
        <v>0.41754645794377054</v>
      </c>
      <c r="R73" s="10">
        <f>R71/$X$72</f>
        <v>0.22931525210570736</v>
      </c>
      <c r="S73" s="10"/>
      <c r="T73" s="10"/>
      <c r="U73" s="10">
        <f>U71/$X$72</f>
        <v>0.22310982773741958</v>
      </c>
      <c r="X73" s="10">
        <f>X71/$X$72</f>
        <v>0.13002846221310255</v>
      </c>
      <c r="Y73" s="1574">
        <f>SUM(O73:X73)</f>
        <v>1</v>
      </c>
      <c r="Z73" s="1574"/>
    </row>
  </sheetData>
  <mergeCells count="142">
    <mergeCell ref="B1:X1"/>
    <mergeCell ref="B6:B8"/>
    <mergeCell ref="C6:C8"/>
    <mergeCell ref="D6:D8"/>
    <mergeCell ref="E6:E8"/>
    <mergeCell ref="F6:H8"/>
    <mergeCell ref="I6:I8"/>
    <mergeCell ref="J6:J8"/>
    <mergeCell ref="K6:K8"/>
    <mergeCell ref="L6:L8"/>
    <mergeCell ref="M6:O6"/>
    <mergeCell ref="P6:R6"/>
    <mergeCell ref="S6:U6"/>
    <mergeCell ref="V6:X6"/>
    <mergeCell ref="AC7:AD7"/>
    <mergeCell ref="C9:X9"/>
    <mergeCell ref="D10:X10"/>
    <mergeCell ref="R7:R8"/>
    <mergeCell ref="S7:S8"/>
    <mergeCell ref="T7:T8"/>
    <mergeCell ref="U7:U8"/>
    <mergeCell ref="V7:V8"/>
    <mergeCell ref="W7:W8"/>
    <mergeCell ref="Y6:Y8"/>
    <mergeCell ref="M7:M8"/>
    <mergeCell ref="N7:N8"/>
    <mergeCell ref="O7:O8"/>
    <mergeCell ref="P7:P8"/>
    <mergeCell ref="Q7:Q8"/>
    <mergeCell ref="X7:X8"/>
    <mergeCell ref="Z7:Z8"/>
    <mergeCell ref="AA7:AB7"/>
    <mergeCell ref="D11:D13"/>
    <mergeCell ref="E11:H13"/>
    <mergeCell ref="J11:L11"/>
    <mergeCell ref="M11:X11"/>
    <mergeCell ref="J12:L12"/>
    <mergeCell ref="M12:M13"/>
    <mergeCell ref="N12:N13"/>
    <mergeCell ref="O12:O13"/>
    <mergeCell ref="P12:P13"/>
    <mergeCell ref="Q12:Q13"/>
    <mergeCell ref="G33:H33"/>
    <mergeCell ref="G34:H34"/>
    <mergeCell ref="AC34:AC37"/>
    <mergeCell ref="Y35:Y37"/>
    <mergeCell ref="G38:H38"/>
    <mergeCell ref="G39:H39"/>
    <mergeCell ref="X12:X13"/>
    <mergeCell ref="K13:L13"/>
    <mergeCell ref="E14:E41"/>
    <mergeCell ref="F14:H14"/>
    <mergeCell ref="G15:H15"/>
    <mergeCell ref="G21:H21"/>
    <mergeCell ref="G24:H24"/>
    <mergeCell ref="G28:H28"/>
    <mergeCell ref="G29:H29"/>
    <mergeCell ref="G30:H30"/>
    <mergeCell ref="R12:R13"/>
    <mergeCell ref="S12:S13"/>
    <mergeCell ref="T12:T13"/>
    <mergeCell ref="U12:U13"/>
    <mergeCell ref="V12:V13"/>
    <mergeCell ref="W12:W13"/>
    <mergeCell ref="G40:H40"/>
    <mergeCell ref="G41:H41"/>
    <mergeCell ref="C42:X42"/>
    <mergeCell ref="D43:X43"/>
    <mergeCell ref="D44:D46"/>
    <mergeCell ref="E44:H46"/>
    <mergeCell ref="J44:L44"/>
    <mergeCell ref="M44:X44"/>
    <mergeCell ref="J45:L45"/>
    <mergeCell ref="M45:M46"/>
    <mergeCell ref="E47:E50"/>
    <mergeCell ref="F47:H47"/>
    <mergeCell ref="K47:X47"/>
    <mergeCell ref="G48:H48"/>
    <mergeCell ref="G49:H49"/>
    <mergeCell ref="G50:H50"/>
    <mergeCell ref="T45:T46"/>
    <mergeCell ref="U45:U46"/>
    <mergeCell ref="V45:V46"/>
    <mergeCell ref="W45:W46"/>
    <mergeCell ref="X45:X46"/>
    <mergeCell ref="K46:L46"/>
    <mergeCell ref="N45:N46"/>
    <mergeCell ref="O45:O46"/>
    <mergeCell ref="P45:P46"/>
    <mergeCell ref="Q45:Q46"/>
    <mergeCell ref="Q53:Q54"/>
    <mergeCell ref="R53:R54"/>
    <mergeCell ref="S53:S54"/>
    <mergeCell ref="T53:T54"/>
    <mergeCell ref="U53:U54"/>
    <mergeCell ref="V53:V54"/>
    <mergeCell ref="R45:R46"/>
    <mergeCell ref="S45:S46"/>
    <mergeCell ref="D51:X51"/>
    <mergeCell ref="D52:D54"/>
    <mergeCell ref="E52:H54"/>
    <mergeCell ref="J52:L52"/>
    <mergeCell ref="M52:X52"/>
    <mergeCell ref="J53:L53"/>
    <mergeCell ref="M53:M54"/>
    <mergeCell ref="N53:N54"/>
    <mergeCell ref="O53:O54"/>
    <mergeCell ref="P53:P54"/>
    <mergeCell ref="W53:W54"/>
    <mergeCell ref="X53:X54"/>
    <mergeCell ref="K54:L54"/>
    <mergeCell ref="AC56:AC61"/>
    <mergeCell ref="AD56:AD61"/>
    <mergeCell ref="D63:D65"/>
    <mergeCell ref="E63:H65"/>
    <mergeCell ref="J63:L63"/>
    <mergeCell ref="M63:X63"/>
    <mergeCell ref="J64:L64"/>
    <mergeCell ref="M64:M65"/>
    <mergeCell ref="N64:N65"/>
    <mergeCell ref="O64:O65"/>
    <mergeCell ref="V64:V65"/>
    <mergeCell ref="W64:W65"/>
    <mergeCell ref="X64:X65"/>
    <mergeCell ref="K65:L65"/>
    <mergeCell ref="E55:E62"/>
    <mergeCell ref="F55:H55"/>
    <mergeCell ref="K55:X55"/>
    <mergeCell ref="F56:F62"/>
    <mergeCell ref="G56:H56"/>
    <mergeCell ref="E66:E69"/>
    <mergeCell ref="F66:H66"/>
    <mergeCell ref="K66:X66"/>
    <mergeCell ref="G67:H67"/>
    <mergeCell ref="G68:H68"/>
    <mergeCell ref="G69:H69"/>
    <mergeCell ref="P64:P65"/>
    <mergeCell ref="Q64:Q65"/>
    <mergeCell ref="R64:R65"/>
    <mergeCell ref="S64:S65"/>
    <mergeCell ref="T64:T65"/>
    <mergeCell ref="U64:U65"/>
  </mergeCells>
  <conditionalFormatting sqref="Y1:IK3">
    <cfRule type="containsText" dxfId="27" priority="2" stopIfTrue="1" operator="containsText" text="Planificación y Desarrollo">
      <formula>NOT(ISERROR(SEARCH("Planificación y Desarrollo",Y1)))</formula>
    </cfRule>
  </conditionalFormatting>
  <conditionalFormatting sqref="A1:D2 A3 C3:D3">
    <cfRule type="containsText" dxfId="26" priority="1" stopIfTrue="1" operator="containsText" text="Planificación y Desarrollo">
      <formula>NOT(ISERROR(SEARCH("Planificación y Desarrollo",A1)))</formula>
    </cfRule>
  </conditionalFormatting>
  <printOptions horizontalCentered="1"/>
  <pageMargins left="0" right="0" top="0" bottom="0" header="0" footer="0"/>
  <pageSetup scale="46" fitToHeight="0" orientation="landscape" r:id="rId1"/>
  <headerFooter>
    <oddFooter>&amp;A&amp;RPage &amp;P</oddFooter>
  </headerFooter>
  <rowBreaks count="2" manualBreakCount="2">
    <brk id="25" min="1" max="23" man="1"/>
    <brk id="44" min="1" max="23"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05"/>
  <sheetViews>
    <sheetView topLeftCell="E1" workbookViewId="0"/>
  </sheetViews>
  <sheetFormatPr baseColWidth="10" defaultColWidth="11.42578125" defaultRowHeight="15"/>
  <cols>
    <col min="1" max="1" width="2.42578125" hidden="1" customWidth="1"/>
    <col min="2" max="2" width="6.5703125" hidden="1" customWidth="1"/>
    <col min="3" max="3" width="9" hidden="1" customWidth="1"/>
    <col min="4" max="4" width="9.5703125" hidden="1" customWidth="1"/>
    <col min="5" max="5" width="8.28515625" customWidth="1"/>
    <col min="6" max="6" width="7.7109375" bestFit="1" customWidth="1"/>
    <col min="7" max="7" width="3" customWidth="1"/>
    <col min="8" max="8" width="28.5703125" customWidth="1"/>
    <col min="9" max="10" width="8.7109375" customWidth="1"/>
    <col min="11" max="11" width="4.42578125" customWidth="1"/>
    <col min="12" max="12" width="13.85546875" customWidth="1"/>
    <col min="13" max="13" width="6.140625" customWidth="1"/>
    <col min="14" max="14" width="0.28515625" customWidth="1"/>
    <col min="15" max="15" width="5.42578125" customWidth="1"/>
    <col min="16" max="16" width="5.42578125" style="1578" customWidth="1"/>
    <col min="17" max="18" width="5.42578125" customWidth="1"/>
    <col min="19" max="19" width="5.5703125" customWidth="1"/>
    <col min="20" max="24" width="5.42578125" customWidth="1"/>
    <col min="25" max="25" width="20.42578125" customWidth="1"/>
    <col min="27" max="27" width="24.7109375" customWidth="1"/>
    <col min="28" max="28" width="18.5703125" customWidth="1"/>
    <col min="29" max="29" width="28.28515625" customWidth="1"/>
  </cols>
  <sheetData>
    <row r="1" spans="1:63" ht="59.25" customHeight="1">
      <c r="A1" s="1575"/>
      <c r="B1" s="3264" t="s">
        <v>68</v>
      </c>
      <c r="C1" s="3264"/>
      <c r="D1" s="3264"/>
      <c r="E1" s="3264"/>
      <c r="F1" s="3264"/>
      <c r="G1" s="3264"/>
      <c r="H1" s="3264"/>
      <c r="I1" s="3264"/>
      <c r="J1" s="3264"/>
      <c r="K1" s="3264"/>
      <c r="L1" s="3264"/>
      <c r="M1" s="3264"/>
      <c r="N1" s="3264"/>
      <c r="O1" s="3264"/>
      <c r="P1" s="3264"/>
      <c r="Q1" s="3264"/>
      <c r="R1" s="3264"/>
      <c r="S1" s="3264"/>
      <c r="T1" s="3264"/>
      <c r="U1" s="3264"/>
      <c r="V1" s="3264"/>
      <c r="W1" s="3264"/>
      <c r="X1" s="3264"/>
      <c r="Y1" s="1575"/>
      <c r="Z1" s="1575"/>
      <c r="AA1" s="1575"/>
      <c r="AB1" s="1575"/>
      <c r="AC1" s="1575"/>
      <c r="AD1" s="1575"/>
      <c r="AE1" s="1575"/>
      <c r="AF1" s="1575"/>
      <c r="AG1" s="1575"/>
      <c r="AH1" s="1575"/>
      <c r="AI1" s="1575"/>
      <c r="AJ1" s="1575"/>
      <c r="AK1" s="1575"/>
      <c r="AL1" s="1575"/>
      <c r="AM1" s="1575"/>
      <c r="AN1" s="1575"/>
      <c r="AO1" s="1575"/>
      <c r="AP1" s="1575"/>
      <c r="AQ1" s="1575"/>
      <c r="AR1" s="1575"/>
      <c r="AS1" s="1575"/>
      <c r="AT1" s="1575"/>
      <c r="AU1" s="1575"/>
      <c r="AV1" s="1575"/>
      <c r="AW1" s="1575"/>
      <c r="AX1" s="1575"/>
      <c r="AY1" s="1575"/>
      <c r="AZ1" s="1575"/>
      <c r="BA1" s="1575"/>
      <c r="BB1" s="1575"/>
      <c r="BC1" s="1575"/>
      <c r="BD1" s="1575"/>
      <c r="BE1" s="1575"/>
      <c r="BF1" s="1575"/>
      <c r="BG1" s="1575"/>
      <c r="BH1" s="1575"/>
      <c r="BI1" s="1575"/>
      <c r="BJ1" s="1575"/>
      <c r="BK1" s="1575"/>
    </row>
    <row r="2" spans="1:63" ht="22.5" customHeight="1">
      <c r="A2" s="1575"/>
      <c r="B2" s="1576"/>
      <c r="C2" s="1576"/>
      <c r="D2" s="1576"/>
      <c r="E2" s="1576"/>
      <c r="F2" s="1576"/>
      <c r="G2" s="1576"/>
      <c r="H2" s="1576"/>
      <c r="I2" s="1576"/>
      <c r="J2" s="1576"/>
      <c r="K2" s="1576"/>
      <c r="L2" s="1576"/>
      <c r="M2" s="1576"/>
      <c r="N2" s="1576"/>
      <c r="O2" s="1576"/>
      <c r="P2" s="1577"/>
      <c r="Q2" s="1576"/>
      <c r="R2" s="1576"/>
      <c r="S2" s="1576"/>
      <c r="T2" s="1576"/>
      <c r="U2" s="1576"/>
      <c r="V2" s="1576"/>
      <c r="W2" s="1576"/>
      <c r="X2" s="1576"/>
      <c r="Y2" s="1575"/>
      <c r="Z2" s="1575"/>
      <c r="AA2" s="1575"/>
      <c r="AB2" s="1575"/>
      <c r="AC2" s="1575"/>
      <c r="AD2" s="1575"/>
      <c r="AE2" s="1575"/>
      <c r="AF2" s="1575"/>
      <c r="AG2" s="1575"/>
      <c r="AH2" s="1575"/>
      <c r="AI2" s="1575"/>
      <c r="AJ2" s="1575"/>
      <c r="AK2" s="1575"/>
      <c r="AL2" s="1575"/>
      <c r="AM2" s="1575"/>
      <c r="AN2" s="1575"/>
      <c r="AO2" s="1575"/>
      <c r="AP2" s="1575"/>
      <c r="AQ2" s="1575"/>
      <c r="AR2" s="1575"/>
      <c r="AS2" s="1575"/>
      <c r="AT2" s="1575"/>
      <c r="AU2" s="1575"/>
      <c r="AV2" s="1575"/>
      <c r="AW2" s="1575"/>
      <c r="AX2" s="1575"/>
      <c r="AY2" s="1575"/>
      <c r="AZ2" s="1575"/>
      <c r="BA2" s="1575"/>
      <c r="BB2" s="1575"/>
      <c r="BC2" s="1575"/>
      <c r="BD2" s="1575"/>
      <c r="BE2" s="1575"/>
      <c r="BF2" s="1575"/>
      <c r="BG2" s="1575"/>
      <c r="BH2" s="1575"/>
      <c r="BI2" s="1575"/>
      <c r="BJ2" s="1575"/>
      <c r="BK2" s="1575"/>
    </row>
    <row r="3" spans="1:63" ht="24" customHeight="1">
      <c r="A3" s="1575"/>
      <c r="B3" t="s">
        <v>956</v>
      </c>
      <c r="C3" s="1576"/>
      <c r="D3" s="1576"/>
      <c r="E3" s="1576"/>
      <c r="F3" s="1576"/>
      <c r="G3" s="1576"/>
      <c r="H3" s="1576"/>
      <c r="I3" s="1576"/>
      <c r="J3" s="1576"/>
      <c r="K3" s="1576"/>
      <c r="L3" s="1576"/>
      <c r="M3" s="1576"/>
      <c r="N3" s="1576"/>
      <c r="O3" s="1576"/>
      <c r="P3" s="1577"/>
      <c r="Q3" s="1576"/>
      <c r="R3" s="1576"/>
      <c r="S3" s="1576"/>
      <c r="T3" s="1576"/>
      <c r="U3" s="1576"/>
      <c r="V3" s="1576"/>
      <c r="W3" s="1576"/>
      <c r="X3" s="1576"/>
      <c r="Y3" s="1575"/>
      <c r="Z3" s="1575"/>
      <c r="AA3" s="1575"/>
      <c r="AB3" s="1575"/>
      <c r="AC3" s="1575"/>
      <c r="AD3" s="1575"/>
      <c r="AE3" s="1575"/>
      <c r="AF3" s="1575"/>
      <c r="AG3" s="1575"/>
      <c r="AH3" s="1575"/>
      <c r="AI3" s="1575"/>
      <c r="AJ3" s="1575"/>
      <c r="AK3" s="1575"/>
      <c r="AL3" s="1575"/>
      <c r="AM3" s="1575"/>
      <c r="AN3" s="1575"/>
      <c r="AO3" s="1575"/>
      <c r="AP3" s="1575"/>
      <c r="AQ3" s="1575"/>
      <c r="AR3" s="1575"/>
      <c r="AS3" s="1575"/>
      <c r="AT3" s="1575"/>
      <c r="AU3" s="1575"/>
      <c r="AV3" s="1575"/>
      <c r="AW3" s="1575"/>
      <c r="AX3" s="1575"/>
      <c r="AY3" s="1575"/>
      <c r="AZ3" s="1575"/>
      <c r="BA3" s="1575"/>
      <c r="BB3" s="1575"/>
      <c r="BC3" s="1575"/>
      <c r="BD3" s="1575"/>
      <c r="BE3" s="1575"/>
      <c r="BF3" s="1575"/>
      <c r="BG3" s="1575"/>
      <c r="BH3" s="1575"/>
      <c r="BI3" s="1575"/>
      <c r="BJ3" s="1575"/>
      <c r="BK3" s="1575"/>
    </row>
    <row r="4" spans="1:63" ht="17.25" customHeight="1">
      <c r="B4" t="s">
        <v>71</v>
      </c>
    </row>
    <row r="5" spans="1:63" ht="7.5" customHeight="1" thickBot="1">
      <c r="B5" s="35"/>
    </row>
    <row r="6" spans="1:63" ht="21.75" customHeight="1" thickBot="1">
      <c r="B6" s="2725" t="s">
        <v>72</v>
      </c>
      <c r="C6" s="2725" t="s">
        <v>73</v>
      </c>
      <c r="D6" s="2725" t="s">
        <v>74</v>
      </c>
      <c r="E6" s="2728" t="s">
        <v>75</v>
      </c>
      <c r="F6" s="2731" t="s">
        <v>76</v>
      </c>
      <c r="G6" s="2732"/>
      <c r="H6" s="2733"/>
      <c r="I6" s="2740" t="s">
        <v>77</v>
      </c>
      <c r="J6" s="2740" t="s">
        <v>955</v>
      </c>
      <c r="K6" s="2746" t="s">
        <v>78</v>
      </c>
      <c r="L6" s="2749" t="s">
        <v>79</v>
      </c>
      <c r="M6" s="2711" t="s">
        <v>81</v>
      </c>
      <c r="N6" s="2712"/>
      <c r="O6" s="2752"/>
      <c r="P6" s="2711" t="s">
        <v>82</v>
      </c>
      <c r="Q6" s="2712"/>
      <c r="R6" s="2752"/>
      <c r="S6" s="2711" t="s">
        <v>83</v>
      </c>
      <c r="T6" s="2712"/>
      <c r="U6" s="2752"/>
      <c r="V6" s="2711" t="s">
        <v>84</v>
      </c>
      <c r="W6" s="2712"/>
      <c r="X6" s="2752"/>
      <c r="Y6" s="2716" t="s">
        <v>69</v>
      </c>
      <c r="Z6" s="2717"/>
      <c r="AA6" s="2717"/>
      <c r="AB6" s="2717"/>
      <c r="AC6" s="2718"/>
    </row>
    <row r="7" spans="1:63" ht="30" customHeight="1">
      <c r="B7" s="2726"/>
      <c r="C7" s="2726"/>
      <c r="D7" s="2726"/>
      <c r="E7" s="2729"/>
      <c r="F7" s="2734"/>
      <c r="G7" s="3265"/>
      <c r="H7" s="2736"/>
      <c r="I7" s="2741"/>
      <c r="J7" s="2741"/>
      <c r="K7" s="2747"/>
      <c r="L7" s="2750"/>
      <c r="M7" s="2713" t="s">
        <v>89</v>
      </c>
      <c r="N7" s="2713" t="s">
        <v>90</v>
      </c>
      <c r="O7" s="2713" t="s">
        <v>91</v>
      </c>
      <c r="P7" s="2756" t="s">
        <v>92</v>
      </c>
      <c r="Q7" s="2713" t="s">
        <v>93</v>
      </c>
      <c r="R7" s="2756" t="s">
        <v>94</v>
      </c>
      <c r="S7" s="2713" t="s">
        <v>95</v>
      </c>
      <c r="T7" s="2713" t="s">
        <v>96</v>
      </c>
      <c r="U7" s="2713" t="s">
        <v>97</v>
      </c>
      <c r="V7" s="2713" t="s">
        <v>98</v>
      </c>
      <c r="W7" s="2713" t="s">
        <v>99</v>
      </c>
      <c r="X7" s="2713" t="s">
        <v>100</v>
      </c>
      <c r="Y7" s="2719"/>
      <c r="Z7" s="3268"/>
      <c r="AA7" s="3268"/>
      <c r="AB7" s="3268"/>
      <c r="AC7" s="2721"/>
    </row>
    <row r="8" spans="1:63" ht="19.5" customHeight="1" thickBot="1">
      <c r="B8" s="2727"/>
      <c r="C8" s="2727"/>
      <c r="D8" s="2727"/>
      <c r="E8" s="2730"/>
      <c r="F8" s="2737"/>
      <c r="G8" s="2738"/>
      <c r="H8" s="2739"/>
      <c r="I8" s="2742"/>
      <c r="J8" s="2742"/>
      <c r="K8" s="2748"/>
      <c r="L8" s="2751"/>
      <c r="M8" s="2714"/>
      <c r="N8" s="2714"/>
      <c r="O8" s="2714"/>
      <c r="P8" s="2757"/>
      <c r="Q8" s="2714"/>
      <c r="R8" s="2757"/>
      <c r="S8" s="2714"/>
      <c r="T8" s="2714"/>
      <c r="U8" s="2714"/>
      <c r="V8" s="2714"/>
      <c r="W8" s="2714"/>
      <c r="X8" s="2714"/>
      <c r="Y8" s="2722"/>
      <c r="Z8" s="2723"/>
      <c r="AA8" s="2723"/>
      <c r="AB8" s="2723"/>
      <c r="AC8" s="2724"/>
    </row>
    <row r="9" spans="1:63" ht="38.25" hidden="1" customHeight="1" thickBot="1">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2572"/>
      <c r="Y9" s="36"/>
      <c r="Z9" s="36"/>
      <c r="AA9" s="37"/>
      <c r="AB9" s="37"/>
      <c r="AC9" s="36"/>
    </row>
    <row r="10" spans="1:63" ht="42" hidden="1" customHeight="1" thickBot="1">
      <c r="B10" s="1579"/>
      <c r="C10" s="44" t="s">
        <v>287</v>
      </c>
      <c r="D10" s="3112" t="s">
        <v>572</v>
      </c>
      <c r="E10" s="2577"/>
      <c r="F10" s="2577"/>
      <c r="G10" s="2577"/>
      <c r="H10" s="2577"/>
      <c r="I10" s="2577"/>
      <c r="J10" s="2577"/>
      <c r="K10" s="2577"/>
      <c r="L10" s="2577"/>
      <c r="M10" s="2577"/>
      <c r="N10" s="2577"/>
      <c r="O10" s="2577"/>
      <c r="P10" s="2577"/>
      <c r="Q10" s="2577"/>
      <c r="R10" s="2577"/>
      <c r="S10" s="2577"/>
      <c r="T10" s="2577"/>
      <c r="U10" s="2577"/>
      <c r="V10" s="2577"/>
      <c r="W10" s="2577"/>
      <c r="X10" s="2578"/>
      <c r="Y10" s="2707" t="s">
        <v>86</v>
      </c>
      <c r="Z10" s="2708"/>
      <c r="AA10" s="2709" t="s">
        <v>87</v>
      </c>
      <c r="AB10" s="2710"/>
      <c r="AC10" s="38" t="s">
        <v>88</v>
      </c>
    </row>
    <row r="11" spans="1:63" ht="30.75" customHeight="1" thickBot="1">
      <c r="B11" s="1580"/>
      <c r="C11" s="1580"/>
      <c r="D11" s="2694" t="s">
        <v>571</v>
      </c>
      <c r="E11" s="2695" t="s">
        <v>570</v>
      </c>
      <c r="F11" s="2695"/>
      <c r="G11" s="2695"/>
      <c r="H11" s="2696"/>
      <c r="I11" s="1105"/>
      <c r="J11" s="2647" t="s">
        <v>112</v>
      </c>
      <c r="K11" s="2648"/>
      <c r="L11" s="2649"/>
      <c r="M11" s="2884" t="s">
        <v>291</v>
      </c>
      <c r="N11" s="2884"/>
      <c r="O11" s="2884"/>
      <c r="P11" s="2884"/>
      <c r="Q11" s="2884"/>
      <c r="R11" s="2884"/>
      <c r="S11" s="2884"/>
      <c r="T11" s="2884"/>
      <c r="U11" s="2884"/>
      <c r="V11" s="2884"/>
      <c r="W11" s="2884"/>
      <c r="X11" s="2885"/>
      <c r="Y11" s="3267" t="s">
        <v>101</v>
      </c>
      <c r="Z11" s="3269" t="s">
        <v>102</v>
      </c>
      <c r="AA11" s="3270" t="s">
        <v>103</v>
      </c>
      <c r="AB11" s="3270" t="s">
        <v>371</v>
      </c>
      <c r="AC11" s="2703" t="s">
        <v>105</v>
      </c>
    </row>
    <row r="12" spans="1:63" ht="15.75" thickBot="1">
      <c r="B12" s="1580"/>
      <c r="C12" s="1581"/>
      <c r="D12" s="2581"/>
      <c r="E12" s="3266"/>
      <c r="F12" s="3266"/>
      <c r="G12" s="3266"/>
      <c r="H12" s="2584"/>
      <c r="I12" s="1582"/>
      <c r="J12" s="2597" t="s">
        <v>113</v>
      </c>
      <c r="K12" s="2598"/>
      <c r="L12" s="2599"/>
      <c r="M12" s="2570"/>
      <c r="N12" s="2564"/>
      <c r="O12" s="2564"/>
      <c r="P12" s="2996"/>
      <c r="Q12" s="2564"/>
      <c r="R12" s="2564"/>
      <c r="S12" s="2564"/>
      <c r="T12" s="2564"/>
      <c r="U12" s="2564"/>
      <c r="V12" s="2564"/>
      <c r="W12" s="2564"/>
      <c r="X12" s="2902">
        <v>2</v>
      </c>
      <c r="Y12" s="3267"/>
      <c r="Z12" s="3269"/>
      <c r="AA12" s="3270"/>
      <c r="AB12" s="3270"/>
      <c r="AC12" s="2704"/>
    </row>
    <row r="13" spans="1:63" ht="15.75" hidden="1" thickBot="1">
      <c r="B13" s="1580"/>
      <c r="C13" s="1580"/>
      <c r="D13" s="2582"/>
      <c r="E13" s="2585"/>
      <c r="F13" s="2585"/>
      <c r="G13" s="2585"/>
      <c r="H13" s="2586"/>
      <c r="I13" s="170">
        <v>34</v>
      </c>
      <c r="J13" s="170">
        <v>34</v>
      </c>
      <c r="K13" s="2600" t="s">
        <v>222</v>
      </c>
      <c r="L13" s="2601"/>
      <c r="M13" s="2571"/>
      <c r="N13" s="2565"/>
      <c r="O13" s="2565"/>
      <c r="P13" s="2997"/>
      <c r="Q13" s="2565"/>
      <c r="R13" s="2565"/>
      <c r="S13" s="2565"/>
      <c r="T13" s="2565"/>
      <c r="U13" s="2565"/>
      <c r="V13" s="2565"/>
      <c r="W13" s="2565"/>
      <c r="X13" s="2903"/>
      <c r="Y13" s="1583"/>
      <c r="Z13" s="1583"/>
      <c r="AA13" s="1583"/>
      <c r="AB13" s="1583"/>
      <c r="AC13" s="1583"/>
    </row>
    <row r="14" spans="1:63" ht="70.5" customHeight="1" thickBot="1">
      <c r="A14" s="307"/>
      <c r="B14" s="1584"/>
      <c r="C14" s="1585"/>
      <c r="D14" s="1585"/>
      <c r="E14" s="2876" t="s">
        <v>293</v>
      </c>
      <c r="F14" s="2998" t="s">
        <v>569</v>
      </c>
      <c r="G14" s="2998"/>
      <c r="H14" s="2998"/>
      <c r="I14" s="1586"/>
      <c r="J14" s="1586"/>
      <c r="K14" s="3271" t="s">
        <v>957</v>
      </c>
      <c r="L14" s="3272"/>
      <c r="M14" s="3272"/>
      <c r="N14" s="3272"/>
      <c r="O14" s="3272"/>
      <c r="P14" s="3272"/>
      <c r="Q14" s="3272"/>
      <c r="R14" s="3272"/>
      <c r="S14" s="3272"/>
      <c r="T14" s="3272"/>
      <c r="U14" s="3272"/>
      <c r="V14" s="3272"/>
      <c r="W14" s="3272"/>
      <c r="X14" s="3273"/>
      <c r="Y14" s="1587"/>
      <c r="Z14" s="1587"/>
      <c r="AA14" s="1587"/>
      <c r="AB14" s="1587"/>
      <c r="AC14" s="1587"/>
    </row>
    <row r="15" spans="1:63" ht="26.25" customHeight="1" thickBot="1">
      <c r="A15" s="1588"/>
      <c r="B15" s="1584"/>
      <c r="C15" s="1585"/>
      <c r="D15" s="1585"/>
      <c r="E15" s="2815"/>
      <c r="F15" s="1589" t="s">
        <v>568</v>
      </c>
      <c r="G15" s="3274" t="s">
        <v>958</v>
      </c>
      <c r="H15" s="3275"/>
      <c r="I15" s="1695">
        <f>I16</f>
        <v>5.0000000000000001E-3</v>
      </c>
      <c r="J15" s="1695">
        <f>J16</f>
        <v>5.0000000000000001E-3</v>
      </c>
      <c r="K15" s="1590"/>
      <c r="L15" s="1591"/>
      <c r="M15" s="1592"/>
      <c r="N15" s="1593"/>
      <c r="O15" s="1593"/>
      <c r="P15" s="1593"/>
      <c r="Q15" s="1593"/>
      <c r="R15" s="1593"/>
      <c r="S15" s="1593"/>
      <c r="T15" s="1593"/>
      <c r="U15" s="1594"/>
      <c r="V15" s="1594"/>
      <c r="W15" s="1593"/>
      <c r="X15" s="1595"/>
      <c r="Y15" s="1596"/>
      <c r="Z15" s="1596"/>
      <c r="AA15" s="1596"/>
      <c r="AB15" s="1596"/>
      <c r="AC15" s="1596"/>
    </row>
    <row r="16" spans="1:63" ht="40.5" customHeight="1" thickBot="1">
      <c r="B16" s="1584"/>
      <c r="C16" s="1585"/>
      <c r="D16" s="1585"/>
      <c r="E16" s="2816"/>
      <c r="F16" s="281"/>
      <c r="G16" s="1597" t="s">
        <v>123</v>
      </c>
      <c r="H16" s="1598" t="s">
        <v>567</v>
      </c>
      <c r="I16" s="1599">
        <f>SUM(M16:X16)</f>
        <v>5.0000000000000001E-3</v>
      </c>
      <c r="J16" s="1599">
        <f>SUM(M16:X16)</f>
        <v>5.0000000000000001E-3</v>
      </c>
      <c r="K16" s="1600"/>
      <c r="L16" s="1601" t="s">
        <v>959</v>
      </c>
      <c r="M16" s="1602"/>
      <c r="N16" s="1603"/>
      <c r="O16" s="1603"/>
      <c r="P16" s="1066"/>
      <c r="Q16" s="1603"/>
      <c r="R16" s="1066"/>
      <c r="S16" s="1604"/>
      <c r="T16" s="1604"/>
      <c r="U16" s="1604"/>
      <c r="V16" s="1605">
        <v>5.0000000000000001E-3</v>
      </c>
      <c r="W16" s="1604"/>
      <c r="X16" s="1606"/>
      <c r="Y16" s="1607" t="s">
        <v>794</v>
      </c>
      <c r="Z16" s="1607" t="s">
        <v>960</v>
      </c>
      <c r="AA16" s="1607"/>
      <c r="AB16" s="1607"/>
      <c r="AC16" s="1117" t="s">
        <v>961</v>
      </c>
    </row>
    <row r="17" spans="2:29" ht="26.25" hidden="1" customHeight="1" thickBot="1">
      <c r="B17" s="39" t="s">
        <v>164</v>
      </c>
      <c r="C17" s="2572" t="s">
        <v>165</v>
      </c>
      <c r="D17" s="2572"/>
      <c r="E17" s="2572"/>
      <c r="F17" s="2572"/>
      <c r="G17" s="2572"/>
      <c r="H17" s="2572"/>
      <c r="I17" s="2572"/>
      <c r="J17" s="2572"/>
      <c r="K17" s="2572"/>
      <c r="L17" s="2572"/>
      <c r="M17" s="2572"/>
      <c r="N17" s="2572"/>
      <c r="O17" s="2572"/>
      <c r="P17" s="2572"/>
      <c r="Q17" s="2572"/>
      <c r="R17" s="2572"/>
      <c r="S17" s="2572"/>
      <c r="T17" s="2572"/>
      <c r="U17" s="2572"/>
      <c r="V17" s="2572"/>
      <c r="W17" s="2572"/>
      <c r="X17" s="2572"/>
      <c r="Y17" s="1608"/>
      <c r="Z17" s="1608"/>
      <c r="AA17" s="1608"/>
      <c r="AB17" s="1608"/>
      <c r="AC17" s="1596"/>
    </row>
    <row r="18" spans="2:29" ht="44.25" hidden="1" customHeight="1" thickBot="1">
      <c r="C18" s="1012" t="s">
        <v>324</v>
      </c>
      <c r="D18" s="2636" t="s">
        <v>325</v>
      </c>
      <c r="E18" s="3276"/>
      <c r="F18" s="3276"/>
      <c r="G18" s="3276"/>
      <c r="H18" s="3276"/>
      <c r="I18" s="3276"/>
      <c r="J18" s="3276"/>
      <c r="K18" s="3276"/>
      <c r="L18" s="3276"/>
      <c r="M18" s="3276"/>
      <c r="N18" s="3276"/>
      <c r="O18" s="3276"/>
      <c r="P18" s="3276"/>
      <c r="Q18" s="3276"/>
      <c r="R18" s="3276"/>
      <c r="S18" s="3276"/>
      <c r="T18" s="3276"/>
      <c r="U18" s="3276"/>
      <c r="V18" s="3276"/>
      <c r="W18" s="3276"/>
      <c r="X18" s="3276"/>
      <c r="Y18" s="1608"/>
      <c r="Z18" s="1609"/>
      <c r="AA18" s="1609"/>
      <c r="AB18" s="1608"/>
      <c r="AC18" s="1596"/>
    </row>
    <row r="19" spans="2:29" ht="24.75" hidden="1" customHeight="1" thickBot="1">
      <c r="C19" s="1580"/>
      <c r="D19" s="2694" t="s">
        <v>326</v>
      </c>
      <c r="E19" s="2905" t="s">
        <v>327</v>
      </c>
      <c r="F19" s="2905"/>
      <c r="G19" s="2905"/>
      <c r="H19" s="2906"/>
      <c r="I19" s="1113"/>
      <c r="J19" s="2647" t="s">
        <v>112</v>
      </c>
      <c r="K19" s="2648"/>
      <c r="L19" s="2649"/>
      <c r="M19" s="2884" t="s">
        <v>328</v>
      </c>
      <c r="N19" s="2884"/>
      <c r="O19" s="2884"/>
      <c r="P19" s="2884"/>
      <c r="Q19" s="2884"/>
      <c r="R19" s="2884"/>
      <c r="S19" s="2884"/>
      <c r="T19" s="2884"/>
      <c r="U19" s="2884"/>
      <c r="V19" s="2884"/>
      <c r="W19" s="2884"/>
      <c r="X19" s="2884"/>
      <c r="Y19" s="1608"/>
      <c r="Z19" s="1610"/>
      <c r="AA19" s="1610"/>
      <c r="AB19" s="1608"/>
      <c r="AC19" s="1596"/>
    </row>
    <row r="20" spans="2:29" ht="15.75" hidden="1" thickBot="1">
      <c r="C20" s="1581"/>
      <c r="D20" s="2581"/>
      <c r="E20" s="3277"/>
      <c r="F20" s="3277"/>
      <c r="G20" s="3277"/>
      <c r="H20" s="2801"/>
      <c r="I20" s="1611"/>
      <c r="J20" s="2597" t="s">
        <v>113</v>
      </c>
      <c r="K20" s="2598"/>
      <c r="L20" s="2599"/>
      <c r="M20" s="2570"/>
      <c r="N20" s="2566"/>
      <c r="O20" s="2566"/>
      <c r="P20" s="2983"/>
      <c r="Q20" s="2566"/>
      <c r="R20" s="2566"/>
      <c r="S20" s="2566"/>
      <c r="T20" s="2566"/>
      <c r="U20" s="2566"/>
      <c r="V20" s="2566">
        <v>5</v>
      </c>
      <c r="W20" s="2566"/>
      <c r="X20" s="3280"/>
      <c r="Y20" s="1612"/>
      <c r="Z20" s="1613"/>
      <c r="AA20" s="1613"/>
      <c r="AB20" s="1614"/>
      <c r="AC20" s="1596"/>
    </row>
    <row r="21" spans="2:29" ht="15.75" hidden="1" thickBot="1">
      <c r="C21" s="1580"/>
      <c r="D21" s="2581"/>
      <c r="E21" s="3277"/>
      <c r="F21" s="3277"/>
      <c r="G21" s="3277"/>
      <c r="H21" s="2801"/>
      <c r="I21" s="170">
        <v>5</v>
      </c>
      <c r="J21" s="170">
        <v>5</v>
      </c>
      <c r="K21" s="2600" t="s">
        <v>222</v>
      </c>
      <c r="L21" s="2601"/>
      <c r="M21" s="2571"/>
      <c r="N21" s="2567"/>
      <c r="O21" s="2567"/>
      <c r="P21" s="2984"/>
      <c r="Q21" s="2567"/>
      <c r="R21" s="2567"/>
      <c r="S21" s="2567"/>
      <c r="T21" s="2567"/>
      <c r="U21" s="2567"/>
      <c r="V21" s="2567"/>
      <c r="W21" s="2567"/>
      <c r="X21" s="3281"/>
      <c r="Y21" s="1615"/>
      <c r="Z21" s="1615"/>
      <c r="AA21" s="1615"/>
      <c r="AB21" s="1615"/>
      <c r="AC21" s="1615"/>
    </row>
    <row r="22" spans="2:29" ht="31.5" customHeight="1" thickBot="1">
      <c r="C22" s="1585"/>
      <c r="D22" s="1616"/>
      <c r="E22" s="2876" t="s">
        <v>329</v>
      </c>
      <c r="F22" s="2557" t="s">
        <v>330</v>
      </c>
      <c r="G22" s="2558"/>
      <c r="H22" s="2558"/>
      <c r="I22" s="311">
        <f>SUM(I23:I25)</f>
        <v>4.3999999999999997E-2</v>
      </c>
      <c r="J22" s="311">
        <f>SUM(J23:J25)</f>
        <v>4.3999999999999997E-2</v>
      </c>
      <c r="K22" s="2560" t="s">
        <v>117</v>
      </c>
      <c r="L22" s="2561"/>
      <c r="M22" s="2561"/>
      <c r="N22" s="2561"/>
      <c r="O22" s="2561"/>
      <c r="P22" s="2561"/>
      <c r="Q22" s="2561"/>
      <c r="R22" s="2561"/>
      <c r="S22" s="2561"/>
      <c r="T22" s="2561"/>
      <c r="U22" s="2561"/>
      <c r="V22" s="2561"/>
      <c r="W22" s="2561"/>
      <c r="X22" s="2877"/>
      <c r="Y22" s="1587"/>
      <c r="Z22" s="1617"/>
      <c r="AA22" s="1617"/>
      <c r="AB22" s="1617"/>
      <c r="AC22" s="1617"/>
    </row>
    <row r="23" spans="2:29" ht="45">
      <c r="C23" s="1585"/>
      <c r="D23" s="1585"/>
      <c r="E23" s="2815"/>
      <c r="F23" s="487" t="s">
        <v>962</v>
      </c>
      <c r="G23" s="3282" t="s">
        <v>546</v>
      </c>
      <c r="H23" s="3283"/>
      <c r="I23" s="1618">
        <v>0.02</v>
      </c>
      <c r="J23" s="1618">
        <v>0.02</v>
      </c>
      <c r="K23" s="1619">
        <v>12</v>
      </c>
      <c r="L23" s="1620" t="s">
        <v>339</v>
      </c>
      <c r="M23" s="1621">
        <v>8.3000000000000001E-4</v>
      </c>
      <c r="N23" s="1621">
        <v>8.3000000000000001E-4</v>
      </c>
      <c r="O23" s="1621">
        <v>8.3000000000000001E-4</v>
      </c>
      <c r="P23" s="536">
        <v>8.3000000000000001E-4</v>
      </c>
      <c r="Q23" s="1621">
        <v>8.3000000000000001E-4</v>
      </c>
      <c r="R23" s="1621">
        <v>8.3000000000000001E-4</v>
      </c>
      <c r="S23" s="1621">
        <v>8.3000000000000001E-4</v>
      </c>
      <c r="T23" s="1621">
        <v>8.3000000000000001E-4</v>
      </c>
      <c r="U23" s="1621">
        <v>8.3000000000000001E-4</v>
      </c>
      <c r="V23" s="1621">
        <v>8.3000000000000001E-4</v>
      </c>
      <c r="W23" s="1621">
        <v>8.3000000000000001E-4</v>
      </c>
      <c r="X23" s="1697">
        <v>8.3000000000000001E-4</v>
      </c>
      <c r="Y23" s="1696" t="s">
        <v>794</v>
      </c>
      <c r="Z23" s="1116" t="s">
        <v>963</v>
      </c>
      <c r="AA23" s="1116"/>
      <c r="AB23" s="1116"/>
      <c r="AC23" s="1116" t="s">
        <v>964</v>
      </c>
    </row>
    <row r="24" spans="2:29" ht="6" customHeight="1">
      <c r="C24" s="1585"/>
      <c r="D24" s="1585"/>
      <c r="E24" s="2815"/>
      <c r="F24" s="487"/>
      <c r="G24" s="1622"/>
      <c r="H24" s="1623"/>
      <c r="I24" s="1618"/>
      <c r="J24" s="1618"/>
      <c r="K24" s="1624"/>
      <c r="L24" s="1625"/>
      <c r="M24" s="1621"/>
      <c r="N24" s="1621"/>
      <c r="O24" s="1621"/>
      <c r="P24" s="1626"/>
      <c r="Q24" s="1621"/>
      <c r="R24" s="1621"/>
      <c r="S24" s="1627"/>
      <c r="T24" s="1621"/>
      <c r="U24" s="1621"/>
      <c r="V24" s="1627"/>
      <c r="W24" s="1621"/>
      <c r="X24" s="1697"/>
      <c r="Y24" s="3292" t="s">
        <v>689</v>
      </c>
      <c r="Z24" s="2975" t="s">
        <v>965</v>
      </c>
      <c r="AA24" s="2975"/>
      <c r="AB24" s="2963"/>
      <c r="AC24" s="2975" t="s">
        <v>966</v>
      </c>
    </row>
    <row r="25" spans="2:29" ht="50.25" customHeight="1" thickBot="1">
      <c r="C25" s="1585"/>
      <c r="D25" s="1585"/>
      <c r="E25" s="2816"/>
      <c r="F25" s="829" t="s">
        <v>967</v>
      </c>
      <c r="G25" s="3278" t="s">
        <v>968</v>
      </c>
      <c r="H25" s="3279"/>
      <c r="I25" s="1698">
        <f t="shared" ref="I25:J25" si="0">SUM(L25:W25)</f>
        <v>2.4E-2</v>
      </c>
      <c r="J25" s="1698">
        <f t="shared" si="0"/>
        <v>2.4E-2</v>
      </c>
      <c r="K25" s="1699">
        <v>1</v>
      </c>
      <c r="L25" s="1700" t="s">
        <v>969</v>
      </c>
      <c r="M25" s="1701">
        <v>4.0000000000000001E-3</v>
      </c>
      <c r="N25" s="1702">
        <v>2E-3</v>
      </c>
      <c r="O25" s="1702">
        <v>3.0000000000000001E-3</v>
      </c>
      <c r="P25" s="1703">
        <v>3.0000000000000001E-3</v>
      </c>
      <c r="Q25" s="1702"/>
      <c r="R25" s="1702">
        <v>0</v>
      </c>
      <c r="S25" s="1704">
        <v>0.01</v>
      </c>
      <c r="T25" s="1702"/>
      <c r="U25" s="1702">
        <v>1E-3</v>
      </c>
      <c r="V25" s="1704"/>
      <c r="W25" s="1702">
        <v>1E-3</v>
      </c>
      <c r="X25" s="1705"/>
      <c r="Y25" s="3292"/>
      <c r="Z25" s="2975"/>
      <c r="AA25" s="2975"/>
      <c r="AB25" s="2963"/>
      <c r="AC25" s="2975"/>
    </row>
    <row r="26" spans="2:29" ht="15.75" hidden="1" thickBot="1">
      <c r="C26" s="1585"/>
      <c r="D26" s="1585"/>
      <c r="E26" s="1119"/>
      <c r="F26" s="3284" t="s">
        <v>305</v>
      </c>
      <c r="G26" s="3284"/>
      <c r="H26" s="3284"/>
      <c r="I26" s="3284"/>
      <c r="J26" s="3284"/>
      <c r="K26" s="3284"/>
      <c r="L26" s="3284"/>
      <c r="M26" s="3284"/>
      <c r="N26" s="3284"/>
      <c r="O26" s="3284"/>
      <c r="P26" s="3284"/>
      <c r="Q26" s="3284"/>
      <c r="R26" s="3284"/>
      <c r="S26" s="3284"/>
      <c r="T26" s="3284"/>
      <c r="U26" s="3284"/>
      <c r="V26" s="3284"/>
      <c r="W26" s="3284"/>
      <c r="X26" s="3285"/>
      <c r="Y26" s="1630"/>
      <c r="Z26" s="1630"/>
      <c r="AA26" s="1630"/>
      <c r="AB26" s="1630"/>
      <c r="AC26" s="1630"/>
    </row>
    <row r="27" spans="2:29" ht="45" customHeight="1" thickBot="1">
      <c r="C27" s="1585"/>
      <c r="D27" s="1585"/>
      <c r="E27" s="885" t="s">
        <v>970</v>
      </c>
      <c r="F27" s="575" t="s">
        <v>971</v>
      </c>
      <c r="G27" s="3286" t="s">
        <v>308</v>
      </c>
      <c r="H27" s="3287"/>
      <c r="I27" s="1631"/>
      <c r="J27" s="1631"/>
      <c r="K27" s="1632"/>
      <c r="L27" s="1633"/>
      <c r="M27" s="1634"/>
      <c r="N27" s="1634"/>
      <c r="O27" s="1634"/>
      <c r="P27" s="898"/>
      <c r="Q27" s="1634"/>
      <c r="R27" s="1634"/>
      <c r="S27" s="1634"/>
      <c r="T27" s="1634"/>
      <c r="U27" s="1634"/>
      <c r="V27" s="1635"/>
      <c r="W27" s="1634"/>
      <c r="X27" s="1636"/>
      <c r="Y27" s="1530" t="s">
        <v>814</v>
      </c>
      <c r="Z27" s="1117"/>
      <c r="AA27" s="1117" t="s">
        <v>972</v>
      </c>
      <c r="AB27" s="1116" t="s">
        <v>973</v>
      </c>
      <c r="AC27" s="1637"/>
    </row>
    <row r="28" spans="2:29" ht="32.25" customHeight="1" thickBot="1">
      <c r="C28" s="1585"/>
      <c r="D28" s="1585"/>
      <c r="E28" s="2815" t="s">
        <v>341</v>
      </c>
      <c r="F28" s="2888" t="s">
        <v>342</v>
      </c>
      <c r="G28" s="2558"/>
      <c r="H28" s="2558"/>
      <c r="I28" s="311">
        <f>SUM(I29:I29,)</f>
        <v>0.02</v>
      </c>
      <c r="J28" s="311">
        <f>SUM(J29:J29,)</f>
        <v>0.02</v>
      </c>
      <c r="K28" s="3288" t="s">
        <v>117</v>
      </c>
      <c r="L28" s="3289"/>
      <c r="M28" s="3289"/>
      <c r="N28" s="3289"/>
      <c r="O28" s="3289"/>
      <c r="P28" s="3289"/>
      <c r="Q28" s="3289"/>
      <c r="R28" s="3289"/>
      <c r="S28" s="3289"/>
      <c r="T28" s="3289"/>
      <c r="U28" s="3289"/>
      <c r="V28" s="3289"/>
      <c r="W28" s="3289"/>
      <c r="X28" s="3289"/>
      <c r="Y28" s="1638"/>
      <c r="Z28" s="1638"/>
      <c r="AA28" s="1638"/>
      <c r="AB28" s="1638"/>
      <c r="AC28" s="1639"/>
    </row>
    <row r="29" spans="2:29" ht="50.25" customHeight="1" thickBot="1">
      <c r="C29" s="1585"/>
      <c r="D29" s="1585"/>
      <c r="E29" s="2815"/>
      <c r="F29" s="317" t="s">
        <v>343</v>
      </c>
      <c r="G29" s="3290" t="s">
        <v>347</v>
      </c>
      <c r="H29" s="3291"/>
      <c r="I29" s="1640">
        <f>SUM(L29:W29)</f>
        <v>0.02</v>
      </c>
      <c r="J29" s="1640">
        <f>SUM(M29:X29)</f>
        <v>0.02</v>
      </c>
      <c r="K29" s="1641">
        <v>2</v>
      </c>
      <c r="L29" s="1642" t="s">
        <v>345</v>
      </c>
      <c r="M29" s="1643"/>
      <c r="N29" s="1644"/>
      <c r="O29" s="1644"/>
      <c r="P29" s="840"/>
      <c r="Q29" s="1644"/>
      <c r="R29" s="1644"/>
      <c r="S29" s="1644"/>
      <c r="T29" s="1644"/>
      <c r="U29" s="1644"/>
      <c r="V29" s="1644"/>
      <c r="W29" s="1645">
        <v>0.02</v>
      </c>
      <c r="X29" s="1646"/>
      <c r="Y29" s="1647" t="s">
        <v>814</v>
      </c>
      <c r="Z29" s="1647"/>
      <c r="AA29" s="1648" t="s">
        <v>974</v>
      </c>
      <c r="AB29" s="1649" t="s">
        <v>973</v>
      </c>
      <c r="AC29" s="1650"/>
    </row>
    <row r="30" spans="2:29" ht="24.75" hidden="1" customHeight="1" thickBot="1">
      <c r="B30" s="39" t="s">
        <v>215</v>
      </c>
      <c r="C30" s="3293" t="s">
        <v>216</v>
      </c>
      <c r="D30" s="3293"/>
      <c r="E30" s="3293"/>
      <c r="F30" s="3293"/>
      <c r="G30" s="3293"/>
      <c r="H30" s="3294"/>
      <c r="I30" s="1651"/>
      <c r="J30" s="2772" t="s">
        <v>112</v>
      </c>
      <c r="K30" s="2773"/>
      <c r="L30" s="2840"/>
      <c r="M30" s="3295" t="s">
        <v>975</v>
      </c>
      <c r="N30" s="3296"/>
      <c r="O30" s="3296"/>
      <c r="P30" s="3296"/>
      <c r="Q30" s="3296"/>
      <c r="R30" s="3296"/>
      <c r="S30" s="3296"/>
      <c r="T30" s="3296"/>
      <c r="U30" s="3296"/>
      <c r="V30" s="3296"/>
      <c r="W30" s="3296"/>
      <c r="X30" s="3296"/>
      <c r="Y30" s="3297"/>
      <c r="Z30" s="3297"/>
      <c r="AA30" s="3297"/>
      <c r="AB30" s="3297"/>
      <c r="AC30" s="3297"/>
    </row>
    <row r="31" spans="2:29" ht="22.5" hidden="1" customHeight="1">
      <c r="B31" s="1652"/>
      <c r="C31" s="1585"/>
      <c r="D31" s="2581" t="s">
        <v>976</v>
      </c>
      <c r="E31" s="3277" t="s">
        <v>977</v>
      </c>
      <c r="F31" s="3277"/>
      <c r="G31" s="3277"/>
      <c r="H31" s="2801"/>
      <c r="I31" s="1611"/>
      <c r="J31" s="3298" t="s">
        <v>113</v>
      </c>
      <c r="K31" s="3299"/>
      <c r="L31" s="3300"/>
      <c r="M31" s="3301"/>
      <c r="N31" s="2825"/>
      <c r="O31" s="2825"/>
      <c r="P31" s="3307"/>
      <c r="Q31" s="2825"/>
      <c r="R31" s="2825"/>
      <c r="S31" s="2825"/>
      <c r="T31" s="2825"/>
      <c r="U31" s="2825"/>
      <c r="V31" s="2825"/>
      <c r="W31" s="2825"/>
      <c r="X31" s="3302"/>
      <c r="Y31" s="3297"/>
      <c r="Z31" s="3297"/>
      <c r="AA31" s="3297"/>
      <c r="AB31" s="3297"/>
      <c r="AC31" s="3297"/>
    </row>
    <row r="32" spans="2:29" ht="15.75" hidden="1" thickBot="1">
      <c r="B32" s="1652"/>
      <c r="C32" s="1585"/>
      <c r="D32" s="2581"/>
      <c r="E32" s="3277"/>
      <c r="F32" s="3277"/>
      <c r="G32" s="3277"/>
      <c r="H32" s="2801"/>
      <c r="I32" s="627">
        <v>1</v>
      </c>
      <c r="J32" s="627">
        <v>1</v>
      </c>
      <c r="K32" s="2802" t="s">
        <v>908</v>
      </c>
      <c r="L32" s="3303"/>
      <c r="M32" s="2881"/>
      <c r="N32" s="2566"/>
      <c r="O32" s="2566"/>
      <c r="P32" s="3308"/>
      <c r="Q32" s="2566"/>
      <c r="R32" s="2566"/>
      <c r="S32" s="2566"/>
      <c r="T32" s="2566"/>
      <c r="U32" s="2566"/>
      <c r="V32" s="2566"/>
      <c r="W32" s="2566"/>
      <c r="X32" s="2688"/>
      <c r="Y32" s="3297"/>
      <c r="Z32" s="3297"/>
      <c r="AA32" s="3297"/>
      <c r="AB32" s="3297"/>
      <c r="AC32" s="3297"/>
    </row>
    <row r="33" spans="2:29" ht="39.75" hidden="1" customHeight="1">
      <c r="B33" s="1652"/>
      <c r="C33" s="1585"/>
      <c r="D33" s="1653"/>
      <c r="E33" s="2876" t="s">
        <v>978</v>
      </c>
      <c r="F33" s="3304" t="s">
        <v>979</v>
      </c>
      <c r="G33" s="3305"/>
      <c r="H33" s="3306"/>
      <c r="I33" s="1654">
        <v>0.05</v>
      </c>
      <c r="J33" s="1654">
        <v>0.05</v>
      </c>
      <c r="K33" s="1603"/>
      <c r="L33" s="1606"/>
      <c r="M33" s="1655"/>
      <c r="N33" s="1655"/>
      <c r="O33" s="1655"/>
      <c r="P33" s="1656"/>
      <c r="Q33" s="1655"/>
      <c r="R33" s="1655"/>
      <c r="S33" s="1655"/>
      <c r="T33" s="1655"/>
      <c r="U33" s="1655"/>
      <c r="V33" s="1655"/>
      <c r="W33" s="1655"/>
      <c r="X33" s="1657"/>
      <c r="Y33" s="1658"/>
      <c r="Z33" s="1658"/>
      <c r="AA33" s="1659"/>
      <c r="AB33" s="1659"/>
      <c r="AC33" s="1658"/>
    </row>
    <row r="34" spans="2:29" ht="39.75" hidden="1" customHeight="1" thickBot="1">
      <c r="B34" s="1652"/>
      <c r="C34" s="1585"/>
      <c r="D34" s="1585"/>
      <c r="E34" s="2816"/>
      <c r="F34" s="1660" t="s">
        <v>980</v>
      </c>
      <c r="G34" s="1661"/>
      <c r="H34" s="1662" t="s">
        <v>981</v>
      </c>
      <c r="I34" s="1663">
        <v>0.05</v>
      </c>
      <c r="J34" s="1663">
        <v>0.05</v>
      </c>
      <c r="K34" s="1664"/>
      <c r="L34" s="1665"/>
      <c r="M34" s="1666"/>
      <c r="N34" s="1666"/>
      <c r="O34" s="1666"/>
      <c r="P34" s="1667"/>
      <c r="Q34" s="1666"/>
      <c r="R34" s="1666"/>
      <c r="S34" s="1666"/>
      <c r="T34" s="1666"/>
      <c r="U34" s="1666"/>
      <c r="V34" s="1666"/>
      <c r="W34" s="1666"/>
      <c r="X34" s="1668"/>
      <c r="Y34" s="1099"/>
      <c r="Z34" s="1099"/>
      <c r="AA34" s="1099"/>
      <c r="AB34" s="1099"/>
      <c r="AC34" s="1669"/>
    </row>
    <row r="35" spans="2:29" ht="44.25" hidden="1" customHeight="1">
      <c r="B35" s="1652"/>
      <c r="C35" s="1585"/>
      <c r="D35" s="1585"/>
      <c r="E35" s="2876" t="s">
        <v>982</v>
      </c>
      <c r="F35" s="3310" t="s">
        <v>983</v>
      </c>
      <c r="G35" s="3310"/>
      <c r="H35" s="3311"/>
      <c r="I35" s="1670">
        <v>0.05</v>
      </c>
      <c r="J35" s="1670">
        <v>0.05</v>
      </c>
      <c r="K35" s="1644"/>
      <c r="L35" s="1644"/>
      <c r="M35" s="1655"/>
      <c r="N35" s="1655"/>
      <c r="O35" s="1655"/>
      <c r="P35" s="1656"/>
      <c r="Q35" s="1655"/>
      <c r="R35" s="1655"/>
      <c r="S35" s="1655"/>
      <c r="T35" s="1655"/>
      <c r="U35" s="1655"/>
      <c r="V35" s="1655"/>
      <c r="W35" s="1655"/>
      <c r="X35" s="1657"/>
      <c r="Y35" s="1099"/>
      <c r="Z35" s="1099"/>
      <c r="AA35" s="1099"/>
      <c r="AB35" s="1099"/>
      <c r="AC35" s="1669"/>
    </row>
    <row r="36" spans="2:29" ht="44.25" hidden="1" customHeight="1">
      <c r="B36" s="1652"/>
      <c r="C36" s="1585"/>
      <c r="D36" s="1585"/>
      <c r="E36" s="2815"/>
      <c r="F36" s="1671" t="s">
        <v>984</v>
      </c>
      <c r="G36" s="3312" t="s">
        <v>985</v>
      </c>
      <c r="H36" s="3313"/>
      <c r="I36" s="1672">
        <v>0.02</v>
      </c>
      <c r="J36" s="1672">
        <v>0.02</v>
      </c>
      <c r="K36" s="1673"/>
      <c r="L36" s="1673"/>
      <c r="M36" s="1674"/>
      <c r="N36" s="1674"/>
      <c r="O36" s="1674"/>
      <c r="P36" s="1675"/>
      <c r="Q36" s="1674"/>
      <c r="R36" s="1674"/>
      <c r="S36" s="1674"/>
      <c r="T36" s="1674"/>
      <c r="U36" s="1674"/>
      <c r="V36" s="1674"/>
      <c r="W36" s="1674"/>
      <c r="X36" s="1676"/>
      <c r="Y36" s="3314"/>
      <c r="Z36" s="3314"/>
      <c r="AA36" s="3314"/>
      <c r="AB36" s="3314"/>
      <c r="AC36" s="3314"/>
    </row>
    <row r="37" spans="2:29" ht="44.25" hidden="1" customHeight="1" thickBot="1">
      <c r="B37" s="1652"/>
      <c r="C37" s="1585"/>
      <c r="D37" s="1585"/>
      <c r="E37" s="2815"/>
      <c r="F37" s="1677" t="s">
        <v>986</v>
      </c>
      <c r="G37" s="3315" t="s">
        <v>987</v>
      </c>
      <c r="H37" s="3316"/>
      <c r="I37" s="1678">
        <v>0.03</v>
      </c>
      <c r="J37" s="1678">
        <v>0.03</v>
      </c>
      <c r="K37" s="1679"/>
      <c r="L37" s="1679"/>
      <c r="M37" s="1666"/>
      <c r="N37" s="1666"/>
      <c r="O37" s="1666"/>
      <c r="P37" s="1667"/>
      <c r="Q37" s="1666"/>
      <c r="R37" s="1666"/>
      <c r="S37" s="1666"/>
      <c r="T37" s="1666"/>
      <c r="U37" s="1666"/>
      <c r="V37" s="1666"/>
      <c r="W37" s="1666"/>
      <c r="X37" s="1668"/>
      <c r="Y37" s="3309"/>
      <c r="Z37" s="3309"/>
      <c r="AA37" s="3309"/>
      <c r="AB37" s="3309"/>
      <c r="AC37" s="3309"/>
    </row>
    <row r="38" spans="2:29" ht="15.75" hidden="1" customHeight="1" thickBot="1">
      <c r="B38" s="1652"/>
      <c r="C38" s="2764" t="s">
        <v>232</v>
      </c>
      <c r="D38" s="2767" t="s">
        <v>218</v>
      </c>
      <c r="E38" s="2767"/>
      <c r="F38" s="2767"/>
      <c r="G38" s="2767"/>
      <c r="H38" s="2768"/>
      <c r="I38" s="1112"/>
      <c r="J38" s="2772" t="s">
        <v>112</v>
      </c>
      <c r="K38" s="2773"/>
      <c r="L38" s="2840"/>
      <c r="M38" s="2841" t="s">
        <v>264</v>
      </c>
      <c r="N38" s="2842"/>
      <c r="O38" s="2842"/>
      <c r="P38" s="2842"/>
      <c r="Q38" s="2842"/>
      <c r="R38" s="2842"/>
      <c r="S38" s="2842"/>
      <c r="T38" s="2842"/>
      <c r="U38" s="2842"/>
      <c r="V38" s="2842"/>
      <c r="W38" s="2842"/>
      <c r="X38" s="2842"/>
      <c r="Y38" s="3309"/>
      <c r="Z38" s="3309"/>
      <c r="AA38" s="3309"/>
      <c r="AB38" s="3309"/>
      <c r="AC38" s="3309"/>
    </row>
    <row r="39" spans="2:29" ht="15.75" hidden="1" thickBot="1">
      <c r="B39" s="1652"/>
      <c r="C39" s="2765"/>
      <c r="D39" s="3319"/>
      <c r="E39" s="3319"/>
      <c r="F39" s="3319"/>
      <c r="G39" s="3319"/>
      <c r="H39" s="2839"/>
      <c r="I39" s="1680"/>
      <c r="J39" s="2777" t="s">
        <v>113</v>
      </c>
      <c r="K39" s="2778"/>
      <c r="L39" s="2778"/>
      <c r="M39" s="406"/>
      <c r="N39" s="406"/>
      <c r="O39" s="406"/>
      <c r="P39" s="407"/>
      <c r="Q39" s="406"/>
      <c r="R39" s="406"/>
      <c r="S39" s="406"/>
      <c r="T39" s="406"/>
      <c r="U39" s="406"/>
      <c r="V39" s="406"/>
      <c r="W39" s="406"/>
      <c r="X39" s="408"/>
      <c r="Y39" s="3309"/>
      <c r="Z39" s="3309"/>
      <c r="AA39" s="3309"/>
      <c r="AB39" s="3309"/>
      <c r="AC39" s="3309"/>
    </row>
    <row r="40" spans="2:29" ht="16.5" hidden="1" customHeight="1" thickBot="1">
      <c r="B40" s="1652"/>
      <c r="C40" s="1585"/>
      <c r="D40" s="764" t="s">
        <v>988</v>
      </c>
      <c r="E40" s="2813" t="s">
        <v>989</v>
      </c>
      <c r="F40" s="2813"/>
      <c r="G40" s="2813"/>
      <c r="H40" s="2814"/>
      <c r="I40" s="410">
        <v>3</v>
      </c>
      <c r="J40" s="410">
        <v>3</v>
      </c>
      <c r="K40" s="2802" t="s">
        <v>267</v>
      </c>
      <c r="L40" s="2803"/>
      <c r="M40" s="1681"/>
      <c r="N40" s="1681"/>
      <c r="O40" s="1681"/>
      <c r="P40" s="1682"/>
      <c r="Q40" s="1681"/>
      <c r="R40" s="1681"/>
      <c r="S40" s="1681"/>
      <c r="T40" s="1681"/>
      <c r="U40" s="1681"/>
      <c r="V40" s="1681"/>
      <c r="W40" s="1681"/>
      <c r="X40" s="1683"/>
      <c r="Y40" s="1658"/>
      <c r="Z40" s="1658"/>
      <c r="AA40" s="1684"/>
      <c r="AB40" s="1684"/>
      <c r="AC40" s="1658"/>
    </row>
    <row r="41" spans="2:29" ht="33.75" customHeight="1" thickBot="1">
      <c r="B41" s="1652"/>
      <c r="C41" s="1585"/>
      <c r="E41" s="2876" t="s">
        <v>990</v>
      </c>
      <c r="F41" s="2557" t="s">
        <v>530</v>
      </c>
      <c r="G41" s="2558"/>
      <c r="H41" s="2558"/>
      <c r="I41" s="311">
        <f>SUM(I43:I44)</f>
        <v>7.0000000000000007E-2</v>
      </c>
      <c r="J41" s="311">
        <f>SUM(J43:J44)</f>
        <v>1.0547142857142857</v>
      </c>
      <c r="K41" s="2560" t="s">
        <v>117</v>
      </c>
      <c r="L41" s="2561"/>
      <c r="M41" s="2819"/>
      <c r="N41" s="2819"/>
      <c r="O41" s="2819"/>
      <c r="P41" s="2819"/>
      <c r="Q41" s="2819"/>
      <c r="R41" s="2819"/>
      <c r="S41" s="2819"/>
      <c r="T41" s="2819"/>
      <c r="U41" s="2819"/>
      <c r="V41" s="2819"/>
      <c r="W41" s="2819"/>
      <c r="X41" s="2819"/>
      <c r="Y41" s="1685"/>
      <c r="Z41" s="1685"/>
      <c r="AA41" s="1686"/>
      <c r="AB41" s="1686"/>
      <c r="AC41" s="1685"/>
    </row>
    <row r="42" spans="2:29" ht="47.25" customHeight="1">
      <c r="B42" s="1652"/>
      <c r="C42" s="1585"/>
      <c r="E42" s="2815"/>
      <c r="F42" s="1687" t="s">
        <v>529</v>
      </c>
      <c r="G42" s="3317" t="s">
        <v>528</v>
      </c>
      <c r="H42" s="3318"/>
      <c r="I42" s="1688">
        <v>1E-3</v>
      </c>
      <c r="J42" s="1689"/>
      <c r="K42" s="1641"/>
      <c r="L42" s="1642"/>
      <c r="M42" s="1643"/>
      <c r="N42" s="1644"/>
      <c r="O42" s="1644"/>
      <c r="P42" s="856"/>
      <c r="Q42" s="1644"/>
      <c r="R42" s="1690"/>
      <c r="S42" s="1644"/>
      <c r="T42" s="1690"/>
      <c r="U42" s="1644"/>
      <c r="V42" s="1644"/>
      <c r="W42" s="1690"/>
      <c r="X42" s="1691" t="s">
        <v>991</v>
      </c>
      <c r="Y42" s="1100" t="s">
        <v>814</v>
      </c>
      <c r="Z42" s="1100"/>
      <c r="AA42" s="1100" t="s">
        <v>972</v>
      </c>
      <c r="AB42" s="1649" t="s">
        <v>992</v>
      </c>
      <c r="AC42" s="1669"/>
    </row>
    <row r="43" spans="2:29" ht="18.75" customHeight="1">
      <c r="B43" s="1652"/>
      <c r="C43" s="1585"/>
      <c r="I43" s="1694">
        <f>I42+I29+I27+I22+I15</f>
        <v>7.0000000000000007E-2</v>
      </c>
      <c r="J43" s="1694">
        <f t="shared" ref="J43:X43" si="1">J42+J29+J27+J22+J15</f>
        <v>6.9000000000000006E-2</v>
      </c>
      <c r="K43" s="902" t="e">
        <f t="shared" si="1"/>
        <v>#VALUE!</v>
      </c>
      <c r="L43" s="902" t="e">
        <f t="shared" si="1"/>
        <v>#VALUE!</v>
      </c>
      <c r="M43" s="902">
        <f t="shared" si="1"/>
        <v>0</v>
      </c>
      <c r="N43" s="902">
        <f t="shared" si="1"/>
        <v>0</v>
      </c>
      <c r="O43" s="902">
        <f t="shared" si="1"/>
        <v>0</v>
      </c>
      <c r="P43" s="902">
        <f t="shared" si="1"/>
        <v>0</v>
      </c>
      <c r="Q43" s="902">
        <f t="shared" si="1"/>
        <v>0</v>
      </c>
      <c r="R43" s="902">
        <f t="shared" si="1"/>
        <v>0</v>
      </c>
      <c r="S43" s="902">
        <f t="shared" si="1"/>
        <v>0</v>
      </c>
      <c r="T43" s="902">
        <f t="shared" si="1"/>
        <v>0</v>
      </c>
      <c r="U43" s="902">
        <f t="shared" si="1"/>
        <v>0</v>
      </c>
      <c r="V43" s="902">
        <f t="shared" si="1"/>
        <v>0</v>
      </c>
      <c r="W43" s="902">
        <f t="shared" si="1"/>
        <v>0.02</v>
      </c>
      <c r="X43" s="902" t="e">
        <f t="shared" si="1"/>
        <v>#VALUE!</v>
      </c>
    </row>
    <row r="44" spans="2:29">
      <c r="I44" s="35"/>
      <c r="J44" s="1692">
        <f>J43/I43</f>
        <v>0.98571428571428565</v>
      </c>
      <c r="P44" s="520"/>
    </row>
    <row r="45" spans="2:29">
      <c r="P45" s="520"/>
    </row>
    <row r="46" spans="2:29">
      <c r="P46" s="520"/>
    </row>
    <row r="47" spans="2:29">
      <c r="P47" s="520"/>
    </row>
    <row r="48" spans="2:29">
      <c r="P48" s="520"/>
    </row>
    <row r="49" spans="16:16">
      <c r="P49" s="520"/>
    </row>
    <row r="50" spans="16:16">
      <c r="P50" s="520"/>
    </row>
    <row r="51" spans="16:16">
      <c r="P51" s="520"/>
    </row>
    <row r="52" spans="16:16">
      <c r="P52" s="520"/>
    </row>
    <row r="53" spans="16:16">
      <c r="P53" s="520"/>
    </row>
    <row r="54" spans="16:16">
      <c r="P54" s="520"/>
    </row>
    <row r="55" spans="16:16">
      <c r="P55" s="520"/>
    </row>
    <row r="56" spans="16:16">
      <c r="P56" s="520"/>
    </row>
    <row r="57" spans="16:16">
      <c r="P57" s="520"/>
    </row>
    <row r="58" spans="16:16">
      <c r="P58" s="520"/>
    </row>
    <row r="59" spans="16:16">
      <c r="P59" s="520"/>
    </row>
    <row r="60" spans="16:16">
      <c r="P60" s="520"/>
    </row>
    <row r="61" spans="16:16">
      <c r="P61" s="520"/>
    </row>
    <row r="62" spans="16:16">
      <c r="P62" s="520"/>
    </row>
    <row r="63" spans="16:16">
      <c r="P63" s="520"/>
    </row>
    <row r="64" spans="16:16">
      <c r="P64" s="520"/>
    </row>
    <row r="65" spans="16:16">
      <c r="P65" s="520"/>
    </row>
    <row r="66" spans="16:16">
      <c r="P66" s="520"/>
    </row>
    <row r="67" spans="16:16">
      <c r="P67" s="520"/>
    </row>
    <row r="68" spans="16:16">
      <c r="P68" s="520"/>
    </row>
    <row r="69" spans="16:16">
      <c r="P69" s="520"/>
    </row>
    <row r="70" spans="16:16">
      <c r="P70" s="520"/>
    </row>
    <row r="71" spans="16:16">
      <c r="P71" s="520"/>
    </row>
    <row r="72" spans="16:16">
      <c r="P72" s="520"/>
    </row>
    <row r="73" spans="16:16">
      <c r="P73" s="520"/>
    </row>
    <row r="74" spans="16:16">
      <c r="P74" s="520"/>
    </row>
    <row r="75" spans="16:16">
      <c r="P75" s="520"/>
    </row>
    <row r="76" spans="16:16">
      <c r="P76" s="520"/>
    </row>
    <row r="77" spans="16:16">
      <c r="P77" s="520"/>
    </row>
    <row r="78" spans="16:16">
      <c r="P78" s="520"/>
    </row>
    <row r="79" spans="16:16">
      <c r="P79" s="520"/>
    </row>
    <row r="80" spans="16:16">
      <c r="P80" s="520"/>
    </row>
    <row r="81" spans="16:16">
      <c r="P81" s="520"/>
    </row>
    <row r="82" spans="16:16">
      <c r="P82" s="520"/>
    </row>
    <row r="83" spans="16:16">
      <c r="P83" s="520"/>
    </row>
    <row r="84" spans="16:16">
      <c r="P84" s="520"/>
    </row>
    <row r="85" spans="16:16">
      <c r="P85" s="520"/>
    </row>
    <row r="86" spans="16:16">
      <c r="P86" s="520"/>
    </row>
    <row r="87" spans="16:16">
      <c r="P87" s="520"/>
    </row>
    <row r="88" spans="16:16">
      <c r="P88" s="520"/>
    </row>
    <row r="89" spans="16:16">
      <c r="P89" s="520"/>
    </row>
    <row r="90" spans="16:16">
      <c r="P90" s="520"/>
    </row>
    <row r="91" spans="16:16">
      <c r="P91" s="520"/>
    </row>
    <row r="92" spans="16:16">
      <c r="P92" s="520"/>
    </row>
    <row r="93" spans="16:16">
      <c r="P93" s="520"/>
    </row>
    <row r="94" spans="16:16">
      <c r="P94" s="520"/>
    </row>
    <row r="95" spans="16:16">
      <c r="P95" s="520"/>
    </row>
    <row r="96" spans="16:16">
      <c r="P96" s="520"/>
    </row>
    <row r="97" spans="16:16">
      <c r="P97" s="520"/>
    </row>
    <row r="98" spans="16:16">
      <c r="P98" s="520"/>
    </row>
    <row r="99" spans="16:16">
      <c r="P99" s="520"/>
    </row>
    <row r="100" spans="16:16">
      <c r="P100" s="520"/>
    </row>
    <row r="101" spans="16:16">
      <c r="P101" s="520"/>
    </row>
    <row r="102" spans="16:16">
      <c r="P102" s="520"/>
    </row>
    <row r="103" spans="16:16">
      <c r="P103" s="520"/>
    </row>
    <row r="104" spans="16:16">
      <c r="P104" s="520"/>
    </row>
    <row r="105" spans="16:16">
      <c r="P105" s="520"/>
    </row>
    <row r="106" spans="16:16">
      <c r="P106" s="520"/>
    </row>
    <row r="107" spans="16:16">
      <c r="P107" s="520"/>
    </row>
    <row r="108" spans="16:16">
      <c r="P108" s="520"/>
    </row>
    <row r="109" spans="16:16">
      <c r="P109" s="520"/>
    </row>
    <row r="110" spans="16:16">
      <c r="P110" s="520"/>
    </row>
    <row r="111" spans="16:16">
      <c r="P111" s="520"/>
    </row>
    <row r="112" spans="16:16">
      <c r="P112" s="520"/>
    </row>
    <row r="113" spans="16:16">
      <c r="P113" s="520"/>
    </row>
    <row r="114" spans="16:16">
      <c r="P114" s="520"/>
    </row>
    <row r="115" spans="16:16">
      <c r="P115" s="520"/>
    </row>
    <row r="116" spans="16:16">
      <c r="P116" s="520"/>
    </row>
    <row r="117" spans="16:16">
      <c r="P117" s="520"/>
    </row>
    <row r="118" spans="16:16">
      <c r="P118" s="520"/>
    </row>
    <row r="119" spans="16:16">
      <c r="P119" s="520"/>
    </row>
    <row r="120" spans="16:16">
      <c r="P120" s="520"/>
    </row>
    <row r="121" spans="16:16">
      <c r="P121" s="520"/>
    </row>
    <row r="122" spans="16:16">
      <c r="P122" s="520"/>
    </row>
    <row r="123" spans="16:16">
      <c r="P123" s="520"/>
    </row>
    <row r="124" spans="16:16">
      <c r="P124" s="520"/>
    </row>
    <row r="125" spans="16:16">
      <c r="P125" s="520"/>
    </row>
    <row r="126" spans="16:16">
      <c r="P126" s="520"/>
    </row>
    <row r="127" spans="16:16">
      <c r="P127" s="520"/>
    </row>
    <row r="128" spans="16:16">
      <c r="P128" s="520"/>
    </row>
    <row r="129" spans="16:16">
      <c r="P129" s="520"/>
    </row>
    <row r="130" spans="16:16">
      <c r="P130" s="520"/>
    </row>
    <row r="131" spans="16:16">
      <c r="P131" s="520"/>
    </row>
    <row r="132" spans="16:16">
      <c r="P132" s="520"/>
    </row>
    <row r="133" spans="16:16">
      <c r="P133" s="520"/>
    </row>
    <row r="134" spans="16:16">
      <c r="P134" s="520"/>
    </row>
    <row r="135" spans="16:16">
      <c r="P135" s="520"/>
    </row>
    <row r="136" spans="16:16">
      <c r="P136" s="520"/>
    </row>
    <row r="137" spans="16:16">
      <c r="P137" s="520"/>
    </row>
    <row r="138" spans="16:16">
      <c r="P138" s="520"/>
    </row>
    <row r="139" spans="16:16">
      <c r="P139" s="520"/>
    </row>
    <row r="140" spans="16:16">
      <c r="P140" s="520"/>
    </row>
    <row r="141" spans="16:16">
      <c r="P141" s="520"/>
    </row>
    <row r="142" spans="16:16">
      <c r="P142" s="520"/>
    </row>
    <row r="143" spans="16:16">
      <c r="P143" s="520"/>
    </row>
    <row r="144" spans="16:16">
      <c r="P144" s="520"/>
    </row>
    <row r="145" spans="16:16">
      <c r="P145" s="520"/>
    </row>
    <row r="146" spans="16:16">
      <c r="P146" s="520"/>
    </row>
    <row r="147" spans="16:16">
      <c r="P147" s="520"/>
    </row>
    <row r="148" spans="16:16">
      <c r="P148" s="520"/>
    </row>
    <row r="149" spans="16:16">
      <c r="P149" s="520"/>
    </row>
    <row r="150" spans="16:16">
      <c r="P150" s="520"/>
    </row>
    <row r="151" spans="16:16">
      <c r="P151" s="520"/>
    </row>
    <row r="152" spans="16:16">
      <c r="P152" s="520"/>
    </row>
    <row r="153" spans="16:16">
      <c r="P153" s="520"/>
    </row>
    <row r="154" spans="16:16">
      <c r="P154" s="520"/>
    </row>
    <row r="155" spans="16:16">
      <c r="P155" s="520"/>
    </row>
    <row r="156" spans="16:16">
      <c r="P156" s="520"/>
    </row>
    <row r="157" spans="16:16">
      <c r="P157" s="520"/>
    </row>
    <row r="158" spans="16:16">
      <c r="P158" s="520"/>
    </row>
    <row r="159" spans="16:16">
      <c r="P159" s="520"/>
    </row>
    <row r="160" spans="16:16">
      <c r="P160" s="520"/>
    </row>
    <row r="161" spans="16:16">
      <c r="P161" s="520"/>
    </row>
    <row r="162" spans="16:16">
      <c r="P162" s="520"/>
    </row>
    <row r="163" spans="16:16">
      <c r="P163" s="520"/>
    </row>
    <row r="164" spans="16:16">
      <c r="P164" s="520"/>
    </row>
    <row r="165" spans="16:16">
      <c r="P165" s="520"/>
    </row>
    <row r="166" spans="16:16">
      <c r="P166" s="520"/>
    </row>
    <row r="167" spans="16:16">
      <c r="P167" s="520"/>
    </row>
    <row r="168" spans="16:16">
      <c r="P168" s="520"/>
    </row>
    <row r="169" spans="16:16">
      <c r="P169" s="520"/>
    </row>
    <row r="170" spans="16:16">
      <c r="P170" s="520"/>
    </row>
    <row r="171" spans="16:16">
      <c r="P171" s="520"/>
    </row>
    <row r="172" spans="16:16">
      <c r="P172" s="520"/>
    </row>
    <row r="173" spans="16:16">
      <c r="P173" s="520"/>
    </row>
    <row r="174" spans="16:16">
      <c r="P174" s="520"/>
    </row>
    <row r="175" spans="16:16">
      <c r="P175" s="520"/>
    </row>
    <row r="176" spans="16:16">
      <c r="P176" s="520"/>
    </row>
    <row r="177" spans="16:16">
      <c r="P177" s="520"/>
    </row>
    <row r="178" spans="16:16">
      <c r="P178" s="520"/>
    </row>
    <row r="179" spans="16:16">
      <c r="P179" s="520"/>
    </row>
    <row r="180" spans="16:16">
      <c r="P180" s="520"/>
    </row>
    <row r="181" spans="16:16">
      <c r="P181" s="520"/>
    </row>
    <row r="182" spans="16:16">
      <c r="P182" s="520"/>
    </row>
    <row r="183" spans="16:16">
      <c r="P183" s="520"/>
    </row>
    <row r="184" spans="16:16">
      <c r="P184" s="520"/>
    </row>
    <row r="185" spans="16:16">
      <c r="P185" s="520"/>
    </row>
    <row r="186" spans="16:16">
      <c r="P186" s="520"/>
    </row>
    <row r="187" spans="16:16">
      <c r="P187" s="520"/>
    </row>
    <row r="188" spans="16:16">
      <c r="P188" s="520"/>
    </row>
    <row r="189" spans="16:16">
      <c r="P189" s="520"/>
    </row>
    <row r="190" spans="16:16">
      <c r="P190" s="520"/>
    </row>
    <row r="191" spans="16:16">
      <c r="P191" s="520"/>
    </row>
    <row r="192" spans="16:16">
      <c r="P192" s="520"/>
    </row>
    <row r="193" spans="16:16">
      <c r="P193" s="520"/>
    </row>
    <row r="194" spans="16:16">
      <c r="P194" s="520"/>
    </row>
    <row r="195" spans="16:16">
      <c r="P195" s="520"/>
    </row>
    <row r="196" spans="16:16">
      <c r="P196" s="520"/>
    </row>
    <row r="197" spans="16:16">
      <c r="P197" s="520"/>
    </row>
    <row r="198" spans="16:16">
      <c r="P198" s="520"/>
    </row>
    <row r="199" spans="16:16">
      <c r="P199" s="520"/>
    </row>
    <row r="200" spans="16:16">
      <c r="P200" s="520"/>
    </row>
    <row r="201" spans="16:16">
      <c r="P201" s="520"/>
    </row>
    <row r="202" spans="16:16">
      <c r="P202" s="520"/>
    </row>
    <row r="203" spans="16:16">
      <c r="P203" s="520"/>
    </row>
    <row r="204" spans="16:16">
      <c r="P204" s="520"/>
    </row>
    <row r="205" spans="16:16">
      <c r="P205" s="520"/>
    </row>
    <row r="206" spans="16:16">
      <c r="P206" s="520"/>
    </row>
    <row r="207" spans="16:16">
      <c r="P207" s="520"/>
    </row>
    <row r="208" spans="16:16">
      <c r="P208" s="520"/>
    </row>
    <row r="209" spans="16:16">
      <c r="P209" s="520"/>
    </row>
    <row r="210" spans="16:16">
      <c r="P210" s="520"/>
    </row>
    <row r="211" spans="16:16">
      <c r="P211" s="520"/>
    </row>
    <row r="212" spans="16:16">
      <c r="P212" s="520"/>
    </row>
    <row r="213" spans="16:16">
      <c r="P213" s="520"/>
    </row>
    <row r="214" spans="16:16">
      <c r="P214" s="520"/>
    </row>
    <row r="215" spans="16:16">
      <c r="P215" s="520"/>
    </row>
    <row r="216" spans="16:16">
      <c r="P216" s="520"/>
    </row>
    <row r="217" spans="16:16">
      <c r="P217" s="520"/>
    </row>
    <row r="218" spans="16:16">
      <c r="P218" s="520"/>
    </row>
    <row r="219" spans="16:16">
      <c r="P219" s="520"/>
    </row>
    <row r="220" spans="16:16">
      <c r="P220" s="520"/>
    </row>
    <row r="221" spans="16:16">
      <c r="P221" s="520"/>
    </row>
    <row r="222" spans="16:16">
      <c r="P222" s="520"/>
    </row>
    <row r="223" spans="16:16">
      <c r="P223" s="520"/>
    </row>
    <row r="224" spans="16:16">
      <c r="P224" s="520"/>
    </row>
    <row r="225" spans="16:16">
      <c r="P225" s="520"/>
    </row>
    <row r="226" spans="16:16">
      <c r="P226" s="520"/>
    </row>
    <row r="227" spans="16:16">
      <c r="P227" s="520"/>
    </row>
    <row r="228" spans="16:16">
      <c r="P228" s="520"/>
    </row>
    <row r="229" spans="16:16">
      <c r="P229" s="520"/>
    </row>
    <row r="230" spans="16:16">
      <c r="P230" s="520"/>
    </row>
    <row r="231" spans="16:16">
      <c r="P231" s="520"/>
    </row>
    <row r="232" spans="16:16">
      <c r="P232" s="520"/>
    </row>
    <row r="233" spans="16:16">
      <c r="P233" s="520"/>
    </row>
    <row r="234" spans="16:16">
      <c r="P234" s="520"/>
    </row>
    <row r="235" spans="16:16">
      <c r="P235" s="520"/>
    </row>
    <row r="236" spans="16:16">
      <c r="P236" s="520"/>
    </row>
    <row r="237" spans="16:16">
      <c r="P237" s="520"/>
    </row>
    <row r="238" spans="16:16">
      <c r="P238" s="520"/>
    </row>
    <row r="239" spans="16:16">
      <c r="P239" s="520"/>
    </row>
    <row r="240" spans="16:16">
      <c r="P240" s="520"/>
    </row>
    <row r="241" spans="16:16">
      <c r="P241" s="520"/>
    </row>
    <row r="242" spans="16:16">
      <c r="P242" s="520"/>
    </row>
    <row r="243" spans="16:16">
      <c r="P243" s="520"/>
    </row>
    <row r="244" spans="16:16">
      <c r="P244" s="520"/>
    </row>
    <row r="245" spans="16:16">
      <c r="P245" s="520"/>
    </row>
    <row r="246" spans="16:16">
      <c r="P246" s="520"/>
    </row>
    <row r="247" spans="16:16">
      <c r="P247" s="520"/>
    </row>
    <row r="248" spans="16:16">
      <c r="P248" s="520"/>
    </row>
    <row r="249" spans="16:16">
      <c r="P249" s="520"/>
    </row>
    <row r="250" spans="16:16">
      <c r="P250" s="520"/>
    </row>
    <row r="251" spans="16:16">
      <c r="P251" s="520"/>
    </row>
    <row r="252" spans="16:16">
      <c r="P252" s="520"/>
    </row>
    <row r="253" spans="16:16">
      <c r="P253" s="520"/>
    </row>
    <row r="254" spans="16:16">
      <c r="P254" s="520"/>
    </row>
    <row r="255" spans="16:16">
      <c r="P255" s="520"/>
    </row>
    <row r="256" spans="16:16">
      <c r="P256" s="520"/>
    </row>
    <row r="257" spans="16:16">
      <c r="P257" s="520"/>
    </row>
    <row r="258" spans="16:16">
      <c r="P258" s="520"/>
    </row>
    <row r="259" spans="16:16">
      <c r="P259" s="520"/>
    </row>
    <row r="260" spans="16:16">
      <c r="P260" s="520"/>
    </row>
    <row r="261" spans="16:16">
      <c r="P261" s="520"/>
    </row>
    <row r="262" spans="16:16">
      <c r="P262" s="520"/>
    </row>
    <row r="263" spans="16:16">
      <c r="P263" s="520"/>
    </row>
    <row r="264" spans="16:16">
      <c r="P264" s="520"/>
    </row>
    <row r="265" spans="16:16">
      <c r="P265" s="520"/>
    </row>
    <row r="266" spans="16:16">
      <c r="P266" s="520"/>
    </row>
    <row r="267" spans="16:16">
      <c r="P267" s="520"/>
    </row>
    <row r="268" spans="16:16">
      <c r="P268" s="520"/>
    </row>
    <row r="269" spans="16:16">
      <c r="P269" s="520"/>
    </row>
    <row r="270" spans="16:16">
      <c r="P270" s="520"/>
    </row>
    <row r="271" spans="16:16">
      <c r="P271" s="520"/>
    </row>
    <row r="272" spans="16:16">
      <c r="P272" s="520"/>
    </row>
    <row r="273" spans="16:16">
      <c r="P273" s="520"/>
    </row>
    <row r="274" spans="16:16">
      <c r="P274" s="520"/>
    </row>
    <row r="275" spans="16:16">
      <c r="P275" s="520"/>
    </row>
    <row r="276" spans="16:16">
      <c r="P276" s="520"/>
    </row>
    <row r="277" spans="16:16">
      <c r="P277" s="520"/>
    </row>
    <row r="278" spans="16:16">
      <c r="P278" s="520"/>
    </row>
    <row r="279" spans="16:16">
      <c r="P279" s="520"/>
    </row>
    <row r="280" spans="16:16">
      <c r="P280" s="520"/>
    </row>
    <row r="281" spans="16:16">
      <c r="P281" s="520"/>
    </row>
    <row r="282" spans="16:16">
      <c r="P282" s="520"/>
    </row>
    <row r="283" spans="16:16">
      <c r="P283" s="520"/>
    </row>
    <row r="284" spans="16:16">
      <c r="P284" s="520"/>
    </row>
    <row r="285" spans="16:16">
      <c r="P285" s="520"/>
    </row>
    <row r="286" spans="16:16">
      <c r="P286" s="520"/>
    </row>
    <row r="287" spans="16:16">
      <c r="P287" s="520"/>
    </row>
    <row r="288" spans="16:16">
      <c r="P288" s="520"/>
    </row>
    <row r="289" spans="16:16">
      <c r="P289" s="520"/>
    </row>
    <row r="290" spans="16:16">
      <c r="P290" s="520"/>
    </row>
    <row r="291" spans="16:16">
      <c r="P291" s="520"/>
    </row>
    <row r="292" spans="16:16">
      <c r="P292" s="520"/>
    </row>
    <row r="293" spans="16:16">
      <c r="P293" s="520"/>
    </row>
    <row r="294" spans="16:16">
      <c r="P294" s="520"/>
    </row>
    <row r="295" spans="16:16">
      <c r="P295" s="520"/>
    </row>
    <row r="296" spans="16:16">
      <c r="P296" s="520"/>
    </row>
    <row r="297" spans="16:16">
      <c r="P297" s="520"/>
    </row>
    <row r="298" spans="16:16">
      <c r="P298" s="520"/>
    </row>
    <row r="299" spans="16:16">
      <c r="P299" s="520"/>
    </row>
    <row r="300" spans="16:16">
      <c r="P300" s="520"/>
    </row>
    <row r="301" spans="16:16">
      <c r="P301" s="520"/>
    </row>
    <row r="302" spans="16:16">
      <c r="P302" s="520"/>
    </row>
    <row r="303" spans="16:16">
      <c r="P303" s="520"/>
    </row>
    <row r="304" spans="16:16">
      <c r="P304" s="520"/>
    </row>
    <row r="305" spans="16:16">
      <c r="P305" s="520"/>
    </row>
  </sheetData>
  <mergeCells count="135">
    <mergeCell ref="E41:E42"/>
    <mergeCell ref="F41:H41"/>
    <mergeCell ref="K41:X41"/>
    <mergeCell ref="G42:H42"/>
    <mergeCell ref="C38:C39"/>
    <mergeCell ref="D38:H39"/>
    <mergeCell ref="J38:L38"/>
    <mergeCell ref="M38:X38"/>
    <mergeCell ref="J39:L39"/>
    <mergeCell ref="Y39:AC39"/>
    <mergeCell ref="E35:E37"/>
    <mergeCell ref="F35:H35"/>
    <mergeCell ref="G36:H36"/>
    <mergeCell ref="Y36:AC36"/>
    <mergeCell ref="G37:H37"/>
    <mergeCell ref="Y37:AC37"/>
    <mergeCell ref="E40:H40"/>
    <mergeCell ref="K40:L40"/>
    <mergeCell ref="E33:E34"/>
    <mergeCell ref="F33:H33"/>
    <mergeCell ref="P31:P32"/>
    <mergeCell ref="Q31:Q32"/>
    <mergeCell ref="R31:R32"/>
    <mergeCell ref="S31:S32"/>
    <mergeCell ref="T31:T32"/>
    <mergeCell ref="U31:U32"/>
    <mergeCell ref="Y38:AC38"/>
    <mergeCell ref="C30:H30"/>
    <mergeCell ref="J30:L30"/>
    <mergeCell ref="M30:X30"/>
    <mergeCell ref="Y30:AC32"/>
    <mergeCell ref="D31:D32"/>
    <mergeCell ref="E31:H32"/>
    <mergeCell ref="J31:L31"/>
    <mergeCell ref="M31:M32"/>
    <mergeCell ref="N31:N32"/>
    <mergeCell ref="O31:O32"/>
    <mergeCell ref="V31:V32"/>
    <mergeCell ref="W31:W32"/>
    <mergeCell ref="X31:X32"/>
    <mergeCell ref="K32:L32"/>
    <mergeCell ref="F26:X26"/>
    <mergeCell ref="G27:H27"/>
    <mergeCell ref="E28:E29"/>
    <mergeCell ref="F28:H28"/>
    <mergeCell ref="K28:X28"/>
    <mergeCell ref="G29:H29"/>
    <mergeCell ref="Y24:Y25"/>
    <mergeCell ref="Z24:Z25"/>
    <mergeCell ref="AA24:AA25"/>
    <mergeCell ref="AB24:AB25"/>
    <mergeCell ref="AC24:AC25"/>
    <mergeCell ref="G25:H25"/>
    <mergeCell ref="V20:V21"/>
    <mergeCell ref="W20:W21"/>
    <mergeCell ref="X20:X21"/>
    <mergeCell ref="K21:L21"/>
    <mergeCell ref="E22:E25"/>
    <mergeCell ref="F22:H22"/>
    <mergeCell ref="K22:X22"/>
    <mergeCell ref="G23:H23"/>
    <mergeCell ref="P20:P21"/>
    <mergeCell ref="Q20:Q21"/>
    <mergeCell ref="R20:R21"/>
    <mergeCell ref="S20:S21"/>
    <mergeCell ref="T20:T21"/>
    <mergeCell ref="U20:U21"/>
    <mergeCell ref="C17:X17"/>
    <mergeCell ref="D18:X18"/>
    <mergeCell ref="D19:D21"/>
    <mergeCell ref="E19:H21"/>
    <mergeCell ref="J19:L19"/>
    <mergeCell ref="M19:X19"/>
    <mergeCell ref="J20:L20"/>
    <mergeCell ref="M20:M21"/>
    <mergeCell ref="N20:N21"/>
    <mergeCell ref="O20:O21"/>
    <mergeCell ref="E14:E16"/>
    <mergeCell ref="F14:H14"/>
    <mergeCell ref="K14:X14"/>
    <mergeCell ref="G15:H15"/>
    <mergeCell ref="R12:R13"/>
    <mergeCell ref="S12:S13"/>
    <mergeCell ref="T12:T13"/>
    <mergeCell ref="U12:U13"/>
    <mergeCell ref="V12:V13"/>
    <mergeCell ref="W12:W13"/>
    <mergeCell ref="AB11:AB12"/>
    <mergeCell ref="AC11:AC12"/>
    <mergeCell ref="J12:L12"/>
    <mergeCell ref="M12:M13"/>
    <mergeCell ref="N12:N13"/>
    <mergeCell ref="O12:O13"/>
    <mergeCell ref="P12:P13"/>
    <mergeCell ref="Q12:Q13"/>
    <mergeCell ref="X12:X13"/>
    <mergeCell ref="K13:L13"/>
    <mergeCell ref="D11:D13"/>
    <mergeCell ref="E11:H13"/>
    <mergeCell ref="J11:L11"/>
    <mergeCell ref="M11:X11"/>
    <mergeCell ref="Y11:Y12"/>
    <mergeCell ref="R7:R8"/>
    <mergeCell ref="S7:S8"/>
    <mergeCell ref="T7:T8"/>
    <mergeCell ref="U7:U8"/>
    <mergeCell ref="V7:V8"/>
    <mergeCell ref="W7:W8"/>
    <mergeCell ref="Y6:AC8"/>
    <mergeCell ref="M7:M8"/>
    <mergeCell ref="N7:N8"/>
    <mergeCell ref="O7:O8"/>
    <mergeCell ref="P7:P8"/>
    <mergeCell ref="Q7:Q8"/>
    <mergeCell ref="X7:X8"/>
    <mergeCell ref="C9:X9"/>
    <mergeCell ref="D10:X10"/>
    <mergeCell ref="Y10:Z10"/>
    <mergeCell ref="AA10:AB10"/>
    <mergeCell ref="Z11:Z12"/>
    <mergeCell ref="AA11:AA12"/>
    <mergeCell ref="B1:X1"/>
    <mergeCell ref="B6:B8"/>
    <mergeCell ref="C6:C8"/>
    <mergeCell ref="D6:D8"/>
    <mergeCell ref="E6:E8"/>
    <mergeCell ref="F6:H8"/>
    <mergeCell ref="I6:I8"/>
    <mergeCell ref="J6:J8"/>
    <mergeCell ref="K6:K8"/>
    <mergeCell ref="L6:L8"/>
    <mergeCell ref="M6:O6"/>
    <mergeCell ref="P6:R6"/>
    <mergeCell ref="S6:U6"/>
    <mergeCell ref="V6:X6"/>
  </mergeCells>
  <conditionalFormatting sqref="Y1:IH3">
    <cfRule type="containsText" dxfId="25" priority="3" stopIfTrue="1" operator="containsText" text="Planificación y Desarrollo">
      <formula>NOT(ISERROR(SEARCH("Planificación y Desarrollo",Y1)))</formula>
    </cfRule>
  </conditionalFormatting>
  <conditionalFormatting sqref="A1:D2 A3 C3:D3">
    <cfRule type="containsText" dxfId="24" priority="2" stopIfTrue="1" operator="containsText" text="Planificación y Desarrollo">
      <formula>NOT(ISERROR(SEARCH("Planificación y Desarrollo",A1)))</formula>
    </cfRule>
  </conditionalFormatting>
  <conditionalFormatting sqref="Y6">
    <cfRule type="containsText" dxfId="23" priority="1" stopIfTrue="1" operator="containsText" text="Planificación y Desarrollo">
      <formula>NOT(ISERROR(SEARCH("Planificación y Desarrollo",Y6)))</formula>
    </cfRule>
  </conditionalFormatting>
  <printOptions horizontalCentered="1"/>
  <pageMargins left="0" right="0" top="0" bottom="0" header="0" footer="0"/>
  <pageSetup paperSize="256" scale="70" fitToHeight="0" orientation="landscape" horizontalDpi="300" verticalDpi="300" r:id="rId1"/>
  <headerFooter>
    <oddFooter>&amp;A&amp;RPage &amp;P</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7"/>
  <sheetViews>
    <sheetView topLeftCell="E1" workbookViewId="0"/>
  </sheetViews>
  <sheetFormatPr baseColWidth="10" defaultColWidth="11.42578125" defaultRowHeight="15"/>
  <cols>
    <col min="1" max="1" width="2.42578125" hidden="1" customWidth="1"/>
    <col min="2" max="2" width="5" hidden="1" customWidth="1"/>
    <col min="3" max="3" width="6.140625" hidden="1" customWidth="1"/>
    <col min="4" max="4" width="6.85546875" hidden="1" customWidth="1"/>
    <col min="5" max="5" width="8" customWidth="1"/>
    <col min="6" max="6" width="7.85546875" customWidth="1"/>
    <col min="7" max="7" width="3" customWidth="1"/>
    <col min="8" max="8" width="29.85546875" customWidth="1"/>
    <col min="9" max="9" width="8.140625" customWidth="1"/>
    <col min="10" max="10" width="8.7109375" customWidth="1"/>
    <col min="11" max="11" width="4.42578125" hidden="1" customWidth="1"/>
    <col min="12" max="12" width="14.42578125" hidden="1" customWidth="1"/>
    <col min="13" max="20" width="6.140625" hidden="1" customWidth="1"/>
    <col min="21" max="22" width="6.140625" customWidth="1"/>
    <col min="23" max="23" width="8.140625" customWidth="1"/>
    <col min="24" max="24" width="6.140625" customWidth="1"/>
    <col min="25" max="25" width="19.140625" hidden="1" customWidth="1"/>
    <col min="26" max="26" width="0" hidden="1" customWidth="1"/>
    <col min="27" max="27" width="9.28515625" customWidth="1"/>
    <col min="28" max="28" width="13.28515625" bestFit="1" customWidth="1"/>
    <col min="29" max="29" width="25.85546875" customWidth="1"/>
    <col min="30" max="30" width="38.140625" bestFit="1" customWidth="1"/>
    <col min="31" max="31" width="20" customWidth="1"/>
  </cols>
  <sheetData>
    <row r="1" spans="1:55" ht="59.25" customHeight="1">
      <c r="A1" s="1575"/>
      <c r="B1" s="3264" t="s">
        <v>68</v>
      </c>
      <c r="C1" s="3264"/>
      <c r="D1" s="3264"/>
      <c r="E1" s="3264"/>
      <c r="F1" s="3264"/>
      <c r="G1" s="3264"/>
      <c r="H1" s="3264"/>
      <c r="I1" s="3264"/>
      <c r="J1" s="3264"/>
      <c r="K1" s="3264"/>
      <c r="L1" s="3264"/>
      <c r="M1" s="3264"/>
      <c r="N1" s="3264"/>
      <c r="O1" s="3264"/>
      <c r="P1" s="3264"/>
      <c r="Q1" s="3264"/>
      <c r="R1" s="3264"/>
      <c r="S1" s="3264"/>
      <c r="T1" s="3264"/>
      <c r="U1" s="3264"/>
      <c r="V1" s="3264"/>
      <c r="W1" s="3264"/>
      <c r="X1" s="3264"/>
      <c r="Y1" s="1575"/>
      <c r="Z1" s="1575"/>
      <c r="AA1" s="1575"/>
      <c r="AB1" s="1575"/>
      <c r="AC1" s="1575"/>
      <c r="AD1" s="1575"/>
      <c r="AE1" s="1575"/>
      <c r="AF1" s="1575"/>
      <c r="AG1" s="1575"/>
      <c r="AH1" s="1575"/>
      <c r="AI1" s="1575"/>
      <c r="AJ1" s="1575"/>
      <c r="AK1" s="1575"/>
      <c r="AL1" s="1575"/>
      <c r="AM1" s="1575"/>
      <c r="AN1" s="1575"/>
      <c r="AO1" s="1575"/>
      <c r="AP1" s="1575"/>
      <c r="AQ1" s="1575"/>
      <c r="AR1" s="1575"/>
      <c r="AS1" s="1575"/>
      <c r="AT1" s="1575"/>
      <c r="AU1" s="1575"/>
      <c r="AV1" s="1575"/>
      <c r="AW1" s="1575"/>
      <c r="AX1" s="1575"/>
      <c r="AY1" s="1575"/>
      <c r="AZ1" s="1575"/>
      <c r="BA1" s="1575"/>
      <c r="BB1" s="1575"/>
      <c r="BC1" s="1575"/>
    </row>
    <row r="2" spans="1:55" ht="22.5" customHeight="1">
      <c r="A2" s="1575"/>
      <c r="B2" s="1576"/>
      <c r="C2" s="1576"/>
      <c r="D2" s="1576"/>
      <c r="E2" s="1576"/>
      <c r="F2" s="1576"/>
      <c r="G2" s="1576"/>
      <c r="H2" s="1576"/>
      <c r="I2" s="1576"/>
      <c r="J2" s="1576"/>
      <c r="K2" s="1576"/>
      <c r="L2" s="1576"/>
      <c r="M2" s="1576"/>
      <c r="N2" s="1576"/>
      <c r="O2" s="1576"/>
      <c r="P2" s="1576"/>
      <c r="Q2" s="1576"/>
      <c r="R2" s="1576"/>
      <c r="S2" s="1576"/>
      <c r="T2" s="1576"/>
      <c r="U2" s="1576"/>
      <c r="V2" s="1576"/>
      <c r="W2" s="1576"/>
      <c r="X2" s="1576"/>
      <c r="Y2" s="1575"/>
      <c r="Z2" s="1575"/>
      <c r="AA2" s="1575"/>
      <c r="AB2" s="1575"/>
      <c r="AC2" s="1575"/>
      <c r="AD2" s="1575"/>
      <c r="AE2" s="1575"/>
      <c r="AF2" s="1575"/>
      <c r="AG2" s="1575"/>
      <c r="AH2" s="1575"/>
      <c r="AI2" s="1575"/>
      <c r="AJ2" s="1575"/>
      <c r="AK2" s="1575"/>
      <c r="AL2" s="1575"/>
      <c r="AM2" s="1575"/>
      <c r="AN2" s="1575"/>
      <c r="AO2" s="1575"/>
      <c r="AP2" s="1575"/>
      <c r="AQ2" s="1575"/>
      <c r="AR2" s="1575"/>
      <c r="AS2" s="1575"/>
      <c r="AT2" s="1575"/>
      <c r="AU2" s="1575"/>
      <c r="AV2" s="1575"/>
      <c r="AW2" s="1575"/>
      <c r="AX2" s="1575"/>
      <c r="AY2" s="1575"/>
      <c r="AZ2" s="1575"/>
      <c r="BA2" s="1575"/>
      <c r="BB2" s="1575"/>
      <c r="BC2" s="1575"/>
    </row>
    <row r="3" spans="1:55" ht="16.5" customHeight="1" thickBot="1">
      <c r="A3" s="1575"/>
      <c r="B3" t="s">
        <v>996</v>
      </c>
      <c r="C3" s="1576"/>
      <c r="D3" s="1576"/>
      <c r="E3" s="1576"/>
      <c r="F3" s="1576"/>
      <c r="G3" s="1576"/>
      <c r="H3" s="1576"/>
      <c r="I3" s="1576"/>
      <c r="J3" s="1576"/>
      <c r="K3" s="1576"/>
      <c r="L3" s="1576"/>
      <c r="M3" s="1576"/>
      <c r="N3" s="1576"/>
      <c r="O3" s="1576"/>
      <c r="P3" s="1576"/>
      <c r="Q3" s="1576"/>
      <c r="R3" s="1576"/>
      <c r="S3" s="1576"/>
      <c r="T3" s="1576"/>
      <c r="U3" s="1576"/>
      <c r="V3" s="1576"/>
      <c r="W3" s="1576"/>
      <c r="X3" s="1576"/>
      <c r="Y3" s="1575"/>
      <c r="Z3" s="1575"/>
      <c r="AA3" s="1575"/>
      <c r="AB3" s="1575"/>
      <c r="AC3" s="1575"/>
      <c r="AD3" s="1575"/>
      <c r="AE3" s="1575"/>
      <c r="AF3" s="1575"/>
      <c r="AG3" s="1575"/>
      <c r="AH3" s="1575"/>
      <c r="AI3" s="1575"/>
      <c r="AJ3" s="1575"/>
      <c r="AK3" s="1575"/>
      <c r="AL3" s="1575"/>
      <c r="AM3" s="1575"/>
      <c r="AN3" s="1575"/>
      <c r="AO3" s="1575"/>
      <c r="AP3" s="1575"/>
      <c r="AQ3" s="1575"/>
      <c r="AR3" s="1575"/>
      <c r="AS3" s="1575"/>
      <c r="AT3" s="1575"/>
      <c r="AU3" s="1575"/>
      <c r="AV3" s="1575"/>
      <c r="AW3" s="1575"/>
      <c r="AX3" s="1575"/>
      <c r="AY3" s="1575"/>
      <c r="AZ3" s="1575"/>
      <c r="BA3" s="1575"/>
      <c r="BB3" s="1575"/>
      <c r="BC3" s="1575"/>
    </row>
    <row r="4" spans="1:55" ht="17.25" customHeight="1">
      <c r="B4" t="s">
        <v>71</v>
      </c>
      <c r="AA4" s="2716"/>
      <c r="AB4" s="2717"/>
      <c r="AC4" s="2717"/>
      <c r="AD4" s="2717"/>
      <c r="AE4" s="2718"/>
    </row>
    <row r="5" spans="1:55" ht="7.5" customHeight="1" thickBot="1">
      <c r="B5" s="35"/>
      <c r="AA5" s="2719"/>
      <c r="AB5" s="3268"/>
      <c r="AC5" s="3268"/>
      <c r="AD5" s="3268"/>
      <c r="AE5" s="2721"/>
    </row>
    <row r="6" spans="1:55" ht="21.75" customHeight="1" thickBot="1">
      <c r="B6" s="2725" t="s">
        <v>72</v>
      </c>
      <c r="C6" s="2725" t="s">
        <v>73</v>
      </c>
      <c r="D6" s="2725" t="s">
        <v>74</v>
      </c>
      <c r="E6" s="2728" t="s">
        <v>75</v>
      </c>
      <c r="F6" s="2731" t="s">
        <v>76</v>
      </c>
      <c r="G6" s="2732"/>
      <c r="H6" s="2733"/>
      <c r="I6" s="2740" t="s">
        <v>77</v>
      </c>
      <c r="J6" s="2740" t="s">
        <v>77</v>
      </c>
      <c r="K6" s="2746" t="s">
        <v>78</v>
      </c>
      <c r="L6" s="2749" t="s">
        <v>79</v>
      </c>
      <c r="M6" s="2711" t="s">
        <v>81</v>
      </c>
      <c r="N6" s="2712"/>
      <c r="O6" s="2752"/>
      <c r="P6" s="2711" t="s">
        <v>82</v>
      </c>
      <c r="Q6" s="2712"/>
      <c r="R6" s="2752"/>
      <c r="S6" s="2711" t="s">
        <v>83</v>
      </c>
      <c r="T6" s="2712"/>
      <c r="U6" s="2752"/>
      <c r="V6" s="2711" t="s">
        <v>84</v>
      </c>
      <c r="W6" s="2712"/>
      <c r="X6" s="2752"/>
      <c r="Y6" s="2931" t="s">
        <v>283</v>
      </c>
      <c r="AA6" s="2722"/>
      <c r="AB6" s="2723"/>
      <c r="AC6" s="2723"/>
      <c r="AD6" s="2723"/>
      <c r="AE6" s="2724"/>
    </row>
    <row r="7" spans="1:55" ht="30" customHeight="1" thickBot="1">
      <c r="B7" s="2726"/>
      <c r="C7" s="2726"/>
      <c r="D7" s="2726"/>
      <c r="E7" s="2729"/>
      <c r="F7" s="2734"/>
      <c r="G7" s="3265"/>
      <c r="H7" s="2736"/>
      <c r="I7" s="2741"/>
      <c r="J7" s="2741"/>
      <c r="K7" s="2747"/>
      <c r="L7" s="2750"/>
      <c r="M7" s="2713" t="s">
        <v>89</v>
      </c>
      <c r="N7" s="2713" t="s">
        <v>90</v>
      </c>
      <c r="O7" s="2713" t="s">
        <v>91</v>
      </c>
      <c r="P7" s="2713" t="s">
        <v>92</v>
      </c>
      <c r="Q7" s="2713" t="s">
        <v>93</v>
      </c>
      <c r="R7" s="2713" t="s">
        <v>94</v>
      </c>
      <c r="S7" s="2713" t="s">
        <v>95</v>
      </c>
      <c r="T7" s="2713" t="s">
        <v>96</v>
      </c>
      <c r="U7" s="2713" t="s">
        <v>97</v>
      </c>
      <c r="V7" s="2713" t="s">
        <v>98</v>
      </c>
      <c r="W7" s="2713" t="s">
        <v>99</v>
      </c>
      <c r="X7" s="2713" t="s">
        <v>100</v>
      </c>
      <c r="Y7" s="2932"/>
      <c r="AA7" s="36"/>
      <c r="AB7" s="36"/>
      <c r="AC7" s="1706" t="s">
        <v>997</v>
      </c>
      <c r="AD7" s="37"/>
      <c r="AE7" s="36"/>
    </row>
    <row r="8" spans="1:55" ht="19.5" customHeight="1" thickBot="1">
      <c r="B8" s="2727"/>
      <c r="C8" s="2727"/>
      <c r="D8" s="2727"/>
      <c r="E8" s="2730"/>
      <c r="F8" s="2737"/>
      <c r="G8" s="2738"/>
      <c r="H8" s="2739"/>
      <c r="I8" s="2742"/>
      <c r="J8" s="2742"/>
      <c r="K8" s="2748"/>
      <c r="L8" s="2751"/>
      <c r="M8" s="2714"/>
      <c r="N8" s="2714"/>
      <c r="O8" s="2714"/>
      <c r="P8" s="2714"/>
      <c r="Q8" s="2714"/>
      <c r="R8" s="2714"/>
      <c r="S8" s="2714"/>
      <c r="T8" s="2714"/>
      <c r="U8" s="2714"/>
      <c r="V8" s="2714"/>
      <c r="W8" s="2714"/>
      <c r="X8" s="2714"/>
      <c r="Y8" s="3015"/>
      <c r="AA8" s="3320" t="s">
        <v>86</v>
      </c>
      <c r="AB8" s="3321"/>
      <c r="AC8" s="3322" t="s">
        <v>87</v>
      </c>
      <c r="AD8" s="3323"/>
      <c r="AE8" s="1110" t="s">
        <v>88</v>
      </c>
    </row>
    <row r="9" spans="1:55" ht="25.5" customHeight="1" thickBot="1">
      <c r="B9" s="39" t="s">
        <v>215</v>
      </c>
      <c r="C9" s="2572" t="s">
        <v>216</v>
      </c>
      <c r="D9" s="2572"/>
      <c r="E9" s="2572"/>
      <c r="F9" s="2572"/>
      <c r="G9" s="2572"/>
      <c r="H9" s="2572"/>
      <c r="I9" s="2572"/>
      <c r="J9" s="2572"/>
      <c r="K9" s="2572"/>
      <c r="L9" s="2572"/>
      <c r="M9" s="2572"/>
      <c r="N9" s="2572"/>
      <c r="O9" s="2572"/>
      <c r="P9" s="2572"/>
      <c r="Q9" s="2572"/>
      <c r="R9" s="2572"/>
      <c r="S9" s="2572"/>
      <c r="T9" s="2572"/>
      <c r="U9" s="2572"/>
      <c r="V9" s="2572"/>
      <c r="W9" s="2572"/>
      <c r="X9" s="2572"/>
      <c r="Y9" s="2990">
        <f ca="1">Y15+Y31+Y38+Y23</f>
        <v>0</v>
      </c>
      <c r="AA9" s="3324" t="s">
        <v>101</v>
      </c>
      <c r="AB9" s="3324" t="s">
        <v>102</v>
      </c>
      <c r="AC9" s="3326" t="s">
        <v>103</v>
      </c>
      <c r="AD9" s="3326" t="s">
        <v>371</v>
      </c>
      <c r="AE9" s="3328" t="s">
        <v>105</v>
      </c>
    </row>
    <row r="10" spans="1:55" ht="27" customHeight="1" thickBot="1">
      <c r="B10" s="1579"/>
      <c r="C10" s="44" t="s">
        <v>217</v>
      </c>
      <c r="D10" s="2577" t="s">
        <v>998</v>
      </c>
      <c r="E10" s="2577"/>
      <c r="F10" s="2577"/>
      <c r="G10" s="2577"/>
      <c r="H10" s="2577"/>
      <c r="I10" s="2577"/>
      <c r="J10" s="2577"/>
      <c r="K10" s="2577"/>
      <c r="L10" s="2577"/>
      <c r="M10" s="2577"/>
      <c r="N10" s="2577"/>
      <c r="O10" s="2577"/>
      <c r="P10" s="2577"/>
      <c r="Q10" s="2577"/>
      <c r="R10" s="2577"/>
      <c r="S10" s="2577"/>
      <c r="T10" s="2577"/>
      <c r="U10" s="2577"/>
      <c r="V10" s="2577"/>
      <c r="W10" s="2577"/>
      <c r="X10" s="2577"/>
      <c r="Y10" s="2886"/>
      <c r="AA10" s="3325"/>
      <c r="AB10" s="3325"/>
      <c r="AC10" s="3327"/>
      <c r="AD10" s="3327"/>
      <c r="AE10" s="3329"/>
    </row>
    <row r="11" spans="1:55" ht="27" customHeight="1" thickBot="1">
      <c r="B11" s="1579"/>
      <c r="C11" s="349" t="s">
        <v>232</v>
      </c>
      <c r="D11" s="2759" t="s">
        <v>218</v>
      </c>
      <c r="E11" s="2759"/>
      <c r="F11" s="2759"/>
      <c r="G11" s="2759"/>
      <c r="H11" s="2759"/>
      <c r="I11" s="2759"/>
      <c r="J11" s="2759"/>
      <c r="K11" s="2759"/>
      <c r="L11" s="2759"/>
      <c r="M11" s="2759"/>
      <c r="N11" s="2759"/>
      <c r="O11" s="2759"/>
      <c r="P11" s="2759"/>
      <c r="Q11" s="2759"/>
      <c r="R11" s="2759"/>
      <c r="S11" s="2759"/>
      <c r="T11" s="2759"/>
      <c r="U11" s="2759"/>
      <c r="V11" s="2759"/>
      <c r="W11" s="2759"/>
      <c r="X11" s="2759"/>
      <c r="Y11" s="2886"/>
      <c r="AA11" s="3330"/>
      <c r="AB11" s="2938"/>
      <c r="AC11" s="2938"/>
      <c r="AD11" s="2938"/>
      <c r="AE11" s="3331"/>
    </row>
    <row r="12" spans="1:55" ht="24" customHeight="1" thickBot="1">
      <c r="B12" s="1652"/>
      <c r="C12" s="1653"/>
      <c r="D12" s="2694" t="s">
        <v>233</v>
      </c>
      <c r="E12" s="2695" t="s">
        <v>234</v>
      </c>
      <c r="F12" s="2695"/>
      <c r="G12" s="2695"/>
      <c r="H12" s="2696"/>
      <c r="I12" s="1105"/>
      <c r="J12" s="2647" t="s">
        <v>112</v>
      </c>
      <c r="K12" s="2648"/>
      <c r="L12" s="2649"/>
      <c r="M12" s="2760" t="s">
        <v>235</v>
      </c>
      <c r="N12" s="2761"/>
      <c r="O12" s="2761"/>
      <c r="P12" s="2761"/>
      <c r="Q12" s="2761"/>
      <c r="R12" s="2761"/>
      <c r="S12" s="2761"/>
      <c r="T12" s="2761"/>
      <c r="U12" s="2761"/>
      <c r="V12" s="2761"/>
      <c r="W12" s="2761"/>
      <c r="X12" s="2761"/>
      <c r="Y12" s="2886"/>
      <c r="AA12" s="3332"/>
      <c r="AB12" s="2579"/>
      <c r="AC12" s="2579"/>
      <c r="AD12" s="2579"/>
      <c r="AE12" s="3333"/>
    </row>
    <row r="13" spans="1:55" ht="9.75" customHeight="1" thickBot="1">
      <c r="B13" s="1652"/>
      <c r="C13" s="1585"/>
      <c r="D13" s="2581"/>
      <c r="E13" s="3266"/>
      <c r="F13" s="3266"/>
      <c r="G13" s="3266"/>
      <c r="H13" s="2584"/>
      <c r="I13" s="1582"/>
      <c r="J13" s="2597" t="s">
        <v>113</v>
      </c>
      <c r="K13" s="2598"/>
      <c r="L13" s="2599"/>
      <c r="M13" s="2697"/>
      <c r="N13" s="2566"/>
      <c r="O13" s="2566"/>
      <c r="P13" s="2566"/>
      <c r="Q13" s="2566"/>
      <c r="R13" s="2566"/>
      <c r="S13" s="2566"/>
      <c r="T13" s="2566"/>
      <c r="U13" s="2566"/>
      <c r="V13" s="2566">
        <v>85</v>
      </c>
      <c r="W13" s="2566"/>
      <c r="X13" s="2856"/>
      <c r="Y13" s="2887"/>
      <c r="AA13" s="3334"/>
      <c r="AB13" s="2591"/>
      <c r="AC13" s="2591"/>
      <c r="AD13" s="2591"/>
      <c r="AE13" s="3335"/>
    </row>
    <row r="14" spans="1:55" ht="32.25" customHeight="1" thickBot="1">
      <c r="B14" s="1652"/>
      <c r="C14" s="1585"/>
      <c r="D14" s="2582"/>
      <c r="E14" s="3266"/>
      <c r="F14" s="2585"/>
      <c r="G14" s="2585"/>
      <c r="H14" s="2586"/>
      <c r="I14" s="351">
        <v>85</v>
      </c>
      <c r="J14" s="351">
        <v>85</v>
      </c>
      <c r="K14" s="2786" t="s">
        <v>236</v>
      </c>
      <c r="L14" s="2787"/>
      <c r="M14" s="2762"/>
      <c r="N14" s="2567"/>
      <c r="O14" s="2567"/>
      <c r="P14" s="2567"/>
      <c r="Q14" s="2567"/>
      <c r="R14" s="2567"/>
      <c r="S14" s="2567"/>
      <c r="T14" s="2567"/>
      <c r="U14" s="2567"/>
      <c r="V14" s="2567"/>
      <c r="W14" s="2567"/>
      <c r="X14" s="2857"/>
      <c r="Y14" s="307"/>
      <c r="AA14" s="3336"/>
      <c r="AB14" s="3337"/>
      <c r="AC14" s="3337"/>
      <c r="AD14" s="3337"/>
      <c r="AE14" s="3338"/>
    </row>
    <row r="15" spans="1:55" ht="35.25" customHeight="1" thickBot="1">
      <c r="B15" s="1652"/>
      <c r="C15" s="1585"/>
      <c r="D15" s="1585"/>
      <c r="E15" s="2807" t="s">
        <v>237</v>
      </c>
      <c r="F15" s="2817" t="s">
        <v>584</v>
      </c>
      <c r="G15" s="2817"/>
      <c r="H15" s="2817"/>
      <c r="I15" s="508">
        <f>SUM(I16:I18)</f>
        <v>1.7999999999999999E-2</v>
      </c>
      <c r="J15" s="508">
        <f>SUM(J16:J18)</f>
        <v>1.7999999999999999E-2</v>
      </c>
      <c r="K15" s="2560" t="s">
        <v>117</v>
      </c>
      <c r="L15" s="2561"/>
      <c r="M15" s="2561"/>
      <c r="N15" s="2561"/>
      <c r="O15" s="2561"/>
      <c r="P15" s="2561"/>
      <c r="Q15" s="2561"/>
      <c r="R15" s="2561"/>
      <c r="S15" s="2561"/>
      <c r="T15" s="2561"/>
      <c r="U15" s="2561"/>
      <c r="V15" s="2561"/>
      <c r="W15" s="2561"/>
      <c r="X15" s="2877"/>
      <c r="Y15" s="480">
        <f ca="1">SUM(Y15:Y18)</f>
        <v>0</v>
      </c>
      <c r="AA15" s="3339"/>
      <c r="AB15" s="2595"/>
      <c r="AC15" s="2595"/>
      <c r="AD15" s="2595"/>
      <c r="AE15" s="3340"/>
    </row>
    <row r="16" spans="1:55" ht="60">
      <c r="B16" s="1652"/>
      <c r="C16" s="1585"/>
      <c r="D16" s="1585"/>
      <c r="E16" s="2807"/>
      <c r="F16" s="573" t="s">
        <v>279</v>
      </c>
      <c r="G16" s="3291" t="s">
        <v>999</v>
      </c>
      <c r="H16" s="3341"/>
      <c r="I16" s="1707">
        <f>SUM(M16:X16)</f>
        <v>0.01</v>
      </c>
      <c r="J16" s="1707">
        <f>SUM(M16:X16)</f>
        <v>0.01</v>
      </c>
      <c r="K16" s="1641">
        <v>32</v>
      </c>
      <c r="L16" s="1642" t="s">
        <v>1000</v>
      </c>
      <c r="M16" s="1627">
        <v>1.1999999999999999E-3</v>
      </c>
      <c r="N16" s="1634">
        <v>5.9999999999999995E-4</v>
      </c>
      <c r="O16" s="1634">
        <v>1E-3</v>
      </c>
      <c r="P16" s="1627">
        <v>1.1999999999999999E-3</v>
      </c>
      <c r="Q16" s="1634">
        <v>5.9999999999999995E-4</v>
      </c>
      <c r="R16" s="1634">
        <v>5.9999999999999995E-4</v>
      </c>
      <c r="S16" s="1634">
        <v>1E-3</v>
      </c>
      <c r="T16" s="1634">
        <v>5.9999999999999995E-4</v>
      </c>
      <c r="U16" s="1634">
        <v>5.9999999999999995E-4</v>
      </c>
      <c r="V16" s="1634">
        <v>5.9999999999999995E-4</v>
      </c>
      <c r="W16" s="1634">
        <v>5.9999999999999995E-4</v>
      </c>
      <c r="X16" s="1627">
        <v>1.4E-3</v>
      </c>
      <c r="Y16" s="478"/>
      <c r="AA16" s="879" t="s">
        <v>1001</v>
      </c>
      <c r="AB16" s="1708" t="s">
        <v>1002</v>
      </c>
      <c r="AC16" s="1709" t="s">
        <v>1003</v>
      </c>
      <c r="AD16" s="1709" t="s">
        <v>1003</v>
      </c>
      <c r="AE16" s="1708" t="s">
        <v>1004</v>
      </c>
    </row>
    <row r="17" spans="2:31" ht="123" customHeight="1">
      <c r="B17" s="1652"/>
      <c r="C17" s="1585"/>
      <c r="D17" s="1585"/>
      <c r="E17" s="2807"/>
      <c r="F17" s="587" t="s">
        <v>1005</v>
      </c>
      <c r="G17" s="3342" t="s">
        <v>1006</v>
      </c>
      <c r="H17" s="3343"/>
      <c r="I17" s="1710">
        <v>5.0000000000000001E-3</v>
      </c>
      <c r="J17" s="1710">
        <v>5.0000000000000001E-3</v>
      </c>
      <c r="K17" s="1619">
        <v>12</v>
      </c>
      <c r="L17" s="1620" t="s">
        <v>1000</v>
      </c>
      <c r="M17" s="1711"/>
      <c r="N17" s="1673"/>
      <c r="O17" s="1634">
        <v>1E-3</v>
      </c>
      <c r="P17" s="1673"/>
      <c r="Q17" s="1673"/>
      <c r="R17" s="1636"/>
      <c r="S17" s="1636">
        <v>1E-3</v>
      </c>
      <c r="T17" s="1636"/>
      <c r="U17" s="1636">
        <v>2E-3</v>
      </c>
      <c r="V17" s="1636">
        <v>1E-3</v>
      </c>
      <c r="W17" s="1636"/>
      <c r="X17" s="1712"/>
      <c r="Y17" s="478"/>
      <c r="AA17" s="446" t="s">
        <v>1001</v>
      </c>
      <c r="AB17" s="1462" t="s">
        <v>1007</v>
      </c>
      <c r="AC17" s="1713" t="s">
        <v>1003</v>
      </c>
      <c r="AD17" s="1713" t="s">
        <v>1008</v>
      </c>
      <c r="AE17" s="1462" t="s">
        <v>1009</v>
      </c>
    </row>
    <row r="18" spans="2:31" ht="75">
      <c r="B18" s="1652"/>
      <c r="C18" s="1585"/>
      <c r="D18" s="1585"/>
      <c r="E18" s="2807"/>
      <c r="F18" s="587" t="s">
        <v>1010</v>
      </c>
      <c r="G18" s="3344" t="s">
        <v>1011</v>
      </c>
      <c r="H18" s="3344"/>
      <c r="I18" s="1714">
        <v>3.0000000000000001E-3</v>
      </c>
      <c r="J18" s="1714">
        <v>3.0000000000000001E-3</v>
      </c>
      <c r="K18" s="1715">
        <v>2</v>
      </c>
      <c r="L18" s="1625" t="s">
        <v>1000</v>
      </c>
      <c r="M18" s="1716"/>
      <c r="N18" s="1717"/>
      <c r="O18" s="1717"/>
      <c r="P18" s="1717"/>
      <c r="Q18" s="1717"/>
      <c r="R18" s="1629"/>
      <c r="S18" s="1629"/>
      <c r="T18" s="1629"/>
      <c r="U18" s="1629"/>
      <c r="V18" s="1629"/>
      <c r="W18" s="1629">
        <v>1E-3</v>
      </c>
      <c r="X18" s="1629">
        <v>2E-3</v>
      </c>
      <c r="Y18" s="478"/>
      <c r="Z18" s="1718"/>
      <c r="AA18" s="446" t="s">
        <v>1001</v>
      </c>
      <c r="AB18" s="1462" t="s">
        <v>1012</v>
      </c>
      <c r="AC18" s="1713" t="s">
        <v>1003</v>
      </c>
      <c r="AD18" s="1713" t="s">
        <v>1008</v>
      </c>
      <c r="AE18" s="1462" t="s">
        <v>1013</v>
      </c>
    </row>
    <row r="19" spans="2:31" ht="42.75" customHeight="1" thickBot="1">
      <c r="B19" s="1652"/>
      <c r="C19" s="1585"/>
      <c r="D19" s="1585"/>
      <c r="E19" s="2807"/>
      <c r="F19" s="587" t="s">
        <v>1014</v>
      </c>
      <c r="G19" s="3344" t="s">
        <v>1015</v>
      </c>
      <c r="H19" s="3344"/>
      <c r="I19" s="1714">
        <v>2E-3</v>
      </c>
      <c r="J19" s="1714">
        <v>2E-3</v>
      </c>
      <c r="K19" s="1719">
        <v>4</v>
      </c>
      <c r="L19" s="1673" t="s">
        <v>638</v>
      </c>
      <c r="M19" s="1673"/>
      <c r="N19" s="1673"/>
      <c r="O19" s="1636">
        <v>5.0000000000000001E-4</v>
      </c>
      <c r="P19" s="1673"/>
      <c r="Q19" s="1673"/>
      <c r="R19" s="1636">
        <v>5.0000000000000001E-4</v>
      </c>
      <c r="S19" s="1636"/>
      <c r="T19" s="1636"/>
      <c r="U19" s="1636">
        <v>5.0000000000000001E-4</v>
      </c>
      <c r="V19" s="1636"/>
      <c r="W19" s="1636"/>
      <c r="X19" s="1636">
        <v>5.0000000000000001E-4</v>
      </c>
      <c r="Y19" s="872"/>
      <c r="Z19" s="1718"/>
      <c r="AA19" s="446" t="s">
        <v>1001</v>
      </c>
      <c r="AB19" s="1462" t="s">
        <v>1016</v>
      </c>
      <c r="AC19" s="1713" t="s">
        <v>1003</v>
      </c>
      <c r="AD19" s="1713" t="s">
        <v>1008</v>
      </c>
      <c r="AE19" s="1462" t="s">
        <v>1017</v>
      </c>
    </row>
    <row r="20" spans="2:31" ht="15.75" customHeight="1" thickBot="1">
      <c r="B20" s="1652"/>
      <c r="D20" s="3345" t="s">
        <v>265</v>
      </c>
      <c r="E20" s="3348" t="s">
        <v>266</v>
      </c>
      <c r="F20" s="3348"/>
      <c r="G20" s="3348"/>
      <c r="H20" s="3349"/>
      <c r="I20" s="1720"/>
      <c r="J20" s="3352" t="s">
        <v>112</v>
      </c>
      <c r="K20" s="3353"/>
      <c r="L20" s="2774"/>
      <c r="M20" s="2775" t="s">
        <v>264</v>
      </c>
      <c r="N20" s="2776"/>
      <c r="O20" s="2776"/>
      <c r="P20" s="2776"/>
      <c r="Q20" s="2776"/>
      <c r="R20" s="2776"/>
      <c r="S20" s="2776"/>
      <c r="T20" s="2776"/>
      <c r="U20" s="2776"/>
      <c r="V20" s="2776"/>
      <c r="W20" s="2776"/>
      <c r="X20" s="3354"/>
      <c r="Y20" s="478"/>
      <c r="AA20" s="1721"/>
      <c r="AB20" s="1721"/>
      <c r="AC20" s="1722"/>
      <c r="AD20" s="1722"/>
      <c r="AE20" s="1721"/>
    </row>
    <row r="21" spans="2:31">
      <c r="B21" s="1652"/>
      <c r="D21" s="3346"/>
      <c r="E21" s="3348"/>
      <c r="F21" s="3348"/>
      <c r="G21" s="3348"/>
      <c r="H21" s="3349"/>
      <c r="I21" s="1720"/>
      <c r="J21" s="2777" t="s">
        <v>113</v>
      </c>
      <c r="K21" s="2778"/>
      <c r="L21" s="2778"/>
      <c r="M21" s="2825"/>
      <c r="N21" s="2825"/>
      <c r="O21" s="2825"/>
      <c r="P21" s="2825"/>
      <c r="Q21" s="2825"/>
      <c r="R21" s="2825"/>
      <c r="S21" s="2825"/>
      <c r="T21" s="2825"/>
      <c r="U21" s="2825"/>
      <c r="V21" s="2825"/>
      <c r="W21" s="2825"/>
      <c r="X21" s="2827"/>
      <c r="Y21" s="478"/>
      <c r="AA21" s="446"/>
      <c r="AB21" s="446"/>
      <c r="AC21" s="1723"/>
      <c r="AD21" s="1723"/>
      <c r="AE21" s="446"/>
    </row>
    <row r="22" spans="2:31" ht="26.25" customHeight="1" thickBot="1">
      <c r="B22" s="1652"/>
      <c r="C22" s="1585"/>
      <c r="D22" s="3347"/>
      <c r="E22" s="3350"/>
      <c r="F22" s="3350"/>
      <c r="G22" s="3350"/>
      <c r="H22" s="3351"/>
      <c r="I22" s="410">
        <v>4</v>
      </c>
      <c r="J22" s="410">
        <v>4</v>
      </c>
      <c r="K22" s="2802"/>
      <c r="L22" s="2803"/>
      <c r="M22" s="2826"/>
      <c r="N22" s="2826"/>
      <c r="O22" s="2826"/>
      <c r="P22" s="2826"/>
      <c r="Q22" s="2826"/>
      <c r="R22" s="2826"/>
      <c r="S22" s="2826"/>
      <c r="T22" s="2826"/>
      <c r="U22" s="2826"/>
      <c r="V22" s="2826"/>
      <c r="W22" s="2826"/>
      <c r="X22" s="2828"/>
      <c r="Y22" s="478"/>
      <c r="AA22" s="446"/>
      <c r="AB22" s="446"/>
      <c r="AC22" s="1724"/>
      <c r="AD22" s="1724"/>
      <c r="AE22" s="446"/>
    </row>
    <row r="23" spans="2:31" ht="35.25" customHeight="1" thickBot="1">
      <c r="B23" s="1652"/>
      <c r="C23" s="1585"/>
      <c r="E23" s="2815" t="s">
        <v>268</v>
      </c>
      <c r="F23" s="2817" t="s">
        <v>269</v>
      </c>
      <c r="G23" s="2817"/>
      <c r="H23" s="2817"/>
      <c r="I23" s="311">
        <f>SUM(I25:I25)</f>
        <v>0.01</v>
      </c>
      <c r="J23" s="311">
        <f>SUM(J25:J25)</f>
        <v>0.01</v>
      </c>
      <c r="K23" s="2560" t="s">
        <v>117</v>
      </c>
      <c r="L23" s="2561"/>
      <c r="M23" s="2819"/>
      <c r="N23" s="2819"/>
      <c r="O23" s="2819"/>
      <c r="P23" s="2819"/>
      <c r="Q23" s="2819"/>
      <c r="R23" s="2819"/>
      <c r="S23" s="2819"/>
      <c r="T23" s="2819"/>
      <c r="U23" s="2819"/>
      <c r="V23" s="2819"/>
      <c r="W23" s="2819"/>
      <c r="X23" s="2820"/>
      <c r="Y23" s="480">
        <f ca="1">SUM(Y23:Y25)</f>
        <v>0</v>
      </c>
      <c r="AA23" s="1721"/>
      <c r="AB23" s="1721"/>
      <c r="AC23" s="1725"/>
      <c r="AD23" s="1726"/>
      <c r="AE23" s="1721"/>
    </row>
    <row r="24" spans="2:31" ht="39" customHeight="1">
      <c r="B24" s="1652"/>
      <c r="C24" s="1585"/>
      <c r="E24" s="2815"/>
      <c r="F24" s="317" t="s">
        <v>358</v>
      </c>
      <c r="G24" s="3291" t="s">
        <v>269</v>
      </c>
      <c r="H24" s="3341"/>
      <c r="I24" s="1727"/>
      <c r="J24" s="1727"/>
      <c r="K24" s="1641">
        <v>4</v>
      </c>
      <c r="L24" s="1642" t="s">
        <v>267</v>
      </c>
      <c r="M24" s="1728"/>
      <c r="N24" s="1644"/>
      <c r="O24" s="1644"/>
      <c r="P24" s="1644"/>
      <c r="Q24" s="1644"/>
      <c r="R24" s="1690"/>
      <c r="S24" s="1644"/>
      <c r="T24" s="1690"/>
      <c r="U24" s="1644"/>
      <c r="V24" s="1644"/>
      <c r="W24" s="1690"/>
      <c r="X24" s="1729"/>
      <c r="Y24" s="478"/>
      <c r="AA24" s="446"/>
      <c r="AB24" s="446"/>
      <c r="AC24" s="1724"/>
      <c r="AD24" s="1724"/>
      <c r="AE24" s="446"/>
    </row>
    <row r="25" spans="2:31" ht="45" customHeight="1" thickBot="1">
      <c r="B25" s="1652"/>
      <c r="C25" s="1585"/>
      <c r="E25" s="2815"/>
      <c r="F25" s="582" t="s">
        <v>123</v>
      </c>
      <c r="G25" s="3355" t="s">
        <v>1018</v>
      </c>
      <c r="H25" s="3356"/>
      <c r="I25" s="1730">
        <f>SUM(M16:X16)</f>
        <v>0.01</v>
      </c>
      <c r="J25" s="1730">
        <f>SUM(M25:X25)</f>
        <v>0.01</v>
      </c>
      <c r="K25" s="1624">
        <v>4</v>
      </c>
      <c r="L25" s="1625" t="s">
        <v>267</v>
      </c>
      <c r="M25" s="1731"/>
      <c r="N25" s="676"/>
      <c r="O25" s="676"/>
      <c r="P25" s="676">
        <v>2.5000000000000001E-3</v>
      </c>
      <c r="Q25" s="676"/>
      <c r="R25" s="676">
        <v>2.5000000000000001E-3</v>
      </c>
      <c r="S25" s="676"/>
      <c r="T25" s="676">
        <v>2.5000000000000001E-3</v>
      </c>
      <c r="U25" s="676"/>
      <c r="V25" s="676">
        <v>2.5000000000000001E-3</v>
      </c>
      <c r="W25" s="676"/>
      <c r="X25" s="1732"/>
      <c r="Y25" s="478"/>
      <c r="AA25" s="446" t="s">
        <v>1001</v>
      </c>
      <c r="AB25" s="1462" t="s">
        <v>1019</v>
      </c>
      <c r="AC25" s="1713" t="s">
        <v>1003</v>
      </c>
      <c r="AD25" s="1713" t="s">
        <v>1003</v>
      </c>
      <c r="AE25" s="1462" t="s">
        <v>1020</v>
      </c>
    </row>
    <row r="26" spans="2:31">
      <c r="B26" s="1652"/>
      <c r="C26" s="2764" t="s">
        <v>217</v>
      </c>
      <c r="D26" s="3357" t="s">
        <v>218</v>
      </c>
      <c r="E26" s="3357"/>
      <c r="F26" s="3357"/>
      <c r="G26" s="3357"/>
      <c r="H26" s="3357"/>
      <c r="I26" s="3357"/>
      <c r="J26" s="3357"/>
      <c r="K26" s="3357"/>
      <c r="L26" s="3357"/>
      <c r="M26" s="3357"/>
      <c r="N26" s="3357"/>
      <c r="O26" s="3357"/>
      <c r="P26" s="3357"/>
      <c r="Q26" s="3357"/>
      <c r="R26" s="3357"/>
      <c r="S26" s="3357"/>
      <c r="T26" s="3357"/>
      <c r="U26" s="3357"/>
      <c r="V26" s="3357"/>
      <c r="W26" s="3357"/>
      <c r="X26" s="3358"/>
      <c r="Y26" s="478"/>
      <c r="AA26" s="1721"/>
      <c r="AB26" s="1721"/>
      <c r="AC26" s="1722"/>
      <c r="AD26" s="1722"/>
      <c r="AE26" s="1721"/>
    </row>
    <row r="27" spans="2:31" ht="15.75" thickBot="1">
      <c r="B27" s="1652"/>
      <c r="C27" s="2765"/>
      <c r="D27" s="3359"/>
      <c r="E27" s="3359"/>
      <c r="F27" s="3359"/>
      <c r="G27" s="3359"/>
      <c r="H27" s="3359"/>
      <c r="I27" s="3359"/>
      <c r="J27" s="3359"/>
      <c r="K27" s="3359"/>
      <c r="L27" s="3359"/>
      <c r="M27" s="3359"/>
      <c r="N27" s="3359"/>
      <c r="O27" s="3359"/>
      <c r="P27" s="3359"/>
      <c r="Q27" s="3359"/>
      <c r="R27" s="3359"/>
      <c r="S27" s="3359"/>
      <c r="T27" s="3359"/>
      <c r="U27" s="3359"/>
      <c r="V27" s="3359"/>
      <c r="W27" s="3359"/>
      <c r="X27" s="3360"/>
      <c r="Y27" s="478"/>
      <c r="AA27" s="3361"/>
      <c r="AB27" s="3362"/>
      <c r="AC27" s="3362"/>
      <c r="AD27" s="3362"/>
      <c r="AE27" s="3363"/>
    </row>
    <row r="28" spans="2:31" ht="24" customHeight="1" thickBot="1">
      <c r="B28" s="1652"/>
      <c r="C28" s="1585"/>
      <c r="D28" s="3345" t="s">
        <v>219</v>
      </c>
      <c r="E28" s="2694" t="s">
        <v>220</v>
      </c>
      <c r="F28" s="2905"/>
      <c r="G28" s="2905"/>
      <c r="H28" s="2906"/>
      <c r="I28" s="1113"/>
      <c r="J28" s="2647" t="s">
        <v>1021</v>
      </c>
      <c r="K28" s="2648"/>
      <c r="L28" s="2649"/>
      <c r="M28" s="2884" t="s">
        <v>1022</v>
      </c>
      <c r="N28" s="2884"/>
      <c r="O28" s="2884"/>
      <c r="P28" s="2884"/>
      <c r="Q28" s="2884"/>
      <c r="R28" s="2884"/>
      <c r="S28" s="2884"/>
      <c r="T28" s="2884"/>
      <c r="U28" s="2884"/>
      <c r="V28" s="2884"/>
      <c r="W28" s="2884"/>
      <c r="X28" s="2885"/>
      <c r="Y28" s="478"/>
      <c r="AA28" s="3364"/>
      <c r="AB28" s="3365"/>
      <c r="AC28" s="3365"/>
      <c r="AD28" s="3365"/>
      <c r="AE28" s="3366"/>
    </row>
    <row r="29" spans="2:31" ht="18.75" customHeight="1">
      <c r="B29" s="1652"/>
      <c r="C29" s="1585"/>
      <c r="D29" s="3346"/>
      <c r="E29" s="2581"/>
      <c r="F29" s="3277"/>
      <c r="G29" s="3277"/>
      <c r="H29" s="2801"/>
      <c r="I29" s="1611"/>
      <c r="J29" s="2597" t="s">
        <v>113</v>
      </c>
      <c r="K29" s="2598"/>
      <c r="L29" s="2599"/>
      <c r="M29" s="2697"/>
      <c r="N29" s="2566"/>
      <c r="O29" s="2566"/>
      <c r="P29" s="2566"/>
      <c r="Q29" s="2566"/>
      <c r="R29" s="2566"/>
      <c r="S29" s="2566"/>
      <c r="T29" s="2566"/>
      <c r="U29" s="2566"/>
      <c r="V29" s="2566"/>
      <c r="W29" s="2566"/>
      <c r="X29" s="2856"/>
      <c r="Y29" s="478"/>
      <c r="AA29" s="3364"/>
      <c r="AB29" s="3365"/>
      <c r="AC29" s="3365"/>
      <c r="AD29" s="3365"/>
      <c r="AE29" s="3366"/>
    </row>
    <row r="30" spans="2:31" ht="23.25" customHeight="1" thickBot="1">
      <c r="B30" s="1652"/>
      <c r="C30" s="1585"/>
      <c r="D30" s="3347"/>
      <c r="E30" s="2582"/>
      <c r="F30" s="2910"/>
      <c r="G30" s="2910"/>
      <c r="H30" s="2911"/>
      <c r="I30" s="351">
        <v>3</v>
      </c>
      <c r="J30" s="351">
        <v>3</v>
      </c>
      <c r="K30" s="2786" t="s">
        <v>1023</v>
      </c>
      <c r="L30" s="2787"/>
      <c r="M30" s="2762"/>
      <c r="N30" s="2567"/>
      <c r="O30" s="2567"/>
      <c r="P30" s="2567"/>
      <c r="Q30" s="2567"/>
      <c r="R30" s="2567"/>
      <c r="S30" s="2567"/>
      <c r="T30" s="2567"/>
      <c r="U30" s="2567"/>
      <c r="V30" s="2567"/>
      <c r="W30" s="2567"/>
      <c r="X30" s="2857"/>
      <c r="Y30" s="478"/>
      <c r="AA30" s="3367"/>
      <c r="AB30" s="3368"/>
      <c r="AC30" s="3368"/>
      <c r="AD30" s="3368"/>
      <c r="AE30" s="3369"/>
    </row>
    <row r="31" spans="2:31" ht="20.25" customHeight="1" thickBot="1">
      <c r="B31" s="1652"/>
      <c r="C31" s="1585"/>
      <c r="D31" s="1616"/>
      <c r="E31" s="2876" t="s">
        <v>223</v>
      </c>
      <c r="F31" s="2557" t="s">
        <v>224</v>
      </c>
      <c r="G31" s="2558"/>
      <c r="H31" s="2558"/>
      <c r="I31" s="311">
        <f>SUM(I32:I34)</f>
        <v>0.03</v>
      </c>
      <c r="J31" s="311">
        <f>SUM(J32:J34)</f>
        <v>0.01</v>
      </c>
      <c r="K31" s="2560" t="s">
        <v>117</v>
      </c>
      <c r="L31" s="2561"/>
      <c r="M31" s="2561"/>
      <c r="N31" s="2561"/>
      <c r="O31" s="2561"/>
      <c r="P31" s="2561"/>
      <c r="Q31" s="2561"/>
      <c r="R31" s="2561"/>
      <c r="S31" s="2561"/>
      <c r="T31" s="2561"/>
      <c r="U31" s="2561"/>
      <c r="V31" s="2561"/>
      <c r="W31" s="2561"/>
      <c r="X31" s="2877"/>
      <c r="Y31" s="480">
        <f>SUM(Y32:Y34)</f>
        <v>0</v>
      </c>
      <c r="AA31" s="1721"/>
      <c r="AB31" s="1721"/>
      <c r="AC31" s="1721"/>
      <c r="AD31" s="1721"/>
      <c r="AE31" s="1721"/>
    </row>
    <row r="32" spans="2:31" ht="90">
      <c r="B32" s="1652"/>
      <c r="C32" s="1585"/>
      <c r="D32" s="1585"/>
      <c r="E32" s="2815"/>
      <c r="F32" s="487" t="s">
        <v>225</v>
      </c>
      <c r="G32" s="3342" t="s">
        <v>1024</v>
      </c>
      <c r="H32" s="3343"/>
      <c r="I32" s="1618">
        <f>SUM(M32:X32)</f>
        <v>0.01</v>
      </c>
      <c r="J32" s="1733"/>
      <c r="K32" s="1734">
        <v>1</v>
      </c>
      <c r="L32" s="1735" t="s">
        <v>708</v>
      </c>
      <c r="M32" s="1736"/>
      <c r="N32" s="1633"/>
      <c r="O32" s="1633"/>
      <c r="P32" s="1633"/>
      <c r="Q32" s="1633"/>
      <c r="R32" s="1633"/>
      <c r="S32" s="1633"/>
      <c r="T32" s="1633"/>
      <c r="U32" s="1633"/>
      <c r="V32" s="1633">
        <v>0.01</v>
      </c>
      <c r="W32" s="1633"/>
      <c r="X32" s="1737"/>
      <c r="Y32" s="478"/>
      <c r="AA32" s="879" t="s">
        <v>1025</v>
      </c>
      <c r="AB32" s="879"/>
      <c r="AC32" s="1708" t="s">
        <v>1026</v>
      </c>
      <c r="AD32" s="1708" t="s">
        <v>1027</v>
      </c>
      <c r="AE32" s="879"/>
    </row>
    <row r="33" spans="2:31" ht="30">
      <c r="B33" s="1652"/>
      <c r="C33" s="1585"/>
      <c r="D33" s="1585"/>
      <c r="E33" s="2815"/>
      <c r="F33" s="487" t="s">
        <v>1028</v>
      </c>
      <c r="G33" s="3370" t="s">
        <v>1029</v>
      </c>
      <c r="H33" s="3371"/>
      <c r="I33" s="1618">
        <f t="shared" ref="I33:I34" si="0">SUM(M33:X33)</f>
        <v>0.01</v>
      </c>
      <c r="J33" s="1738">
        <f>SUM(M33:X33)</f>
        <v>0.01</v>
      </c>
      <c r="K33" s="1619">
        <v>1</v>
      </c>
      <c r="L33" s="1620" t="s">
        <v>1030</v>
      </c>
      <c r="M33" s="1711"/>
      <c r="N33" s="1673"/>
      <c r="O33" s="1673"/>
      <c r="P33" s="1673"/>
      <c r="Q33" s="1739"/>
      <c r="R33" s="1673"/>
      <c r="S33" s="1673"/>
      <c r="T33" s="1673"/>
      <c r="U33" s="1739"/>
      <c r="V33" s="1673"/>
      <c r="W33" s="1673">
        <v>0.01</v>
      </c>
      <c r="X33" s="1740"/>
      <c r="Y33" s="478"/>
      <c r="AA33" s="879" t="s">
        <v>1001</v>
      </c>
      <c r="AB33" s="879" t="s">
        <v>95</v>
      </c>
      <c r="AC33" s="1741" t="s">
        <v>1003</v>
      </c>
      <c r="AD33" s="1741" t="s">
        <v>1003</v>
      </c>
      <c r="AE33" s="1708" t="s">
        <v>1031</v>
      </c>
    </row>
    <row r="34" spans="2:31" ht="45" customHeight="1" thickBot="1">
      <c r="B34" s="1652"/>
      <c r="C34" s="1585"/>
      <c r="D34" s="1585"/>
      <c r="E34" s="2815"/>
      <c r="F34" s="487" t="s">
        <v>1032</v>
      </c>
      <c r="G34" s="3342" t="s">
        <v>1033</v>
      </c>
      <c r="H34" s="3343"/>
      <c r="I34" s="1618">
        <f t="shared" si="0"/>
        <v>0.01</v>
      </c>
      <c r="J34" s="1742"/>
      <c r="K34" s="1624">
        <v>1</v>
      </c>
      <c r="L34" s="1625" t="s">
        <v>1034</v>
      </c>
      <c r="M34" s="1716"/>
      <c r="N34" s="1717"/>
      <c r="O34" s="1717"/>
      <c r="P34" s="1717"/>
      <c r="Q34" s="1717"/>
      <c r="R34" s="1717"/>
      <c r="S34" s="1717"/>
      <c r="T34" s="1717"/>
      <c r="U34" s="1717"/>
      <c r="V34" s="1717"/>
      <c r="W34" s="1717"/>
      <c r="X34" s="1743">
        <v>0.01</v>
      </c>
      <c r="Y34" s="478"/>
      <c r="AA34" s="879" t="s">
        <v>1025</v>
      </c>
      <c r="AB34" s="879"/>
      <c r="AC34" s="1744" t="s">
        <v>1035</v>
      </c>
      <c r="AD34" s="1708" t="s">
        <v>1027</v>
      </c>
      <c r="AE34" s="879"/>
    </row>
    <row r="35" spans="2:31" ht="24" customHeight="1" thickBot="1">
      <c r="B35" s="1652"/>
      <c r="C35" s="1585"/>
      <c r="D35" s="2694" t="s">
        <v>1036</v>
      </c>
      <c r="E35" s="2695" t="s">
        <v>1037</v>
      </c>
      <c r="F35" s="2695"/>
      <c r="G35" s="2695"/>
      <c r="H35" s="2696"/>
      <c r="I35" s="1105"/>
      <c r="J35" s="2647" t="s">
        <v>112</v>
      </c>
      <c r="K35" s="2648"/>
      <c r="L35" s="2649"/>
      <c r="M35" s="2884" t="s">
        <v>1038</v>
      </c>
      <c r="N35" s="2884"/>
      <c r="O35" s="2884"/>
      <c r="P35" s="2884"/>
      <c r="Q35" s="2884"/>
      <c r="R35" s="2884"/>
      <c r="S35" s="2884"/>
      <c r="T35" s="2884"/>
      <c r="U35" s="2884"/>
      <c r="V35" s="2884"/>
      <c r="W35" s="2884"/>
      <c r="X35" s="2885"/>
      <c r="Y35" s="478"/>
      <c r="AA35" s="3372"/>
      <c r="AB35" s="3373"/>
      <c r="AC35" s="3373"/>
      <c r="AD35" s="3373"/>
      <c r="AE35" s="3374"/>
    </row>
    <row r="36" spans="2:31" ht="9.75" customHeight="1">
      <c r="B36" s="1652"/>
      <c r="C36" s="1585"/>
      <c r="D36" s="2581"/>
      <c r="E36" s="3266"/>
      <c r="F36" s="3266"/>
      <c r="G36" s="3266"/>
      <c r="H36" s="2584"/>
      <c r="I36" s="1582"/>
      <c r="J36" s="2597" t="s">
        <v>113</v>
      </c>
      <c r="K36" s="2598"/>
      <c r="L36" s="2599"/>
      <c r="M36" s="2570"/>
      <c r="N36" s="2564"/>
      <c r="O36" s="2564"/>
      <c r="P36" s="2564"/>
      <c r="Q36" s="2564"/>
      <c r="R36" s="2564"/>
      <c r="S36" s="2564"/>
      <c r="T36" s="2566"/>
      <c r="U36" s="2564"/>
      <c r="V36" s="2564"/>
      <c r="W36" s="2564">
        <v>4</v>
      </c>
      <c r="X36" s="2902"/>
      <c r="Y36" s="478"/>
      <c r="AA36" s="3375"/>
      <c r="AB36" s="3376"/>
      <c r="AC36" s="3376"/>
      <c r="AD36" s="3376"/>
      <c r="AE36" s="3377"/>
    </row>
    <row r="37" spans="2:31" ht="18" customHeight="1" thickBot="1">
      <c r="B37" s="1652"/>
      <c r="C37" s="1585"/>
      <c r="D37" s="2581"/>
      <c r="E37" s="3266"/>
      <c r="F37" s="3266"/>
      <c r="G37" s="3266"/>
      <c r="H37" s="2584"/>
      <c r="I37" s="170">
        <v>14</v>
      </c>
      <c r="J37" s="170">
        <v>14</v>
      </c>
      <c r="K37" s="2600" t="s">
        <v>1039</v>
      </c>
      <c r="L37" s="2601"/>
      <c r="M37" s="2571"/>
      <c r="N37" s="2565"/>
      <c r="O37" s="2565"/>
      <c r="P37" s="2565"/>
      <c r="Q37" s="2565"/>
      <c r="R37" s="2565"/>
      <c r="S37" s="2565"/>
      <c r="T37" s="2567"/>
      <c r="U37" s="2565"/>
      <c r="V37" s="2565"/>
      <c r="W37" s="2565"/>
      <c r="X37" s="2903"/>
      <c r="Y37" s="478"/>
      <c r="AA37" s="3375"/>
      <c r="AB37" s="3376"/>
      <c r="AC37" s="3376"/>
      <c r="AD37" s="3376"/>
      <c r="AE37" s="3377"/>
    </row>
    <row r="38" spans="2:31" ht="35.25" customHeight="1" thickBot="1">
      <c r="B38" s="1652"/>
      <c r="C38" s="1585"/>
      <c r="D38" s="1616"/>
      <c r="E38" s="2876" t="s">
        <v>1040</v>
      </c>
      <c r="F38" s="2557" t="s">
        <v>1041</v>
      </c>
      <c r="G38" s="2558"/>
      <c r="H38" s="2558"/>
      <c r="I38" s="311">
        <f>SUM(I39:I42)</f>
        <v>0.13800000000000001</v>
      </c>
      <c r="J38" s="311">
        <f>SUM(J39:J42)</f>
        <v>0.13300000000000001</v>
      </c>
      <c r="K38" s="2560" t="s">
        <v>117</v>
      </c>
      <c r="L38" s="2561"/>
      <c r="M38" s="2561"/>
      <c r="N38" s="2561"/>
      <c r="O38" s="2561"/>
      <c r="P38" s="2561"/>
      <c r="Q38" s="2561"/>
      <c r="R38" s="2561"/>
      <c r="S38" s="2561"/>
      <c r="T38" s="2561"/>
      <c r="U38" s="2561"/>
      <c r="V38" s="2561"/>
      <c r="W38" s="2561"/>
      <c r="X38" s="2877"/>
      <c r="Y38" s="480">
        <f>SUM(Y39:Y42)</f>
        <v>0</v>
      </c>
      <c r="AA38" s="3378"/>
      <c r="AB38" s="3379"/>
      <c r="AC38" s="3379"/>
      <c r="AD38" s="3379"/>
      <c r="AE38" s="3380"/>
    </row>
    <row r="39" spans="2:31" ht="60">
      <c r="B39" s="1652"/>
      <c r="C39" s="1585"/>
      <c r="D39" s="1585"/>
      <c r="E39" s="2815"/>
      <c r="F39" s="317" t="s">
        <v>1042</v>
      </c>
      <c r="G39" s="3291" t="s">
        <v>1043</v>
      </c>
      <c r="H39" s="3341"/>
      <c r="I39" s="1618">
        <f>SUM(M39:X39)</f>
        <v>0.10800000000000001</v>
      </c>
      <c r="J39" s="1745">
        <f>SUM(M39:X39)</f>
        <v>0.10800000000000001</v>
      </c>
      <c r="K39" s="1641">
        <v>14</v>
      </c>
      <c r="L39" s="1642" t="s">
        <v>1044</v>
      </c>
      <c r="M39" s="1746"/>
      <c r="N39" s="1690">
        <v>1.6E-2</v>
      </c>
      <c r="O39" s="1690">
        <v>8.0000000000000002E-3</v>
      </c>
      <c r="P39" s="1690">
        <v>1.4E-2</v>
      </c>
      <c r="Q39" s="1690">
        <v>8.0000000000000002E-3</v>
      </c>
      <c r="R39" s="1690">
        <v>8.0000000000000002E-3</v>
      </c>
      <c r="S39" s="1690">
        <v>8.0000000000000002E-3</v>
      </c>
      <c r="T39" s="1690">
        <v>8.0000000000000002E-3</v>
      </c>
      <c r="U39" s="1690">
        <v>8.0000000000000002E-3</v>
      </c>
      <c r="V39" s="1690">
        <v>8.0000000000000002E-3</v>
      </c>
      <c r="W39" s="1690">
        <v>1.4E-2</v>
      </c>
      <c r="X39" s="1690">
        <v>8.0000000000000002E-3</v>
      </c>
      <c r="Y39" s="478"/>
      <c r="AA39" s="446" t="s">
        <v>1001</v>
      </c>
      <c r="AB39" s="1462" t="s">
        <v>1002</v>
      </c>
      <c r="AC39" s="446" t="s">
        <v>1003</v>
      </c>
      <c r="AD39" s="446" t="s">
        <v>1003</v>
      </c>
      <c r="AE39" s="1462" t="s">
        <v>1045</v>
      </c>
    </row>
    <row r="40" spans="2:31" ht="26.25" customHeight="1">
      <c r="B40" s="1652"/>
      <c r="C40" s="1585"/>
      <c r="D40" s="1585"/>
      <c r="E40" s="2815"/>
      <c r="F40" s="497" t="s">
        <v>1046</v>
      </c>
      <c r="G40" s="3317" t="s">
        <v>1047</v>
      </c>
      <c r="H40" s="3318"/>
      <c r="I40" s="1618">
        <f t="shared" ref="I40:I42" si="1">SUM(M40:X40)</f>
        <v>0.01</v>
      </c>
      <c r="J40" s="1618">
        <f>SUM(M40:X40)</f>
        <v>0.01</v>
      </c>
      <c r="K40" s="1734">
        <v>1</v>
      </c>
      <c r="L40" s="1735" t="s">
        <v>708</v>
      </c>
      <c r="M40" s="1736"/>
      <c r="N40" s="1633"/>
      <c r="O40" s="1633"/>
      <c r="P40" s="1633"/>
      <c r="Q40" s="1633"/>
      <c r="R40" s="1633"/>
      <c r="S40" s="1633"/>
      <c r="T40" s="1633"/>
      <c r="U40" s="1633">
        <v>0.01</v>
      </c>
      <c r="V40" s="1633"/>
      <c r="W40" s="1633"/>
      <c r="X40" s="1743"/>
      <c r="Y40" s="307"/>
      <c r="AA40" s="446" t="s">
        <v>1001</v>
      </c>
      <c r="AB40" s="446" t="s">
        <v>809</v>
      </c>
      <c r="AC40" s="446" t="s">
        <v>1003</v>
      </c>
      <c r="AD40" s="446" t="s">
        <v>1003</v>
      </c>
      <c r="AE40" s="446" t="s">
        <v>455</v>
      </c>
    </row>
    <row r="41" spans="2:31" ht="48.75" customHeight="1">
      <c r="B41" s="1652"/>
      <c r="C41" s="1585"/>
      <c r="D41" s="1585"/>
      <c r="E41" s="2815"/>
      <c r="F41" s="497" t="s">
        <v>1048</v>
      </c>
      <c r="G41" s="3342" t="s">
        <v>1049</v>
      </c>
      <c r="H41" s="3343"/>
      <c r="I41" s="1618">
        <f t="shared" si="1"/>
        <v>0.01</v>
      </c>
      <c r="J41" s="1747">
        <v>5.0000000000000001E-3</v>
      </c>
      <c r="K41" s="1619">
        <v>1</v>
      </c>
      <c r="L41" s="1620" t="s">
        <v>708</v>
      </c>
      <c r="M41" s="1711"/>
      <c r="N41" s="1673"/>
      <c r="O41" s="1673"/>
      <c r="P41" s="1717"/>
      <c r="Q41" s="1717"/>
      <c r="R41" s="1748"/>
      <c r="S41" s="1717"/>
      <c r="T41" s="1717"/>
      <c r="U41" s="1717"/>
      <c r="V41" s="1717"/>
      <c r="W41" s="1748">
        <v>0.01</v>
      </c>
      <c r="X41" s="1743"/>
      <c r="Y41" s="478"/>
      <c r="AA41" s="446" t="s">
        <v>1025</v>
      </c>
      <c r="AB41" s="446" t="s">
        <v>99</v>
      </c>
      <c r="AC41" s="1462" t="s">
        <v>1050</v>
      </c>
      <c r="AD41" s="1708" t="s">
        <v>1051</v>
      </c>
      <c r="AE41" s="446"/>
    </row>
    <row r="42" spans="2:31" ht="47.25" customHeight="1" thickBot="1">
      <c r="B42" s="1749"/>
      <c r="C42" s="1750"/>
      <c r="D42" s="1751"/>
      <c r="E42" s="2816"/>
      <c r="F42" s="1185" t="s">
        <v>1052</v>
      </c>
      <c r="G42" s="3381" t="s">
        <v>1053</v>
      </c>
      <c r="H42" s="3382"/>
      <c r="I42" s="1618">
        <f t="shared" si="1"/>
        <v>0.01</v>
      </c>
      <c r="J42" s="1752">
        <f t="shared" ref="J42" si="2">SUM(M42:X42)</f>
        <v>0.01</v>
      </c>
      <c r="K42" s="1753">
        <v>1</v>
      </c>
      <c r="L42" s="1754" t="s">
        <v>708</v>
      </c>
      <c r="M42" s="1755"/>
      <c r="N42" s="1756"/>
      <c r="O42" s="1756"/>
      <c r="P42" s="501"/>
      <c r="Q42" s="501"/>
      <c r="R42" s="1757"/>
      <c r="S42" s="501"/>
      <c r="T42" s="1757"/>
      <c r="U42" s="501"/>
      <c r="V42" s="501"/>
      <c r="W42" s="501">
        <v>0.01</v>
      </c>
      <c r="X42" s="1757"/>
      <c r="Y42" s="1758"/>
      <c r="AA42" s="446" t="s">
        <v>1025</v>
      </c>
      <c r="AB42" s="446" t="s">
        <v>99</v>
      </c>
      <c r="AC42" s="1462" t="s">
        <v>1050</v>
      </c>
      <c r="AD42" s="1708" t="s">
        <v>1054</v>
      </c>
      <c r="AE42" s="446"/>
    </row>
    <row r="43" spans="2:31">
      <c r="I43" s="1759">
        <f>I38+I31+I23+I15</f>
        <v>0.19600000000000001</v>
      </c>
      <c r="J43" s="1759">
        <f>J38+J31+J23+J15</f>
        <v>0.17100000000000001</v>
      </c>
      <c r="M43" s="10">
        <f t="shared" ref="M43:X43" si="3">SUM(M15:M42)</f>
        <v>1.1999999999999999E-3</v>
      </c>
      <c r="N43" s="10">
        <f t="shared" si="3"/>
        <v>1.66E-2</v>
      </c>
      <c r="O43" s="10">
        <f t="shared" si="3"/>
        <v>1.0500000000000001E-2</v>
      </c>
      <c r="P43" s="10">
        <f t="shared" si="3"/>
        <v>1.77E-2</v>
      </c>
      <c r="Q43" s="10">
        <f t="shared" si="3"/>
        <v>8.6E-3</v>
      </c>
      <c r="R43" s="10">
        <f t="shared" si="3"/>
        <v>1.1599999999999999E-2</v>
      </c>
      <c r="S43" s="10">
        <f t="shared" si="3"/>
        <v>0.01</v>
      </c>
      <c r="T43" s="10">
        <f t="shared" si="3"/>
        <v>1.11E-2</v>
      </c>
      <c r="U43" s="10">
        <f t="shared" si="3"/>
        <v>2.1100000000000001E-2</v>
      </c>
      <c r="V43" s="10">
        <f t="shared" si="3"/>
        <v>2.2100000000000002E-2</v>
      </c>
      <c r="W43" s="10">
        <f t="shared" si="3"/>
        <v>4.0455999999999994</v>
      </c>
      <c r="X43" s="10">
        <f t="shared" si="3"/>
        <v>2.1900000000000003E-2</v>
      </c>
    </row>
    <row r="44" spans="2:31">
      <c r="J44" s="10">
        <f>J43/I43</f>
        <v>0.87244897959183676</v>
      </c>
    </row>
    <row r="46" spans="2:31">
      <c r="AA46" s="3383" t="s">
        <v>1055</v>
      </c>
      <c r="AB46" s="3383"/>
      <c r="AC46" s="3383"/>
    </row>
    <row r="47" spans="2:31" ht="43.5" customHeight="1">
      <c r="AA47" s="3383"/>
      <c r="AB47" s="3383"/>
      <c r="AC47" s="3383"/>
    </row>
  </sheetData>
  <mergeCells count="144">
    <mergeCell ref="G42:H42"/>
    <mergeCell ref="AA46:AC47"/>
    <mergeCell ref="V36:V37"/>
    <mergeCell ref="W36:W37"/>
    <mergeCell ref="X36:X37"/>
    <mergeCell ref="K37:L37"/>
    <mergeCell ref="E38:E42"/>
    <mergeCell ref="F38:H38"/>
    <mergeCell ref="K38:X38"/>
    <mergeCell ref="G39:H39"/>
    <mergeCell ref="G40:H40"/>
    <mergeCell ref="G41:H41"/>
    <mergeCell ref="P36:P37"/>
    <mergeCell ref="Q36:Q37"/>
    <mergeCell ref="R36:R37"/>
    <mergeCell ref="S36:S37"/>
    <mergeCell ref="T36:T37"/>
    <mergeCell ref="U36:U37"/>
    <mergeCell ref="D35:D37"/>
    <mergeCell ref="E35:H37"/>
    <mergeCell ref="J35:L35"/>
    <mergeCell ref="M35:X35"/>
    <mergeCell ref="AA35:AE38"/>
    <mergeCell ref="J36:L36"/>
    <mergeCell ref="M36:M37"/>
    <mergeCell ref="N36:N37"/>
    <mergeCell ref="O36:O37"/>
    <mergeCell ref="E31:E34"/>
    <mergeCell ref="F31:H31"/>
    <mergeCell ref="K31:X31"/>
    <mergeCell ref="G32:H32"/>
    <mergeCell ref="G33:H33"/>
    <mergeCell ref="O29:O30"/>
    <mergeCell ref="P29:P30"/>
    <mergeCell ref="Q29:Q30"/>
    <mergeCell ref="R29:R30"/>
    <mergeCell ref="S29:S30"/>
    <mergeCell ref="T29:T30"/>
    <mergeCell ref="G34:H34"/>
    <mergeCell ref="C26:C27"/>
    <mergeCell ref="D26:X27"/>
    <mergeCell ref="AA27:AE30"/>
    <mergeCell ref="D28:D30"/>
    <mergeCell ref="E28:H30"/>
    <mergeCell ref="J28:L28"/>
    <mergeCell ref="M28:X28"/>
    <mergeCell ref="J29:L29"/>
    <mergeCell ref="M29:M30"/>
    <mergeCell ref="N29:N30"/>
    <mergeCell ref="U29:U30"/>
    <mergeCell ref="V29:V30"/>
    <mergeCell ref="W29:W30"/>
    <mergeCell ref="X29:X30"/>
    <mergeCell ref="K30:L30"/>
    <mergeCell ref="E23:E25"/>
    <mergeCell ref="F23:H23"/>
    <mergeCell ref="K23:X23"/>
    <mergeCell ref="G24:H24"/>
    <mergeCell ref="G25:H25"/>
    <mergeCell ref="R21:R22"/>
    <mergeCell ref="S21:S22"/>
    <mergeCell ref="T21:T22"/>
    <mergeCell ref="U21:U22"/>
    <mergeCell ref="V21:V22"/>
    <mergeCell ref="W21:W22"/>
    <mergeCell ref="P13:P14"/>
    <mergeCell ref="Q13:Q14"/>
    <mergeCell ref="R13:R14"/>
    <mergeCell ref="D20:D22"/>
    <mergeCell ref="E20:H22"/>
    <mergeCell ref="J20:L20"/>
    <mergeCell ref="M20:X20"/>
    <mergeCell ref="J21:L21"/>
    <mergeCell ref="M21:M22"/>
    <mergeCell ref="N21:N22"/>
    <mergeCell ref="O21:O22"/>
    <mergeCell ref="P21:P22"/>
    <mergeCell ref="Q21:Q22"/>
    <mergeCell ref="X21:X22"/>
    <mergeCell ref="K22:L22"/>
    <mergeCell ref="AE9:AE10"/>
    <mergeCell ref="D10:X10"/>
    <mergeCell ref="D11:X11"/>
    <mergeCell ref="AA11:AE11"/>
    <mergeCell ref="D12:D14"/>
    <mergeCell ref="E12:H14"/>
    <mergeCell ref="J12:L12"/>
    <mergeCell ref="M12:X12"/>
    <mergeCell ref="AA12:AE12"/>
    <mergeCell ref="J13:L13"/>
    <mergeCell ref="AA13:AE15"/>
    <mergeCell ref="K14:L14"/>
    <mergeCell ref="E15:E19"/>
    <mergeCell ref="F15:H15"/>
    <mergeCell ref="K15:X15"/>
    <mergeCell ref="G16:H16"/>
    <mergeCell ref="G17:H17"/>
    <mergeCell ref="G18:H18"/>
    <mergeCell ref="G19:H19"/>
    <mergeCell ref="S13:S14"/>
    <mergeCell ref="T13:T14"/>
    <mergeCell ref="U13:U14"/>
    <mergeCell ref="V13:V14"/>
    <mergeCell ref="W13:W14"/>
    <mergeCell ref="C9:X9"/>
    <mergeCell ref="Y9:Y13"/>
    <mergeCell ref="AA9:AA10"/>
    <mergeCell ref="AB9:AB10"/>
    <mergeCell ref="AC9:AC10"/>
    <mergeCell ref="AD9:AD10"/>
    <mergeCell ref="Q7:Q8"/>
    <mergeCell ref="R7:R8"/>
    <mergeCell ref="S7:S8"/>
    <mergeCell ref="T7:T8"/>
    <mergeCell ref="U7:U8"/>
    <mergeCell ref="V7:V8"/>
    <mergeCell ref="L6:L8"/>
    <mergeCell ref="M6:O6"/>
    <mergeCell ref="P6:R6"/>
    <mergeCell ref="S6:U6"/>
    <mergeCell ref="V6:X6"/>
    <mergeCell ref="Y6:Y8"/>
    <mergeCell ref="M7:M8"/>
    <mergeCell ref="N7:N8"/>
    <mergeCell ref="X13:X14"/>
    <mergeCell ref="M13:M14"/>
    <mergeCell ref="N13:N14"/>
    <mergeCell ref="O13:O14"/>
    <mergeCell ref="O7:O8"/>
    <mergeCell ref="P7:P8"/>
    <mergeCell ref="B1:X1"/>
    <mergeCell ref="AA4:AE6"/>
    <mergeCell ref="B6:B8"/>
    <mergeCell ref="C6:C8"/>
    <mergeCell ref="D6:D8"/>
    <mergeCell ref="E6:E8"/>
    <mergeCell ref="F6:H8"/>
    <mergeCell ref="I6:I8"/>
    <mergeCell ref="J6:J8"/>
    <mergeCell ref="K6:K8"/>
    <mergeCell ref="W7:W8"/>
    <mergeCell ref="X7:X8"/>
    <mergeCell ref="AA8:AB8"/>
    <mergeCell ref="AC8:AD8"/>
  </mergeCells>
  <conditionalFormatting sqref="Z1:HZ3">
    <cfRule type="containsText" dxfId="22" priority="3" stopIfTrue="1" operator="containsText" text="Planificación y Desarrollo">
      <formula>NOT(ISERROR(SEARCH("Planificación y Desarrollo",Z1)))</formula>
    </cfRule>
  </conditionalFormatting>
  <conditionalFormatting sqref="A1:D2 A3 C3:D3">
    <cfRule type="containsText" dxfId="21" priority="2" stopIfTrue="1" operator="containsText" text="Planificación y Desarrollo">
      <formula>NOT(ISERROR(SEARCH("Planificación y Desarrollo",A1)))</formula>
    </cfRule>
  </conditionalFormatting>
  <conditionalFormatting sqref="Y1:Y3">
    <cfRule type="containsText" dxfId="20" priority="1" stopIfTrue="1" operator="containsText" text="Planificación y Desarrollo">
      <formula>NOT(ISERROR(SEARCH("Planificación y Desarrollo",Y1)))</formula>
    </cfRule>
  </conditionalFormatting>
  <printOptions horizontalCentered="1"/>
  <pageMargins left="0" right="0" top="0" bottom="0" header="0" footer="0"/>
  <pageSetup scale="70" fitToHeight="0" orientation="landscape" r:id="rId1"/>
  <headerFooter>
    <oddFooter>&amp;A&amp;RPage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V999"/>
  <sheetViews>
    <sheetView topLeftCell="E1" workbookViewId="0"/>
  </sheetViews>
  <sheetFormatPr baseColWidth="10" defaultColWidth="14.42578125" defaultRowHeight="15" customHeight="1"/>
  <cols>
    <col min="1" max="1" width="2.140625" style="1761" hidden="1" customWidth="1"/>
    <col min="2" max="2" width="5.85546875" style="1761" hidden="1" customWidth="1"/>
    <col min="3" max="3" width="7.140625" style="1761" hidden="1" customWidth="1"/>
    <col min="4" max="4" width="6" style="1761" hidden="1" customWidth="1"/>
    <col min="5" max="5" width="7.28515625" style="1761" customWidth="1"/>
    <col min="6" max="6" width="10.7109375" style="1761" customWidth="1"/>
    <col min="7" max="7" width="2.5703125" style="1761" customWidth="1"/>
    <col min="8" max="8" width="21.42578125" style="1761" customWidth="1"/>
    <col min="9" max="10" width="9.5703125" style="1761" customWidth="1"/>
    <col min="11" max="11" width="4.42578125" style="1761" customWidth="1"/>
    <col min="12" max="12" width="23.7109375" style="1761" hidden="1" customWidth="1"/>
    <col min="13" max="13" width="6.42578125" style="1761" customWidth="1"/>
    <col min="14" max="20" width="5.42578125" style="1761" customWidth="1"/>
    <col min="21" max="21" width="8.5703125" style="1761" customWidth="1"/>
    <col min="22" max="29" width="5.42578125" style="1761" customWidth="1"/>
    <col min="30" max="30" width="8.42578125" style="1761" customWidth="1"/>
    <col min="31" max="33" width="5.42578125" style="1761" customWidth="1"/>
    <col min="34" max="38" width="6.28515625" style="1761" customWidth="1"/>
    <col min="39" max="39" width="7" style="1761" customWidth="1"/>
    <col min="40" max="40" width="6.28515625" style="1761" customWidth="1"/>
    <col min="41" max="42" width="5.42578125" style="1761" customWidth="1"/>
    <col min="43" max="47" width="6.28515625" style="1761" customWidth="1"/>
    <col min="48" max="48" width="7" style="1761" customWidth="1"/>
    <col min="49" max="54" width="10" style="1761" customWidth="1"/>
    <col min="55" max="16384" width="14.42578125" style="1761"/>
  </cols>
  <sheetData>
    <row r="1" spans="1:48" ht="7.5" customHeight="1" thickBot="1">
      <c r="A1" s="1760"/>
      <c r="B1" s="1224" t="s">
        <v>474</v>
      </c>
      <c r="U1" s="1762"/>
      <c r="Y1" s="1763"/>
      <c r="AC1" s="1763"/>
      <c r="AD1" s="1764"/>
    </row>
    <row r="2" spans="1:48" ht="21.75" customHeight="1" thickBot="1">
      <c r="A2" s="1760"/>
      <c r="B2" s="3221" t="s">
        <v>72</v>
      </c>
      <c r="C2" s="3222" t="s">
        <v>73</v>
      </c>
      <c r="D2" s="3222" t="s">
        <v>74</v>
      </c>
      <c r="E2" s="3223" t="s">
        <v>75</v>
      </c>
      <c r="F2" s="3225" t="s">
        <v>76</v>
      </c>
      <c r="G2" s="3127"/>
      <c r="H2" s="3128"/>
      <c r="I2" s="3226" t="s">
        <v>77</v>
      </c>
      <c r="J2" s="3226" t="s">
        <v>77</v>
      </c>
      <c r="K2" s="3227" t="s">
        <v>78</v>
      </c>
      <c r="L2" s="3203" t="s">
        <v>79</v>
      </c>
      <c r="M2" s="3207" t="s">
        <v>81</v>
      </c>
      <c r="N2" s="3133"/>
      <c r="O2" s="3134"/>
      <c r="P2" s="1765"/>
      <c r="Q2" s="3207" t="s">
        <v>1057</v>
      </c>
      <c r="R2" s="3133"/>
      <c r="S2" s="3134"/>
      <c r="T2" s="1765"/>
      <c r="U2" s="3385" t="s">
        <v>285</v>
      </c>
      <c r="V2" s="3207" t="s">
        <v>82</v>
      </c>
      <c r="W2" s="3133"/>
      <c r="X2" s="3134"/>
      <c r="Y2" s="1766"/>
      <c r="Z2" s="1767"/>
      <c r="AA2" s="1767"/>
      <c r="AB2" s="1767"/>
      <c r="AC2" s="1766"/>
      <c r="AD2" s="3385" t="s">
        <v>285</v>
      </c>
      <c r="AE2" s="3207" t="s">
        <v>83</v>
      </c>
      <c r="AF2" s="3133"/>
      <c r="AG2" s="3134"/>
      <c r="AH2" s="1766"/>
      <c r="AI2" s="1767"/>
      <c r="AJ2" s="1768"/>
      <c r="AK2" s="1768"/>
      <c r="AL2" s="1766"/>
      <c r="AM2" s="3385" t="s">
        <v>285</v>
      </c>
      <c r="AN2" s="3207" t="s">
        <v>84</v>
      </c>
      <c r="AO2" s="3133"/>
      <c r="AP2" s="3134"/>
      <c r="AQ2" s="1766"/>
      <c r="AR2" s="1768"/>
      <c r="AS2" s="1768"/>
      <c r="AT2" s="1768"/>
      <c r="AU2" s="1766"/>
      <c r="AV2" s="3385" t="s">
        <v>285</v>
      </c>
    </row>
    <row r="3" spans="1:48" ht="30" customHeight="1">
      <c r="A3" s="1760"/>
      <c r="B3" s="3131"/>
      <c r="C3" s="3148"/>
      <c r="D3" s="3148"/>
      <c r="E3" s="3125"/>
      <c r="F3" s="3125"/>
      <c r="G3" s="3384"/>
      <c r="H3" s="3131"/>
      <c r="I3" s="3148"/>
      <c r="J3" s="3148"/>
      <c r="K3" s="3125"/>
      <c r="L3" s="3131"/>
      <c r="M3" s="3206" t="s">
        <v>89</v>
      </c>
      <c r="N3" s="3206" t="s">
        <v>90</v>
      </c>
      <c r="O3" s="3206" t="s">
        <v>91</v>
      </c>
      <c r="P3" s="3386" t="s">
        <v>1058</v>
      </c>
      <c r="Q3" s="3206" t="s">
        <v>89</v>
      </c>
      <c r="R3" s="3206" t="s">
        <v>90</v>
      </c>
      <c r="S3" s="3206" t="s">
        <v>91</v>
      </c>
      <c r="T3" s="3386" t="s">
        <v>1058</v>
      </c>
      <c r="U3" s="3148"/>
      <c r="V3" s="3206" t="s">
        <v>92</v>
      </c>
      <c r="W3" s="3206" t="s">
        <v>93</v>
      </c>
      <c r="X3" s="3206" t="s">
        <v>94</v>
      </c>
      <c r="Y3" s="3386" t="s">
        <v>1058</v>
      </c>
      <c r="Z3" s="3387" t="s">
        <v>92</v>
      </c>
      <c r="AA3" s="3387" t="s">
        <v>93</v>
      </c>
      <c r="AB3" s="3387" t="s">
        <v>94</v>
      </c>
      <c r="AC3" s="3386" t="s">
        <v>1058</v>
      </c>
      <c r="AD3" s="3148"/>
      <c r="AE3" s="3206" t="s">
        <v>95</v>
      </c>
      <c r="AF3" s="3206" t="s">
        <v>96</v>
      </c>
      <c r="AG3" s="3206" t="s">
        <v>97</v>
      </c>
      <c r="AH3" s="3386" t="s">
        <v>1058</v>
      </c>
      <c r="AI3" s="3387" t="s">
        <v>95</v>
      </c>
      <c r="AJ3" s="3206" t="s">
        <v>96</v>
      </c>
      <c r="AK3" s="3206" t="s">
        <v>97</v>
      </c>
      <c r="AL3" s="3386" t="s">
        <v>1058</v>
      </c>
      <c r="AM3" s="3148"/>
      <c r="AN3" s="3206" t="s">
        <v>98</v>
      </c>
      <c r="AO3" s="3206" t="s">
        <v>99</v>
      </c>
      <c r="AP3" s="3206" t="s">
        <v>100</v>
      </c>
      <c r="AQ3" s="3386" t="s">
        <v>1058</v>
      </c>
      <c r="AR3" s="3206" t="s">
        <v>98</v>
      </c>
      <c r="AS3" s="3206" t="s">
        <v>99</v>
      </c>
      <c r="AT3" s="3206" t="s">
        <v>100</v>
      </c>
      <c r="AU3" s="3386" t="s">
        <v>1058</v>
      </c>
      <c r="AV3" s="3148"/>
    </row>
    <row r="4" spans="1:48" ht="19.5" customHeight="1" thickBot="1">
      <c r="A4" s="1760"/>
      <c r="B4" s="3191"/>
      <c r="C4" s="3200"/>
      <c r="D4" s="3200"/>
      <c r="E4" s="3224"/>
      <c r="F4" s="3224"/>
      <c r="G4" s="3190"/>
      <c r="H4" s="3191"/>
      <c r="I4" s="3200"/>
      <c r="J4" s="3200"/>
      <c r="K4" s="3224"/>
      <c r="L4" s="3191"/>
      <c r="M4" s="3200"/>
      <c r="N4" s="3200"/>
      <c r="O4" s="3200"/>
      <c r="P4" s="3200"/>
      <c r="Q4" s="3200"/>
      <c r="R4" s="3200"/>
      <c r="S4" s="3200"/>
      <c r="T4" s="3200"/>
      <c r="U4" s="3200"/>
      <c r="V4" s="3200"/>
      <c r="W4" s="3200"/>
      <c r="X4" s="3200"/>
      <c r="Y4" s="3200"/>
      <c r="Z4" s="3200"/>
      <c r="AA4" s="3200"/>
      <c r="AB4" s="3200"/>
      <c r="AC4" s="3200"/>
      <c r="AD4" s="3200"/>
      <c r="AE4" s="3200"/>
      <c r="AF4" s="3200"/>
      <c r="AG4" s="3200"/>
      <c r="AH4" s="3200"/>
      <c r="AI4" s="3200"/>
      <c r="AJ4" s="3200"/>
      <c r="AK4" s="3200"/>
      <c r="AL4" s="3200"/>
      <c r="AM4" s="3200"/>
      <c r="AN4" s="3200"/>
      <c r="AO4" s="3200"/>
      <c r="AP4" s="3200"/>
      <c r="AQ4" s="3200"/>
      <c r="AR4" s="3200"/>
      <c r="AS4" s="3200"/>
      <c r="AT4" s="3200"/>
      <c r="AU4" s="3200"/>
      <c r="AV4" s="3200"/>
    </row>
    <row r="5" spans="1:48" ht="39" hidden="1" customHeight="1">
      <c r="A5" s="1760"/>
      <c r="B5" s="1235" t="s">
        <v>106</v>
      </c>
      <c r="C5" s="1236" t="s">
        <v>107</v>
      </c>
      <c r="D5" s="1236"/>
      <c r="E5" s="1236"/>
      <c r="F5" s="1236"/>
      <c r="G5" s="1236"/>
      <c r="H5" s="1236"/>
      <c r="I5" s="1236"/>
      <c r="J5" s="1236"/>
      <c r="K5" s="1236"/>
      <c r="L5" s="1236"/>
      <c r="M5" s="1236"/>
      <c r="N5" s="1236"/>
      <c r="O5" s="1236"/>
      <c r="P5" s="1236"/>
      <c r="Q5" s="1236"/>
      <c r="R5" s="1236"/>
      <c r="S5" s="1236"/>
      <c r="T5" s="1236"/>
      <c r="U5" s="1236"/>
      <c r="V5" s="1236"/>
      <c r="W5" s="1236"/>
      <c r="X5" s="1236"/>
      <c r="Y5" s="1236"/>
      <c r="Z5" s="1236"/>
      <c r="AA5" s="1236"/>
      <c r="AB5" s="1236"/>
      <c r="AC5" s="1236"/>
      <c r="AD5" s="1236"/>
      <c r="AE5" s="1236"/>
      <c r="AF5" s="1236"/>
      <c r="AG5" s="1236"/>
      <c r="AH5" s="1236"/>
      <c r="AI5" s="1236"/>
      <c r="AJ5" s="1236"/>
      <c r="AK5" s="1236"/>
      <c r="AL5" s="1236"/>
      <c r="AM5" s="1236"/>
      <c r="AN5" s="1236"/>
      <c r="AO5" s="1236"/>
      <c r="AP5" s="1236"/>
      <c r="AQ5" s="1236"/>
      <c r="AR5" s="1236"/>
      <c r="AS5" s="1236"/>
      <c r="AT5" s="1236"/>
      <c r="AU5" s="1236"/>
      <c r="AV5" s="1236"/>
    </row>
    <row r="6" spans="1:48" ht="27" hidden="1" customHeight="1">
      <c r="A6" s="1760"/>
      <c r="B6" s="1238"/>
      <c r="C6" s="1239" t="s">
        <v>675</v>
      </c>
      <c r="D6" s="1401" t="s">
        <v>1059</v>
      </c>
      <c r="E6" s="1401"/>
      <c r="F6" s="1401"/>
      <c r="G6" s="1401"/>
      <c r="H6" s="1401"/>
      <c r="I6" s="1401"/>
      <c r="J6" s="1401"/>
      <c r="K6" s="1401"/>
      <c r="L6" s="1401"/>
      <c r="M6" s="1401"/>
      <c r="N6" s="1401"/>
      <c r="O6" s="1401"/>
      <c r="P6" s="1401"/>
      <c r="Q6" s="1401"/>
      <c r="R6" s="1401"/>
      <c r="S6" s="1401"/>
      <c r="T6" s="1401"/>
      <c r="U6" s="1401"/>
      <c r="V6" s="1401"/>
      <c r="W6" s="1401"/>
      <c r="X6" s="1401"/>
      <c r="Y6" s="1401"/>
      <c r="Z6" s="1401"/>
      <c r="AA6" s="1401"/>
      <c r="AB6" s="1401"/>
      <c r="AC6" s="1401"/>
      <c r="AD6" s="1401"/>
      <c r="AE6" s="1401"/>
      <c r="AF6" s="1401"/>
      <c r="AG6" s="1401"/>
      <c r="AH6" s="1401"/>
      <c r="AI6" s="1401"/>
      <c r="AJ6" s="1401"/>
      <c r="AK6" s="1401"/>
      <c r="AL6" s="1401"/>
      <c r="AM6" s="1401"/>
      <c r="AN6" s="1401"/>
      <c r="AO6" s="1401"/>
      <c r="AP6" s="1401"/>
      <c r="AQ6" s="1401"/>
      <c r="AR6" s="1401"/>
      <c r="AS6" s="1401"/>
      <c r="AT6" s="1401"/>
      <c r="AU6" s="1401"/>
      <c r="AV6" s="1401"/>
    </row>
    <row r="7" spans="1:48" ht="24" hidden="1" customHeight="1">
      <c r="A7" s="1760"/>
      <c r="B7" s="1769"/>
      <c r="C7" s="1241"/>
      <c r="D7" s="3124" t="s">
        <v>1060</v>
      </c>
      <c r="E7" s="3126" t="s">
        <v>1061</v>
      </c>
      <c r="F7" s="3127"/>
      <c r="G7" s="3127"/>
      <c r="H7" s="3128"/>
      <c r="I7" s="3132" t="s">
        <v>112</v>
      </c>
      <c r="J7" s="3389"/>
      <c r="K7" s="3133"/>
      <c r="L7" s="3134"/>
      <c r="M7" s="3135" t="s">
        <v>1062</v>
      </c>
      <c r="N7" s="3133"/>
      <c r="O7" s="3133"/>
      <c r="P7" s="3133"/>
      <c r="Q7" s="3133"/>
      <c r="R7" s="3133"/>
      <c r="S7" s="3133"/>
      <c r="T7" s="3133"/>
      <c r="U7" s="3133"/>
      <c r="V7" s="3133"/>
      <c r="W7" s="3133"/>
      <c r="X7" s="3133"/>
      <c r="Y7" s="3133"/>
      <c r="Z7" s="3133"/>
      <c r="AA7" s="3133"/>
      <c r="AB7" s="3133"/>
      <c r="AC7" s="3133"/>
      <c r="AD7" s="3133"/>
      <c r="AE7" s="3133"/>
      <c r="AF7" s="3133"/>
      <c r="AG7" s="3133"/>
      <c r="AH7" s="3133"/>
      <c r="AI7" s="3133"/>
      <c r="AJ7" s="3133"/>
      <c r="AK7" s="3133"/>
      <c r="AL7" s="3133"/>
      <c r="AM7" s="3133"/>
      <c r="AN7" s="3133"/>
      <c r="AO7" s="3133"/>
      <c r="AP7" s="3133"/>
      <c r="AQ7" s="3133"/>
      <c r="AR7" s="3133"/>
      <c r="AS7" s="3133"/>
      <c r="AT7" s="3133"/>
      <c r="AU7" s="3134"/>
    </row>
    <row r="8" spans="1:48" ht="9.75" hidden="1" customHeight="1">
      <c r="A8" s="1760"/>
      <c r="B8" s="1769"/>
      <c r="C8" s="1770"/>
      <c r="D8" s="3125"/>
      <c r="E8" s="3388"/>
      <c r="F8" s="3384"/>
      <c r="G8" s="3384"/>
      <c r="H8" s="3131"/>
      <c r="I8" s="3154" t="s">
        <v>113</v>
      </c>
      <c r="J8" s="3390"/>
      <c r="K8" s="3155"/>
      <c r="L8" s="3156"/>
      <c r="M8" s="3391"/>
      <c r="N8" s="3161"/>
      <c r="O8" s="3161"/>
      <c r="P8" s="1771"/>
      <c r="Q8" s="1771"/>
      <c r="R8" s="1771"/>
      <c r="S8" s="1771"/>
      <c r="T8" s="1771"/>
      <c r="U8" s="1772"/>
      <c r="V8" s="3161"/>
      <c r="W8" s="3161">
        <v>250</v>
      </c>
      <c r="X8" s="3161"/>
      <c r="Y8" s="1773"/>
      <c r="Z8" s="1771"/>
      <c r="AA8" s="1771"/>
      <c r="AB8" s="1771"/>
      <c r="AC8" s="1773"/>
      <c r="AD8" s="1774"/>
      <c r="AE8" s="3161"/>
      <c r="AF8" s="3161">
        <v>250</v>
      </c>
      <c r="AG8" s="3161"/>
      <c r="AH8" s="1771"/>
      <c r="AI8" s="1771"/>
      <c r="AJ8" s="1771"/>
      <c r="AK8" s="1771"/>
      <c r="AL8" s="1771"/>
      <c r="AM8" s="1771"/>
      <c r="AN8" s="3161"/>
      <c r="AO8" s="3161"/>
      <c r="AP8" s="3172">
        <v>250</v>
      </c>
      <c r="AQ8" s="1771"/>
      <c r="AR8" s="1771"/>
      <c r="AS8" s="1771"/>
      <c r="AT8" s="1771"/>
      <c r="AU8" s="1771"/>
      <c r="AV8" s="1771"/>
    </row>
    <row r="9" spans="1:48" ht="18" hidden="1" customHeight="1">
      <c r="A9" s="1760"/>
      <c r="B9" s="1769"/>
      <c r="C9" s="1770"/>
      <c r="D9" s="3125"/>
      <c r="E9" s="3388"/>
      <c r="F9" s="3388"/>
      <c r="G9" s="3388"/>
      <c r="H9" s="3131"/>
      <c r="I9" s="1245">
        <f>SUM(M8:AP9)</f>
        <v>750</v>
      </c>
      <c r="J9" s="1245">
        <f>SUM(N8:AQ9)</f>
        <v>750</v>
      </c>
      <c r="K9" s="3173" t="s">
        <v>681</v>
      </c>
      <c r="L9" s="3165"/>
      <c r="M9" s="3158"/>
      <c r="N9" s="3160"/>
      <c r="O9" s="3160"/>
      <c r="P9" s="1771"/>
      <c r="Q9" s="1771"/>
      <c r="R9" s="1771"/>
      <c r="S9" s="1771"/>
      <c r="T9" s="1771"/>
      <c r="U9" s="1772"/>
      <c r="V9" s="3160"/>
      <c r="W9" s="3160"/>
      <c r="X9" s="3160"/>
      <c r="Y9" s="1773"/>
      <c r="Z9" s="1771"/>
      <c r="AA9" s="1771"/>
      <c r="AB9" s="1771"/>
      <c r="AC9" s="1773"/>
      <c r="AD9" s="1774"/>
      <c r="AE9" s="3160"/>
      <c r="AF9" s="3160"/>
      <c r="AG9" s="3160"/>
      <c r="AH9" s="1771"/>
      <c r="AI9" s="1771"/>
      <c r="AJ9" s="1771"/>
      <c r="AK9" s="1771"/>
      <c r="AL9" s="1771"/>
      <c r="AM9" s="1771"/>
      <c r="AN9" s="3160"/>
      <c r="AO9" s="3160"/>
      <c r="AP9" s="3163"/>
      <c r="AQ9" s="1771"/>
      <c r="AR9" s="1771"/>
      <c r="AS9" s="1771"/>
      <c r="AT9" s="1771"/>
      <c r="AU9" s="1771"/>
      <c r="AV9" s="1771"/>
    </row>
    <row r="10" spans="1:48" ht="43.5" hidden="1" customHeight="1">
      <c r="A10" s="1760"/>
      <c r="B10" s="1769"/>
      <c r="C10" s="1770"/>
      <c r="D10" s="1246"/>
      <c r="E10" s="3141" t="s">
        <v>723</v>
      </c>
      <c r="F10" s="3392" t="s">
        <v>1063</v>
      </c>
      <c r="G10" s="3127"/>
      <c r="H10" s="3127"/>
      <c r="I10" s="1316"/>
      <c r="J10" s="1316"/>
      <c r="K10" s="3175" t="s">
        <v>117</v>
      </c>
      <c r="L10" s="3133"/>
      <c r="M10" s="3133"/>
      <c r="N10" s="3133"/>
      <c r="O10" s="3133"/>
      <c r="P10" s="3133"/>
      <c r="Q10" s="3133"/>
      <c r="R10" s="3133"/>
      <c r="S10" s="3133"/>
      <c r="T10" s="3133"/>
      <c r="U10" s="3133"/>
      <c r="V10" s="3133"/>
      <c r="W10" s="3133"/>
      <c r="X10" s="3133"/>
      <c r="Y10" s="3133"/>
      <c r="Z10" s="3133"/>
      <c r="AA10" s="3133"/>
      <c r="AB10" s="3133"/>
      <c r="AC10" s="3133"/>
      <c r="AD10" s="3133"/>
      <c r="AE10" s="3133"/>
      <c r="AF10" s="3133"/>
      <c r="AG10" s="3133"/>
      <c r="AH10" s="3133"/>
      <c r="AI10" s="3133"/>
      <c r="AJ10" s="3133"/>
      <c r="AK10" s="3133"/>
      <c r="AL10" s="3133"/>
      <c r="AM10" s="3133"/>
      <c r="AN10" s="3133"/>
      <c r="AO10" s="3133"/>
      <c r="AP10" s="3133"/>
      <c r="AQ10" s="3133"/>
      <c r="AR10" s="3133"/>
      <c r="AS10" s="3133"/>
      <c r="AT10" s="3133"/>
      <c r="AU10" s="3134"/>
    </row>
    <row r="11" spans="1:48" ht="24" customHeight="1">
      <c r="A11" s="1760"/>
      <c r="B11" s="1769"/>
      <c r="C11" s="1770"/>
      <c r="D11" s="1770"/>
      <c r="E11" s="3125"/>
      <c r="F11" s="1358" t="s">
        <v>1064</v>
      </c>
      <c r="G11" s="3393" t="s">
        <v>1065</v>
      </c>
      <c r="H11" s="3394"/>
      <c r="I11" s="1775">
        <f>SUM(I12:I13)</f>
        <v>0.05</v>
      </c>
      <c r="J11" s="1775">
        <f>SUM(J12:J13)</f>
        <v>0.05</v>
      </c>
      <c r="K11" s="1776"/>
      <c r="L11" s="1777" t="s">
        <v>719</v>
      </c>
      <c r="M11" s="1778"/>
      <c r="N11" s="1779"/>
      <c r="O11" s="1780"/>
      <c r="P11" s="1781"/>
      <c r="Q11" s="1780"/>
      <c r="R11" s="1780"/>
      <c r="S11" s="1780"/>
      <c r="T11" s="1781"/>
      <c r="U11" s="1782"/>
      <c r="V11" s="1780"/>
      <c r="W11" s="1780"/>
      <c r="X11" s="1780"/>
      <c r="Y11" s="1781"/>
      <c r="Z11" s="1783"/>
      <c r="AA11" s="1783"/>
      <c r="AB11" s="1783"/>
      <c r="AC11" s="1781"/>
      <c r="AD11" s="1784"/>
      <c r="AE11" s="1780"/>
      <c r="AF11" s="1780"/>
      <c r="AG11" s="1780"/>
      <c r="AH11" s="1785">
        <f t="shared" ref="AH11:AH13" si="0">SUM(AE11:AG11)</f>
        <v>0</v>
      </c>
      <c r="AI11" s="1783"/>
      <c r="AJ11" s="1780"/>
      <c r="AK11" s="1780"/>
      <c r="AL11" s="1785">
        <f t="shared" ref="AL11:AL13" si="1">SUM(AI11:AK11)</f>
        <v>0</v>
      </c>
      <c r="AM11" s="1782">
        <v>0</v>
      </c>
      <c r="AN11" s="1780"/>
      <c r="AO11" s="1780"/>
      <c r="AP11" s="1780"/>
      <c r="AQ11" s="1785">
        <f t="shared" ref="AQ11:AQ13" si="2">SUM(AN11:AP11)</f>
        <v>0</v>
      </c>
      <c r="AR11" s="1783"/>
      <c r="AS11" s="1780"/>
      <c r="AT11" s="1780"/>
      <c r="AU11" s="1785">
        <f t="shared" ref="AU11:AU13" si="3">SUM(AR11:AT11)</f>
        <v>0</v>
      </c>
      <c r="AV11" s="1782">
        <v>0</v>
      </c>
    </row>
    <row r="12" spans="1:48" ht="25.5" customHeight="1">
      <c r="A12" s="1760"/>
      <c r="B12" s="1769"/>
      <c r="C12" s="1770"/>
      <c r="D12" s="1770"/>
      <c r="E12" s="3125"/>
      <c r="F12" s="1370"/>
      <c r="G12" s="1786" t="s">
        <v>123</v>
      </c>
      <c r="H12" s="1787" t="s">
        <v>1066</v>
      </c>
      <c r="I12" s="1788">
        <f>P12+Y12+AH12+AQ12</f>
        <v>0.03</v>
      </c>
      <c r="J12" s="1789">
        <f t="shared" ref="J12" si="4">T12+AC12+AL12+AU12</f>
        <v>0.03</v>
      </c>
      <c r="K12" s="1790">
        <v>2</v>
      </c>
      <c r="L12" s="1791" t="s">
        <v>1067</v>
      </c>
      <c r="M12" s="1792"/>
      <c r="N12" s="1793"/>
      <c r="O12" s="1792"/>
      <c r="P12" s="1794"/>
      <c r="Q12" s="1792"/>
      <c r="R12" s="1792"/>
      <c r="S12" s="1792"/>
      <c r="T12" s="1794"/>
      <c r="U12" s="1784"/>
      <c r="V12" s="1792"/>
      <c r="W12" s="1792">
        <v>0.02</v>
      </c>
      <c r="X12" s="1792"/>
      <c r="Y12" s="1794">
        <f>SUM(V12:X12)</f>
        <v>0.02</v>
      </c>
      <c r="Z12" s="1795"/>
      <c r="AA12" s="1795">
        <v>0.02</v>
      </c>
      <c r="AB12" s="1795"/>
      <c r="AC12" s="1794">
        <f t="shared" ref="AC12:AC13" si="5">SUM(Z12:AB12)</f>
        <v>0.02</v>
      </c>
      <c r="AD12" s="1784">
        <f t="shared" ref="AD12:AD13" si="6">(AC12/Y12)*100%</f>
        <v>1</v>
      </c>
      <c r="AE12" s="1796"/>
      <c r="AF12" s="1792"/>
      <c r="AG12" s="1796"/>
      <c r="AH12" s="1785">
        <f t="shared" si="0"/>
        <v>0</v>
      </c>
      <c r="AI12" s="1795"/>
      <c r="AJ12" s="1792"/>
      <c r="AK12" s="1792"/>
      <c r="AL12" s="1785">
        <f t="shared" si="1"/>
        <v>0</v>
      </c>
      <c r="AM12" s="1782">
        <v>0</v>
      </c>
      <c r="AN12" s="1792">
        <v>0.01</v>
      </c>
      <c r="AO12" s="1792"/>
      <c r="AP12" s="1792"/>
      <c r="AQ12" s="1785">
        <f t="shared" si="2"/>
        <v>0.01</v>
      </c>
      <c r="AR12" s="1795"/>
      <c r="AS12" s="1792">
        <v>0.01</v>
      </c>
      <c r="AT12" s="1792"/>
      <c r="AU12" s="1785">
        <f t="shared" si="3"/>
        <v>0.01</v>
      </c>
      <c r="AV12" s="1782">
        <v>0</v>
      </c>
    </row>
    <row r="13" spans="1:48" ht="26.25" customHeight="1" thickBot="1">
      <c r="A13" s="1760"/>
      <c r="B13" s="1769"/>
      <c r="C13" s="1770"/>
      <c r="D13" s="1770"/>
      <c r="E13" s="3125"/>
      <c r="F13" s="1391"/>
      <c r="G13" s="1797" t="s">
        <v>123</v>
      </c>
      <c r="H13" s="1798" t="s">
        <v>1068</v>
      </c>
      <c r="I13" s="1788">
        <f>P13+Y13+AH13+AQ13</f>
        <v>0.02</v>
      </c>
      <c r="J13" s="1789">
        <f>T13+AC13+AL13+AU13</f>
        <v>0.02</v>
      </c>
      <c r="K13" s="1790">
        <v>3</v>
      </c>
      <c r="L13" s="1799" t="s">
        <v>1069</v>
      </c>
      <c r="M13" s="1792"/>
      <c r="N13" s="1793"/>
      <c r="O13" s="1792"/>
      <c r="P13" s="1794"/>
      <c r="Q13" s="1792"/>
      <c r="R13" s="1792"/>
      <c r="S13" s="1792"/>
      <c r="T13" s="1794"/>
      <c r="U13" s="1784"/>
      <c r="V13" s="1792"/>
      <c r="W13" s="1792"/>
      <c r="X13" s="1792">
        <v>6.0000000000000001E-3</v>
      </c>
      <c r="Y13" s="1794">
        <f>SUM(W13:X13)</f>
        <v>6.0000000000000001E-3</v>
      </c>
      <c r="Z13" s="1795"/>
      <c r="AA13" s="1795"/>
      <c r="AB13" s="1795">
        <v>6.0000000000000001E-3</v>
      </c>
      <c r="AC13" s="1794">
        <f t="shared" si="5"/>
        <v>6.0000000000000001E-3</v>
      </c>
      <c r="AD13" s="1784">
        <f t="shared" si="6"/>
        <v>1</v>
      </c>
      <c r="AE13" s="1792"/>
      <c r="AF13" s="1792">
        <v>6.0000000000000001E-3</v>
      </c>
      <c r="AG13" s="1792"/>
      <c r="AH13" s="1785">
        <f t="shared" si="0"/>
        <v>6.0000000000000001E-3</v>
      </c>
      <c r="AI13" s="1800"/>
      <c r="AJ13" s="1792">
        <v>6.0000000000000001E-3</v>
      </c>
      <c r="AK13" s="1796"/>
      <c r="AL13" s="1785">
        <f t="shared" si="1"/>
        <v>6.0000000000000001E-3</v>
      </c>
      <c r="AM13" s="1782">
        <f>(AL13/K12)*100%</f>
        <v>3.0000000000000001E-3</v>
      </c>
      <c r="AN13" s="1796">
        <v>8.0000000000000002E-3</v>
      </c>
      <c r="AO13" s="1792"/>
      <c r="AP13" s="1792"/>
      <c r="AQ13" s="1785">
        <f t="shared" si="2"/>
        <v>8.0000000000000002E-3</v>
      </c>
      <c r="AR13" s="1800"/>
      <c r="AS13" s="1796">
        <v>4.0000000000000001E-3</v>
      </c>
      <c r="AT13" s="1796">
        <v>4.0000000000000001E-3</v>
      </c>
      <c r="AU13" s="1785">
        <f t="shared" si="3"/>
        <v>8.0000000000000002E-3</v>
      </c>
      <c r="AV13" s="1782">
        <v>0</v>
      </c>
    </row>
    <row r="14" spans="1:48" ht="27" hidden="1" customHeight="1">
      <c r="A14" s="1760"/>
      <c r="B14" s="1238"/>
      <c r="C14" s="1239" t="s">
        <v>287</v>
      </c>
      <c r="D14" s="3170" t="s">
        <v>1070</v>
      </c>
      <c r="E14" s="3133"/>
      <c r="F14" s="3133"/>
      <c r="G14" s="3133"/>
      <c r="H14" s="3133"/>
      <c r="I14" s="3133"/>
      <c r="J14" s="3133"/>
      <c r="K14" s="3133"/>
      <c r="L14" s="3133"/>
      <c r="M14" s="3133"/>
      <c r="N14" s="3133"/>
      <c r="O14" s="3133"/>
      <c r="P14" s="3133"/>
      <c r="Q14" s="3133"/>
      <c r="R14" s="3133"/>
      <c r="S14" s="3133"/>
      <c r="T14" s="3133"/>
      <c r="U14" s="3133"/>
      <c r="V14" s="3133"/>
      <c r="W14" s="3133"/>
      <c r="X14" s="3133"/>
      <c r="Y14" s="3133"/>
      <c r="Z14" s="3133"/>
      <c r="AA14" s="3133"/>
      <c r="AB14" s="3133"/>
      <c r="AC14" s="3133"/>
      <c r="AD14" s="3133"/>
      <c r="AE14" s="3133"/>
      <c r="AF14" s="3133"/>
      <c r="AG14" s="3133"/>
      <c r="AH14" s="3133"/>
      <c r="AI14" s="3133"/>
      <c r="AJ14" s="3133"/>
      <c r="AK14" s="3133"/>
      <c r="AL14" s="3133"/>
      <c r="AM14" s="3133"/>
      <c r="AN14" s="3133"/>
      <c r="AO14" s="3133"/>
      <c r="AP14" s="3133"/>
    </row>
    <row r="15" spans="1:48" ht="18" hidden="1" customHeight="1">
      <c r="A15" s="1346"/>
      <c r="B15" s="1801"/>
      <c r="C15" s="1802"/>
      <c r="D15" s="3395" t="s">
        <v>823</v>
      </c>
      <c r="E15" s="3396" t="s">
        <v>570</v>
      </c>
      <c r="F15" s="3127"/>
      <c r="G15" s="3127"/>
      <c r="H15" s="3128"/>
      <c r="I15" s="3397" t="s">
        <v>112</v>
      </c>
      <c r="J15" s="3397"/>
      <c r="K15" s="3133"/>
      <c r="L15" s="3134"/>
      <c r="M15" s="3135" t="s">
        <v>679</v>
      </c>
      <c r="N15" s="3133"/>
      <c r="O15" s="3133"/>
      <c r="P15" s="3133"/>
      <c r="Q15" s="3133"/>
      <c r="R15" s="3133"/>
      <c r="S15" s="3133"/>
      <c r="T15" s="3133"/>
      <c r="U15" s="3133"/>
      <c r="V15" s="3133"/>
      <c r="W15" s="3133"/>
      <c r="X15" s="3133"/>
      <c r="Y15" s="3133"/>
      <c r="Z15" s="3133"/>
      <c r="AA15" s="3133"/>
      <c r="AB15" s="3133"/>
      <c r="AC15" s="3133"/>
      <c r="AD15" s="3133"/>
      <c r="AE15" s="3133"/>
      <c r="AF15" s="3133"/>
      <c r="AG15" s="3133"/>
      <c r="AH15" s="3133"/>
      <c r="AI15" s="3133"/>
      <c r="AJ15" s="3133"/>
      <c r="AK15" s="3133"/>
      <c r="AL15" s="3133"/>
      <c r="AM15" s="3133"/>
      <c r="AN15" s="3133"/>
      <c r="AO15" s="3133"/>
      <c r="AP15" s="3134"/>
    </row>
    <row r="16" spans="1:48" ht="12" hidden="1" customHeight="1">
      <c r="A16" s="1346"/>
      <c r="B16" s="1801"/>
      <c r="C16" s="1803"/>
      <c r="D16" s="3388"/>
      <c r="E16" s="3388"/>
      <c r="F16" s="3384"/>
      <c r="G16" s="3384"/>
      <c r="H16" s="3131"/>
      <c r="I16" s="3398" t="s">
        <v>113</v>
      </c>
      <c r="J16" s="3398"/>
      <c r="K16" s="3155"/>
      <c r="L16" s="3156"/>
      <c r="M16" s="3399"/>
      <c r="N16" s="3399"/>
      <c r="O16" s="3399"/>
      <c r="P16" s="1804"/>
      <c r="Q16" s="1804"/>
      <c r="R16" s="1804"/>
      <c r="S16" s="1804"/>
      <c r="T16" s="1804"/>
      <c r="U16" s="1805"/>
      <c r="V16" s="3399"/>
      <c r="W16" s="3161"/>
      <c r="X16" s="3399"/>
      <c r="Y16" s="1806"/>
      <c r="Z16" s="1804"/>
      <c r="AA16" s="1804"/>
      <c r="AB16" s="1804"/>
      <c r="AC16" s="1806"/>
      <c r="AD16" s="1807"/>
      <c r="AE16" s="3399"/>
      <c r="AF16" s="3399">
        <v>1</v>
      </c>
      <c r="AG16" s="3399"/>
      <c r="AH16" s="1808"/>
      <c r="AI16" s="1808"/>
      <c r="AJ16" s="1808"/>
      <c r="AK16" s="1808"/>
      <c r="AL16" s="1808"/>
      <c r="AM16" s="1808"/>
      <c r="AN16" s="3406">
        <v>1</v>
      </c>
      <c r="AO16" s="3399"/>
      <c r="AP16" s="3400"/>
      <c r="AQ16" s="1808"/>
      <c r="AR16" s="1808"/>
      <c r="AS16" s="1808"/>
      <c r="AT16" s="1808"/>
      <c r="AU16" s="1808"/>
      <c r="AV16" s="1808"/>
    </row>
    <row r="17" spans="1:48" ht="16.5" hidden="1" customHeight="1">
      <c r="A17" s="1346"/>
      <c r="B17" s="1801"/>
      <c r="C17" s="1803"/>
      <c r="D17" s="3190"/>
      <c r="E17" s="3190"/>
      <c r="F17" s="3190"/>
      <c r="G17" s="3190"/>
      <c r="H17" s="3191"/>
      <c r="I17" s="1808">
        <f>SUM(M16:AP17)</f>
        <v>2</v>
      </c>
      <c r="J17" s="1808">
        <f>SUM(N16:AQ17)</f>
        <v>2</v>
      </c>
      <c r="K17" s="3401" t="s">
        <v>681</v>
      </c>
      <c r="L17" s="3191"/>
      <c r="M17" s="3158"/>
      <c r="N17" s="3158"/>
      <c r="O17" s="3158"/>
      <c r="P17" s="1804"/>
      <c r="Q17" s="1804"/>
      <c r="R17" s="1804"/>
      <c r="S17" s="1804"/>
      <c r="T17" s="1804"/>
      <c r="U17" s="1805"/>
      <c r="V17" s="3158"/>
      <c r="W17" s="3160"/>
      <c r="X17" s="3158"/>
      <c r="Y17" s="1806"/>
      <c r="Z17" s="1804"/>
      <c r="AA17" s="1804"/>
      <c r="AB17" s="1804"/>
      <c r="AC17" s="1806"/>
      <c r="AD17" s="1807"/>
      <c r="AE17" s="3158"/>
      <c r="AF17" s="3158"/>
      <c r="AG17" s="3158"/>
      <c r="AH17" s="1808"/>
      <c r="AI17" s="1808"/>
      <c r="AJ17" s="1808"/>
      <c r="AK17" s="1808"/>
      <c r="AL17" s="1808"/>
      <c r="AM17" s="1808"/>
      <c r="AN17" s="3158"/>
      <c r="AO17" s="3158"/>
      <c r="AP17" s="3191"/>
      <c r="AQ17" s="1808"/>
      <c r="AR17" s="1808"/>
      <c r="AS17" s="1808"/>
      <c r="AT17" s="1808"/>
      <c r="AU17" s="1808"/>
      <c r="AV17" s="1808"/>
    </row>
    <row r="18" spans="1:48" ht="24" customHeight="1" thickBot="1">
      <c r="A18" s="1346"/>
      <c r="B18" s="1801"/>
      <c r="C18" s="1801"/>
      <c r="D18" s="1803"/>
      <c r="E18" s="3402" t="s">
        <v>293</v>
      </c>
      <c r="F18" s="3403" t="s">
        <v>1071</v>
      </c>
      <c r="G18" s="3190"/>
      <c r="H18" s="3191"/>
      <c r="I18" s="1809"/>
      <c r="J18" s="1809"/>
      <c r="K18" s="3404" t="s">
        <v>117</v>
      </c>
      <c r="L18" s="3190"/>
      <c r="M18" s="3190"/>
      <c r="N18" s="3190"/>
      <c r="O18" s="3190"/>
      <c r="P18" s="3190"/>
      <c r="Q18" s="3190"/>
      <c r="R18" s="3190"/>
      <c r="S18" s="3190"/>
      <c r="T18" s="3190"/>
      <c r="U18" s="3190"/>
      <c r="V18" s="3190"/>
      <c r="W18" s="3190"/>
      <c r="X18" s="3190"/>
      <c r="Y18" s="3190"/>
      <c r="Z18" s="3190"/>
      <c r="AA18" s="3190"/>
      <c r="AB18" s="3190"/>
      <c r="AC18" s="3190"/>
      <c r="AD18" s="3190"/>
      <c r="AE18" s="3190"/>
      <c r="AF18" s="3190"/>
      <c r="AG18" s="3190"/>
      <c r="AH18" s="3190"/>
      <c r="AI18" s="3190"/>
      <c r="AJ18" s="3190"/>
      <c r="AK18" s="3190"/>
      <c r="AL18" s="3190"/>
      <c r="AM18" s="3190"/>
      <c r="AN18" s="3190"/>
      <c r="AO18" s="3190"/>
      <c r="AP18" s="3190"/>
      <c r="AQ18" s="3190"/>
      <c r="AR18" s="3190"/>
      <c r="AS18" s="3190"/>
      <c r="AT18" s="3190"/>
      <c r="AU18" s="3191"/>
    </row>
    <row r="19" spans="1:48" ht="33.75" customHeight="1">
      <c r="A19" s="1346"/>
      <c r="B19" s="1801"/>
      <c r="C19" s="1801"/>
      <c r="D19" s="1803"/>
      <c r="E19" s="3131"/>
      <c r="F19" s="1810" t="s">
        <v>568</v>
      </c>
      <c r="G19" s="3405" t="s">
        <v>1072</v>
      </c>
      <c r="H19" s="3156"/>
      <c r="I19" s="1811">
        <f>SUM(I20:I21)</f>
        <v>0.12196969696969698</v>
      </c>
      <c r="J19" s="1811">
        <f>SUM(J20:J21)</f>
        <v>0.12196969696969698</v>
      </c>
      <c r="K19" s="1388"/>
      <c r="L19" s="1812" t="s">
        <v>1073</v>
      </c>
      <c r="M19" s="1813"/>
      <c r="N19" s="1814"/>
      <c r="O19" s="1814"/>
      <c r="P19" s="1815"/>
      <c r="Q19" s="1814"/>
      <c r="R19" s="1814"/>
      <c r="S19" s="1814"/>
      <c r="T19" s="1815"/>
      <c r="U19" s="1816"/>
      <c r="V19" s="1814"/>
      <c r="W19" s="1814"/>
      <c r="X19" s="1814"/>
      <c r="Y19" s="1817"/>
      <c r="Z19" s="1818"/>
      <c r="AA19" s="1818"/>
      <c r="AB19" s="1818"/>
      <c r="AC19" s="1817"/>
      <c r="AD19" s="1816"/>
      <c r="AE19" s="1814"/>
      <c r="AF19" s="1814"/>
      <c r="AG19" s="1814"/>
      <c r="AH19" s="1819"/>
      <c r="AI19" s="1818"/>
      <c r="AJ19" s="1814"/>
      <c r="AK19" s="1814"/>
      <c r="AL19" s="1819"/>
      <c r="AM19" s="1820"/>
      <c r="AN19" s="1814"/>
      <c r="AO19" s="1814"/>
      <c r="AP19" s="1814"/>
      <c r="AQ19" s="1819"/>
      <c r="AR19" s="1818"/>
      <c r="AS19" s="1814"/>
      <c r="AT19" s="1814"/>
      <c r="AU19" s="1819"/>
      <c r="AV19" s="1820"/>
    </row>
    <row r="20" spans="1:48" ht="40.5" customHeight="1">
      <c r="A20" s="1346"/>
      <c r="B20" s="1801"/>
      <c r="C20" s="1801"/>
      <c r="D20" s="1803"/>
      <c r="E20" s="3131"/>
      <c r="F20" s="1821"/>
      <c r="G20" s="1822" t="s">
        <v>123</v>
      </c>
      <c r="H20" s="1823" t="s">
        <v>1074</v>
      </c>
      <c r="I20" s="1789">
        <f>P20+Y20+AH20+AQ20</f>
        <v>0.10363636363636364</v>
      </c>
      <c r="J20" s="1789">
        <f t="shared" ref="J20:J21" si="7">T20+AC20+AL20+AU20</f>
        <v>0.10363636363636364</v>
      </c>
      <c r="K20" s="1824">
        <v>2</v>
      </c>
      <c r="L20" s="1825" t="s">
        <v>1075</v>
      </c>
      <c r="M20" s="1826"/>
      <c r="N20" s="1352">
        <f t="shared" ref="N20:O20" si="8">3%/11</f>
        <v>2.7272727272727271E-3</v>
      </c>
      <c r="O20" s="1352">
        <f t="shared" si="8"/>
        <v>2.7272727272727271E-3</v>
      </c>
      <c r="P20" s="1827">
        <f t="shared" ref="P20:P21" si="9">SUM(M20:O20)</f>
        <v>5.4545454545454541E-3</v>
      </c>
      <c r="Q20" s="1352"/>
      <c r="R20" s="1352">
        <f t="shared" ref="R20:S20" si="10">3%/11</f>
        <v>2.7272727272727271E-3</v>
      </c>
      <c r="S20" s="1352">
        <f t="shared" si="10"/>
        <v>2.7272727272727271E-3</v>
      </c>
      <c r="T20" s="1827">
        <f t="shared" ref="T20:T21" si="11">SUM(Q20:S20)</f>
        <v>5.4545454545454541E-3</v>
      </c>
      <c r="U20" s="1828">
        <f t="shared" ref="U20:U21" si="12">(T20/P20)*100%</f>
        <v>1</v>
      </c>
      <c r="V20" s="1829">
        <v>1.4999999999999999E-2</v>
      </c>
      <c r="W20" s="1829">
        <v>1.4999999999999999E-2</v>
      </c>
      <c r="X20" s="1829">
        <v>1.4999999999999999E-2</v>
      </c>
      <c r="Y20" s="1830">
        <f t="shared" ref="Y20:Y21" si="13">SUM(V20:X20)</f>
        <v>4.4999999999999998E-2</v>
      </c>
      <c r="Z20" s="1831">
        <v>1.4999999999999999E-2</v>
      </c>
      <c r="AA20" s="1831">
        <v>1.4999999999999999E-2</v>
      </c>
      <c r="AB20" s="1831">
        <v>1.4999999999999999E-2</v>
      </c>
      <c r="AC20" s="1815">
        <f t="shared" ref="AC20:AC21" si="14">SUM(Z20:AB20)</f>
        <v>4.4999999999999998E-2</v>
      </c>
      <c r="AD20" s="1820">
        <f t="shared" ref="AD20:AD21" si="15">(AC20/Y20)*100%</f>
        <v>1</v>
      </c>
      <c r="AE20" s="1352">
        <v>1.4999999999999999E-2</v>
      </c>
      <c r="AF20" s="1352">
        <v>1.4999999999999999E-2</v>
      </c>
      <c r="AG20" s="1352">
        <v>1.4999999999999999E-2</v>
      </c>
      <c r="AH20" s="1832">
        <f t="shared" ref="AH20:AH21" si="16">SUM(AE20:AG20)</f>
        <v>4.4999999999999998E-2</v>
      </c>
      <c r="AI20" s="1831">
        <v>1.4999999999999999E-2</v>
      </c>
      <c r="AJ20" s="1831">
        <v>1.4999999999999999E-2</v>
      </c>
      <c r="AK20" s="1831">
        <v>1.4999999999999999E-2</v>
      </c>
      <c r="AL20" s="1832">
        <f t="shared" ref="AL20:AL21" si="17">SUM(AI20:AK20)</f>
        <v>4.4999999999999998E-2</v>
      </c>
      <c r="AM20" s="1833">
        <f t="shared" ref="AM20:AM21" si="18">(AL20/AH20)*100%</f>
        <v>1</v>
      </c>
      <c r="AN20" s="1352">
        <f t="shared" ref="AN20:AT20" si="19">3%/11</f>
        <v>2.7272727272727271E-3</v>
      </c>
      <c r="AO20" s="1352">
        <f t="shared" si="19"/>
        <v>2.7272727272727271E-3</v>
      </c>
      <c r="AP20" s="1352">
        <f t="shared" si="19"/>
        <v>2.7272727272727271E-3</v>
      </c>
      <c r="AQ20" s="1832">
        <f t="shared" ref="AQ20:AQ21" si="20">SUM(AN20:AP20)</f>
        <v>8.1818181818181807E-3</v>
      </c>
      <c r="AR20" s="1352">
        <f t="shared" si="19"/>
        <v>2.7272727272727271E-3</v>
      </c>
      <c r="AS20" s="1352">
        <f t="shared" si="19"/>
        <v>2.7272727272727271E-3</v>
      </c>
      <c r="AT20" s="1352">
        <f t="shared" si="19"/>
        <v>2.7272727272727271E-3</v>
      </c>
      <c r="AU20" s="1832">
        <f t="shared" ref="AU20:AU21" si="21">SUM(AR20:AT20)</f>
        <v>8.1818181818181807E-3</v>
      </c>
      <c r="AV20" s="1833">
        <f t="shared" ref="AV20:AV21" si="22">(AU20/AQ20)*100%</f>
        <v>1</v>
      </c>
    </row>
    <row r="21" spans="1:48" ht="24" customHeight="1" thickBot="1">
      <c r="A21" s="1346"/>
      <c r="B21" s="1801"/>
      <c r="C21" s="1801"/>
      <c r="D21" s="1803"/>
      <c r="E21" s="3191"/>
      <c r="F21" s="1834"/>
      <c r="G21" s="1835" t="s">
        <v>123</v>
      </c>
      <c r="H21" s="1836" t="s">
        <v>1076</v>
      </c>
      <c r="I21" s="1789">
        <f>P21+Y21+AH21+AQ21</f>
        <v>1.8333333333333333E-2</v>
      </c>
      <c r="J21" s="1789">
        <f t="shared" si="7"/>
        <v>1.8333333333333333E-2</v>
      </c>
      <c r="K21" s="1824">
        <v>1</v>
      </c>
      <c r="L21" s="1825" t="s">
        <v>1077</v>
      </c>
      <c r="M21" s="1826"/>
      <c r="N21" s="1352">
        <f t="shared" ref="N21:O21" si="23">0.5%/3</f>
        <v>1.6666666666666668E-3</v>
      </c>
      <c r="O21" s="1352">
        <f t="shared" si="23"/>
        <v>1.6666666666666668E-3</v>
      </c>
      <c r="P21" s="1827">
        <f t="shared" si="9"/>
        <v>3.3333333333333335E-3</v>
      </c>
      <c r="Q21" s="1352"/>
      <c r="R21" s="1352">
        <f t="shared" ref="R21:S21" si="24">0.5%/3</f>
        <v>1.6666666666666668E-3</v>
      </c>
      <c r="S21" s="1352">
        <f t="shared" si="24"/>
        <v>1.6666666666666668E-3</v>
      </c>
      <c r="T21" s="1827">
        <f t="shared" si="11"/>
        <v>3.3333333333333335E-3</v>
      </c>
      <c r="U21" s="1828">
        <f t="shared" si="12"/>
        <v>1</v>
      </c>
      <c r="V21" s="1829">
        <f t="shared" ref="V21:AB21" si="25">0.5%/3</f>
        <v>1.6666666666666668E-3</v>
      </c>
      <c r="W21" s="1829">
        <f t="shared" si="25"/>
        <v>1.6666666666666668E-3</v>
      </c>
      <c r="X21" s="1829">
        <f t="shared" si="25"/>
        <v>1.6666666666666668E-3</v>
      </c>
      <c r="Y21" s="1817">
        <f t="shared" si="13"/>
        <v>5.0000000000000001E-3</v>
      </c>
      <c r="Z21" s="1829">
        <f t="shared" si="25"/>
        <v>1.6666666666666668E-3</v>
      </c>
      <c r="AA21" s="1829">
        <f t="shared" si="25"/>
        <v>1.6666666666666668E-3</v>
      </c>
      <c r="AB21" s="1829">
        <f t="shared" si="25"/>
        <v>1.6666666666666668E-3</v>
      </c>
      <c r="AC21" s="1815">
        <f t="shared" si="14"/>
        <v>5.0000000000000001E-3</v>
      </c>
      <c r="AD21" s="1820">
        <f t="shared" si="15"/>
        <v>1</v>
      </c>
      <c r="AE21" s="1352">
        <f t="shared" ref="AE21:AG21" si="26">0.5%/3</f>
        <v>1.6666666666666668E-3</v>
      </c>
      <c r="AF21" s="1352">
        <f t="shared" si="26"/>
        <v>1.6666666666666668E-3</v>
      </c>
      <c r="AG21" s="1352">
        <f t="shared" si="26"/>
        <v>1.6666666666666668E-3</v>
      </c>
      <c r="AH21" s="1832">
        <f t="shared" si="16"/>
        <v>5.0000000000000001E-3</v>
      </c>
      <c r="AI21" s="1837">
        <f t="shared" ref="AI21:AK21" si="27">0.5%/3</f>
        <v>1.6666666666666668E-3</v>
      </c>
      <c r="AJ21" s="1837">
        <f t="shared" si="27"/>
        <v>1.6666666666666668E-3</v>
      </c>
      <c r="AK21" s="1837">
        <f t="shared" si="27"/>
        <v>1.6666666666666668E-3</v>
      </c>
      <c r="AL21" s="1832">
        <f t="shared" si="17"/>
        <v>5.0000000000000001E-3</v>
      </c>
      <c r="AM21" s="1833">
        <f t="shared" si="18"/>
        <v>1</v>
      </c>
      <c r="AN21" s="1352">
        <f t="shared" ref="AN21:AP21" si="28">0.5%/3</f>
        <v>1.6666666666666668E-3</v>
      </c>
      <c r="AO21" s="1352">
        <f t="shared" si="28"/>
        <v>1.6666666666666668E-3</v>
      </c>
      <c r="AP21" s="1352">
        <f t="shared" si="28"/>
        <v>1.6666666666666668E-3</v>
      </c>
      <c r="AQ21" s="1832">
        <f t="shared" si="20"/>
        <v>5.0000000000000001E-3</v>
      </c>
      <c r="AR21" s="1837">
        <f t="shared" ref="AR21:AT21" si="29">0.5%/3</f>
        <v>1.6666666666666668E-3</v>
      </c>
      <c r="AS21" s="1837">
        <f t="shared" si="29"/>
        <v>1.6666666666666668E-3</v>
      </c>
      <c r="AT21" s="1837">
        <f t="shared" si="29"/>
        <v>1.6666666666666668E-3</v>
      </c>
      <c r="AU21" s="1832">
        <f t="shared" si="21"/>
        <v>5.0000000000000001E-3</v>
      </c>
      <c r="AV21" s="1833">
        <f t="shared" si="22"/>
        <v>1</v>
      </c>
    </row>
    <row r="22" spans="1:48" ht="27" hidden="1" customHeight="1">
      <c r="A22" s="1760"/>
      <c r="B22" s="1238"/>
      <c r="C22" s="1239" t="s">
        <v>108</v>
      </c>
      <c r="D22" s="3170" t="s">
        <v>1078</v>
      </c>
      <c r="E22" s="3133"/>
      <c r="F22" s="3133"/>
      <c r="G22" s="3133"/>
      <c r="H22" s="3133"/>
      <c r="I22" s="3133"/>
      <c r="J22" s="3133"/>
      <c r="K22" s="3133"/>
      <c r="L22" s="3133"/>
      <c r="M22" s="3133"/>
      <c r="N22" s="3133"/>
      <c r="O22" s="3133"/>
      <c r="P22" s="3133"/>
      <c r="Q22" s="3133"/>
      <c r="R22" s="3133"/>
      <c r="S22" s="3133"/>
      <c r="T22" s="3133"/>
      <c r="U22" s="3133"/>
      <c r="V22" s="3133"/>
      <c r="W22" s="3133"/>
      <c r="X22" s="3133"/>
      <c r="Y22" s="3133"/>
      <c r="Z22" s="3133"/>
      <c r="AA22" s="3133"/>
      <c r="AB22" s="3133"/>
      <c r="AC22" s="3133"/>
      <c r="AD22" s="3133"/>
      <c r="AE22" s="3133"/>
      <c r="AF22" s="3133"/>
      <c r="AG22" s="3133"/>
      <c r="AH22" s="3133"/>
      <c r="AI22" s="3133"/>
      <c r="AJ22" s="3133"/>
      <c r="AK22" s="3133"/>
      <c r="AL22" s="3133"/>
      <c r="AM22" s="3133"/>
      <c r="AN22" s="3133"/>
      <c r="AO22" s="3133"/>
      <c r="AP22" s="3133"/>
    </row>
    <row r="23" spans="1:48" ht="24" hidden="1" customHeight="1">
      <c r="A23" s="1760"/>
      <c r="B23" s="1769"/>
      <c r="C23" s="1241"/>
      <c r="D23" s="3124" t="s">
        <v>1079</v>
      </c>
      <c r="E23" s="3126" t="s">
        <v>111</v>
      </c>
      <c r="F23" s="3127"/>
      <c r="G23" s="3127"/>
      <c r="H23" s="3128"/>
      <c r="I23" s="3132" t="s">
        <v>112</v>
      </c>
      <c r="J23" s="3389"/>
      <c r="K23" s="3133"/>
      <c r="L23" s="3134"/>
      <c r="M23" s="3135" t="s">
        <v>679</v>
      </c>
      <c r="N23" s="3133"/>
      <c r="O23" s="3133"/>
      <c r="P23" s="3133"/>
      <c r="Q23" s="3133"/>
      <c r="R23" s="3133"/>
      <c r="S23" s="3133"/>
      <c r="T23" s="3133"/>
      <c r="U23" s="3133"/>
      <c r="V23" s="3133"/>
      <c r="W23" s="3133"/>
      <c r="X23" s="3133"/>
      <c r="Y23" s="3133"/>
      <c r="Z23" s="3133"/>
      <c r="AA23" s="3133"/>
      <c r="AB23" s="3133"/>
      <c r="AC23" s="3133"/>
      <c r="AD23" s="3133"/>
      <c r="AE23" s="3133"/>
      <c r="AF23" s="3133"/>
      <c r="AG23" s="3133"/>
      <c r="AH23" s="3133"/>
      <c r="AI23" s="3133"/>
      <c r="AJ23" s="3133"/>
      <c r="AK23" s="3133"/>
      <c r="AL23" s="3133"/>
      <c r="AM23" s="3133"/>
      <c r="AN23" s="3133"/>
      <c r="AO23" s="3133"/>
      <c r="AP23" s="3134"/>
    </row>
    <row r="24" spans="1:48" ht="9.75" hidden="1" customHeight="1">
      <c r="A24" s="1760"/>
      <c r="B24" s="1769"/>
      <c r="C24" s="1770"/>
      <c r="D24" s="3125"/>
      <c r="E24" s="3388"/>
      <c r="F24" s="3384"/>
      <c r="G24" s="3384"/>
      <c r="H24" s="3131"/>
      <c r="I24" s="3154" t="s">
        <v>113</v>
      </c>
      <c r="J24" s="3390"/>
      <c r="K24" s="3155"/>
      <c r="L24" s="3156"/>
      <c r="M24" s="3391"/>
      <c r="N24" s="3161"/>
      <c r="O24" s="3161"/>
      <c r="P24" s="1771"/>
      <c r="Q24" s="1771"/>
      <c r="R24" s="1771"/>
      <c r="S24" s="1771"/>
      <c r="T24" s="1771"/>
      <c r="U24" s="1772"/>
      <c r="V24" s="3161"/>
      <c r="W24" s="3161"/>
      <c r="X24" s="3161"/>
      <c r="Y24" s="1773"/>
      <c r="Z24" s="1771"/>
      <c r="AA24" s="1771"/>
      <c r="AB24" s="1771"/>
      <c r="AC24" s="1773"/>
      <c r="AD24" s="1774"/>
      <c r="AE24" s="3161"/>
      <c r="AF24" s="3161">
        <v>1</v>
      </c>
      <c r="AG24" s="3161"/>
      <c r="AH24" s="1771"/>
      <c r="AI24" s="1771"/>
      <c r="AJ24" s="1771"/>
      <c r="AK24" s="1771"/>
      <c r="AL24" s="1771"/>
      <c r="AM24" s="1771"/>
      <c r="AN24" s="3161">
        <v>1</v>
      </c>
      <c r="AO24" s="3161"/>
      <c r="AP24" s="3172"/>
      <c r="AQ24" s="1771"/>
      <c r="AR24" s="1771"/>
      <c r="AS24" s="1771"/>
      <c r="AT24" s="1771"/>
      <c r="AU24" s="1771"/>
      <c r="AV24" s="1771"/>
    </row>
    <row r="25" spans="1:48" ht="18" hidden="1" customHeight="1">
      <c r="A25" s="1760"/>
      <c r="B25" s="1769"/>
      <c r="C25" s="1770"/>
      <c r="D25" s="3125"/>
      <c r="E25" s="3388"/>
      <c r="F25" s="3388"/>
      <c r="G25" s="3388"/>
      <c r="H25" s="3131"/>
      <c r="I25" s="1245">
        <f>SUM(M24:AP25)</f>
        <v>2</v>
      </c>
      <c r="J25" s="1245">
        <f>SUM(N24:AQ25)</f>
        <v>2</v>
      </c>
      <c r="K25" s="3173" t="s">
        <v>681</v>
      </c>
      <c r="L25" s="3165"/>
      <c r="M25" s="3158"/>
      <c r="N25" s="3160"/>
      <c r="O25" s="3160"/>
      <c r="P25" s="1771"/>
      <c r="Q25" s="1771"/>
      <c r="R25" s="1771"/>
      <c r="S25" s="1771"/>
      <c r="T25" s="1771"/>
      <c r="U25" s="1772"/>
      <c r="V25" s="3160"/>
      <c r="W25" s="3160"/>
      <c r="X25" s="3160"/>
      <c r="Y25" s="1773"/>
      <c r="Z25" s="1771"/>
      <c r="AA25" s="1771"/>
      <c r="AB25" s="1771"/>
      <c r="AC25" s="1773"/>
      <c r="AD25" s="1774"/>
      <c r="AE25" s="3160"/>
      <c r="AF25" s="3160"/>
      <c r="AG25" s="3160"/>
      <c r="AH25" s="1771"/>
      <c r="AI25" s="1771"/>
      <c r="AJ25" s="1771"/>
      <c r="AK25" s="1771"/>
      <c r="AL25" s="1771"/>
      <c r="AM25" s="1771"/>
      <c r="AN25" s="3160"/>
      <c r="AO25" s="3160"/>
      <c r="AP25" s="3163"/>
      <c r="AQ25" s="1771"/>
      <c r="AR25" s="1771"/>
      <c r="AS25" s="1771"/>
      <c r="AT25" s="1771"/>
      <c r="AU25" s="1771"/>
      <c r="AV25" s="1771"/>
    </row>
    <row r="26" spans="1:48" ht="35.25" customHeight="1" thickBot="1">
      <c r="A26" s="1760"/>
      <c r="B26" s="1769"/>
      <c r="C26" s="1770"/>
      <c r="D26" s="1241"/>
      <c r="E26" s="3147" t="s">
        <v>152</v>
      </c>
      <c r="F26" s="3174" t="s">
        <v>1080</v>
      </c>
      <c r="G26" s="3127"/>
      <c r="H26" s="3127"/>
      <c r="I26" s="1316"/>
      <c r="J26" s="1316"/>
      <c r="K26" s="3407" t="s">
        <v>1081</v>
      </c>
      <c r="L26" s="3133"/>
      <c r="M26" s="3133"/>
      <c r="N26" s="3133"/>
      <c r="O26" s="3133"/>
      <c r="P26" s="3133"/>
      <c r="Q26" s="3133"/>
      <c r="R26" s="3133"/>
      <c r="S26" s="3133"/>
      <c r="T26" s="3133"/>
      <c r="U26" s="3133"/>
      <c r="V26" s="3133"/>
      <c r="W26" s="3133"/>
      <c r="X26" s="3133"/>
      <c r="Y26" s="3133"/>
      <c r="Z26" s="3133"/>
      <c r="AA26" s="3133"/>
      <c r="AB26" s="3133"/>
      <c r="AC26" s="3133"/>
      <c r="AD26" s="3133"/>
      <c r="AE26" s="3133"/>
      <c r="AF26" s="3133"/>
      <c r="AG26" s="3133"/>
      <c r="AH26" s="3133"/>
      <c r="AI26" s="3133"/>
      <c r="AJ26" s="3133"/>
      <c r="AK26" s="3133"/>
      <c r="AL26" s="3133"/>
      <c r="AM26" s="3133"/>
      <c r="AN26" s="3133"/>
      <c r="AO26" s="3133"/>
      <c r="AP26" s="3133"/>
      <c r="AQ26" s="3133"/>
      <c r="AR26" s="3133"/>
      <c r="AS26" s="3133"/>
      <c r="AT26" s="3133"/>
      <c r="AU26" s="3134"/>
    </row>
    <row r="27" spans="1:48" ht="25.5" customHeight="1">
      <c r="A27" s="1760"/>
      <c r="B27" s="1838"/>
      <c r="C27" s="1839"/>
      <c r="D27" s="1840"/>
      <c r="E27" s="3148"/>
      <c r="F27" s="1300" t="s">
        <v>154</v>
      </c>
      <c r="G27" s="3405" t="s">
        <v>1082</v>
      </c>
      <c r="H27" s="3156"/>
      <c r="I27" s="1841">
        <f>SUM(I28:I29)</f>
        <v>0.05</v>
      </c>
      <c r="J27" s="1841">
        <f>SUM(J28:J29)</f>
        <v>0.05</v>
      </c>
      <c r="K27" s="1824"/>
      <c r="L27" s="1842" t="s">
        <v>1083</v>
      </c>
      <c r="M27" s="1813"/>
      <c r="N27" s="1813"/>
      <c r="O27" s="1813"/>
      <c r="P27" s="1843"/>
      <c r="Q27" s="1813"/>
      <c r="R27" s="1813"/>
      <c r="S27" s="1813"/>
      <c r="T27" s="1843"/>
      <c r="U27" s="1816"/>
      <c r="V27" s="1813"/>
      <c r="W27" s="1813"/>
      <c r="X27" s="1844"/>
      <c r="Y27" s="1843"/>
      <c r="Z27" s="1845"/>
      <c r="AA27" s="1845"/>
      <c r="AB27" s="1845"/>
      <c r="AC27" s="1843"/>
      <c r="AD27" s="1816"/>
      <c r="AE27" s="1813"/>
      <c r="AF27" s="1813"/>
      <c r="AG27" s="1813"/>
      <c r="AH27" s="1843"/>
      <c r="AI27" s="1845"/>
      <c r="AJ27" s="1813"/>
      <c r="AK27" s="1813"/>
      <c r="AL27" s="1843"/>
      <c r="AM27" s="1846"/>
      <c r="AN27" s="1813"/>
      <c r="AO27" s="1813"/>
      <c r="AP27" s="1847"/>
      <c r="AQ27" s="1848">
        <f t="shared" ref="AQ27:AQ29" si="30">SUM(AN27:AP27)</f>
        <v>0</v>
      </c>
      <c r="AR27" s="1845"/>
      <c r="AS27" s="1813"/>
      <c r="AT27" s="1813"/>
      <c r="AU27" s="1848">
        <f t="shared" ref="AU27:AU29" si="31">SUM(AR27:AT27)</f>
        <v>0</v>
      </c>
      <c r="AV27" s="1846"/>
    </row>
    <row r="28" spans="1:48" ht="25.5" customHeight="1">
      <c r="A28" s="1760"/>
      <c r="B28" s="1838"/>
      <c r="C28" s="1839"/>
      <c r="D28" s="1839"/>
      <c r="E28" s="3148"/>
      <c r="F28" s="1300"/>
      <c r="G28" s="1835" t="s">
        <v>123</v>
      </c>
      <c r="H28" s="1849" t="s">
        <v>1084</v>
      </c>
      <c r="I28" s="1788">
        <f>P28+Y28+AH28+AQ28</f>
        <v>0.03</v>
      </c>
      <c r="J28" s="1789">
        <f t="shared" ref="J28:J29" si="32">T28+AC28+AL28+AU28</f>
        <v>0.03</v>
      </c>
      <c r="K28" s="1824">
        <f t="shared" ref="K28:K29" si="33">COUNT(M28:AP28)</f>
        <v>5</v>
      </c>
      <c r="L28" s="1825" t="s">
        <v>1077</v>
      </c>
      <c r="M28" s="1850"/>
      <c r="N28" s="1851"/>
      <c r="O28" s="1851"/>
      <c r="P28" s="1852"/>
      <c r="Q28" s="1851"/>
      <c r="R28" s="1851"/>
      <c r="S28" s="1851"/>
      <c r="T28" s="1852"/>
      <c r="U28" s="1828"/>
      <c r="V28" s="1851"/>
      <c r="W28" s="1851">
        <v>0.03</v>
      </c>
      <c r="X28" s="1780"/>
      <c r="Y28" s="1853">
        <f t="shared" ref="Y28:Y29" si="34">SUM(V28:X28)</f>
        <v>0.03</v>
      </c>
      <c r="Z28" s="1854"/>
      <c r="AA28" s="1854">
        <v>0.03</v>
      </c>
      <c r="AB28" s="1783"/>
      <c r="AC28" s="1853">
        <f t="shared" ref="AC28:AC29" si="35">SUM(Z28:AB28)</f>
        <v>0.03</v>
      </c>
      <c r="AD28" s="1816">
        <f t="shared" ref="AD28:AD29" si="36">(AC28/Y28)*100%</f>
        <v>1</v>
      </c>
      <c r="AE28" s="1780"/>
      <c r="AF28" s="1851"/>
      <c r="AG28" s="1851"/>
      <c r="AH28" s="1852"/>
      <c r="AI28" s="1854"/>
      <c r="AJ28" s="1851"/>
      <c r="AK28" s="1851"/>
      <c r="AL28" s="1852"/>
      <c r="AM28" s="1828"/>
      <c r="AN28" s="1851"/>
      <c r="AO28" s="1851"/>
      <c r="AP28" s="1855"/>
      <c r="AQ28" s="1848">
        <f t="shared" si="30"/>
        <v>0</v>
      </c>
      <c r="AR28" s="1854"/>
      <c r="AS28" s="1851"/>
      <c r="AT28" s="1851"/>
      <c r="AU28" s="1848">
        <f t="shared" si="31"/>
        <v>0</v>
      </c>
      <c r="AV28" s="1828"/>
    </row>
    <row r="29" spans="1:48" ht="25.5" customHeight="1" thickBot="1">
      <c r="A29" s="1760"/>
      <c r="B29" s="1838"/>
      <c r="C29" s="1839"/>
      <c r="D29" s="1839"/>
      <c r="E29" s="3148"/>
      <c r="F29" s="1810"/>
      <c r="G29" s="1856" t="s">
        <v>123</v>
      </c>
      <c r="H29" s="1787" t="s">
        <v>1085</v>
      </c>
      <c r="I29" s="1788">
        <f>P29+Y29+AH29+AQ29</f>
        <v>0.02</v>
      </c>
      <c r="J29" s="1789">
        <f t="shared" si="32"/>
        <v>0.02</v>
      </c>
      <c r="K29" s="1824">
        <f t="shared" si="33"/>
        <v>6</v>
      </c>
      <c r="L29" s="1825" t="s">
        <v>1086</v>
      </c>
      <c r="M29" s="1850"/>
      <c r="N29" s="1851"/>
      <c r="O29" s="1851"/>
      <c r="P29" s="1852"/>
      <c r="Q29" s="1851"/>
      <c r="R29" s="1851"/>
      <c r="S29" s="1851"/>
      <c r="T29" s="1852"/>
      <c r="U29" s="1828"/>
      <c r="V29" s="1851"/>
      <c r="W29" s="1851"/>
      <c r="X29" s="1851">
        <v>0.01</v>
      </c>
      <c r="Y29" s="1853">
        <f t="shared" si="34"/>
        <v>0.01</v>
      </c>
      <c r="Z29" s="1854"/>
      <c r="AA29" s="1854"/>
      <c r="AB29" s="1854">
        <v>0.01</v>
      </c>
      <c r="AC29" s="1853">
        <f t="shared" si="35"/>
        <v>0.01</v>
      </c>
      <c r="AD29" s="1816">
        <f t="shared" si="36"/>
        <v>1</v>
      </c>
      <c r="AE29" s="1780"/>
      <c r="AF29" s="1851"/>
      <c r="AG29" s="1851"/>
      <c r="AH29" s="1852"/>
      <c r="AI29" s="1854"/>
      <c r="AJ29" s="1851"/>
      <c r="AK29" s="1851"/>
      <c r="AL29" s="1852"/>
      <c r="AM29" s="1828"/>
      <c r="AN29" s="1851"/>
      <c r="AO29" s="1851">
        <v>0.01</v>
      </c>
      <c r="AP29" s="1855"/>
      <c r="AQ29" s="1848">
        <f t="shared" si="30"/>
        <v>0.01</v>
      </c>
      <c r="AR29" s="1854"/>
      <c r="AS29" s="1851">
        <v>0.01</v>
      </c>
      <c r="AT29" s="1851"/>
      <c r="AU29" s="1848">
        <f t="shared" si="31"/>
        <v>0.01</v>
      </c>
      <c r="AV29" s="1828"/>
    </row>
    <row r="30" spans="1:48" ht="25.5" hidden="1" customHeight="1">
      <c r="A30" s="1760"/>
      <c r="B30" s="1235" t="s">
        <v>164</v>
      </c>
      <c r="C30" s="3168" t="s">
        <v>1087</v>
      </c>
      <c r="D30" s="3133"/>
      <c r="E30" s="3133"/>
      <c r="F30" s="3133"/>
      <c r="G30" s="3133"/>
      <c r="H30" s="3133"/>
      <c r="I30" s="3133"/>
      <c r="J30" s="3133"/>
      <c r="K30" s="3133"/>
      <c r="L30" s="3133"/>
      <c r="M30" s="3133"/>
      <c r="N30" s="3133"/>
      <c r="O30" s="3133"/>
      <c r="P30" s="3133"/>
      <c r="Q30" s="3133"/>
      <c r="R30" s="3133"/>
      <c r="S30" s="3133"/>
      <c r="T30" s="3133"/>
      <c r="U30" s="3133"/>
      <c r="V30" s="3133"/>
      <c r="W30" s="3133"/>
      <c r="X30" s="3133"/>
      <c r="Y30" s="3133"/>
      <c r="Z30" s="3133"/>
      <c r="AA30" s="3133"/>
      <c r="AB30" s="3133"/>
      <c r="AC30" s="3133"/>
      <c r="AD30" s="3133"/>
      <c r="AE30" s="3133"/>
      <c r="AF30" s="3133"/>
      <c r="AG30" s="3133"/>
      <c r="AH30" s="3133"/>
      <c r="AI30" s="3133"/>
      <c r="AJ30" s="3133"/>
      <c r="AK30" s="3133"/>
      <c r="AL30" s="3133"/>
      <c r="AM30" s="3133"/>
      <c r="AN30" s="3133"/>
      <c r="AO30" s="3133"/>
      <c r="AP30" s="3134"/>
    </row>
    <row r="31" spans="1:48" ht="27" hidden="1" customHeight="1">
      <c r="A31" s="1760"/>
      <c r="B31" s="1238"/>
      <c r="C31" s="1239" t="s">
        <v>166</v>
      </c>
      <c r="D31" s="3170" t="s">
        <v>167</v>
      </c>
      <c r="E31" s="3133"/>
      <c r="F31" s="3133"/>
      <c r="G31" s="3133"/>
      <c r="H31" s="3133"/>
      <c r="I31" s="3133"/>
      <c r="J31" s="3133"/>
      <c r="K31" s="3133"/>
      <c r="L31" s="3133"/>
      <c r="M31" s="3133"/>
      <c r="N31" s="3133"/>
      <c r="O31" s="3133"/>
      <c r="P31" s="3133"/>
      <c r="Q31" s="3133"/>
      <c r="R31" s="3133"/>
      <c r="S31" s="3133"/>
      <c r="T31" s="3133"/>
      <c r="U31" s="3133"/>
      <c r="V31" s="3133"/>
      <c r="W31" s="3133"/>
      <c r="X31" s="3133"/>
      <c r="Y31" s="3133"/>
      <c r="Z31" s="3133"/>
      <c r="AA31" s="3133"/>
      <c r="AB31" s="3133"/>
      <c r="AC31" s="3133"/>
      <c r="AD31" s="3133"/>
      <c r="AE31" s="3133"/>
      <c r="AF31" s="3133"/>
      <c r="AG31" s="3133"/>
      <c r="AH31" s="3133"/>
      <c r="AI31" s="3133"/>
      <c r="AJ31" s="3133"/>
      <c r="AK31" s="3133"/>
      <c r="AL31" s="3133"/>
      <c r="AM31" s="3133"/>
      <c r="AN31" s="3133"/>
      <c r="AO31" s="3133"/>
      <c r="AP31" s="3134"/>
    </row>
    <row r="32" spans="1:48" ht="24" hidden="1" customHeight="1">
      <c r="A32" s="1760"/>
      <c r="B32" s="1769"/>
      <c r="C32" s="1770"/>
      <c r="D32" s="3124" t="s">
        <v>168</v>
      </c>
      <c r="E32" s="3126" t="s">
        <v>475</v>
      </c>
      <c r="F32" s="3127"/>
      <c r="G32" s="3127"/>
      <c r="H32" s="3128"/>
      <c r="I32" s="3132" t="s">
        <v>112</v>
      </c>
      <c r="J32" s="3389"/>
      <c r="K32" s="3133"/>
      <c r="L32" s="3134"/>
      <c r="M32" s="3135" t="s">
        <v>1088</v>
      </c>
      <c r="N32" s="3133"/>
      <c r="O32" s="3133"/>
      <c r="P32" s="3133"/>
      <c r="Q32" s="3133"/>
      <c r="R32" s="3133"/>
      <c r="S32" s="3133"/>
      <c r="T32" s="3133"/>
      <c r="U32" s="3133"/>
      <c r="V32" s="3133"/>
      <c r="W32" s="3133"/>
      <c r="X32" s="3133"/>
      <c r="Y32" s="3133"/>
      <c r="Z32" s="3133"/>
      <c r="AA32" s="3133"/>
      <c r="AB32" s="3133"/>
      <c r="AC32" s="3133"/>
      <c r="AD32" s="3133"/>
      <c r="AE32" s="3133"/>
      <c r="AF32" s="3133"/>
      <c r="AG32" s="3133"/>
      <c r="AH32" s="3133"/>
      <c r="AI32" s="3133"/>
      <c r="AJ32" s="3133"/>
      <c r="AK32" s="3133"/>
      <c r="AL32" s="3133"/>
      <c r="AM32" s="3133"/>
      <c r="AN32" s="3133"/>
      <c r="AO32" s="3133"/>
      <c r="AP32" s="3134"/>
    </row>
    <row r="33" spans="1:48" ht="9.75" hidden="1" customHeight="1">
      <c r="A33" s="1760"/>
      <c r="B33" s="1769"/>
      <c r="C33" s="1770"/>
      <c r="D33" s="3125"/>
      <c r="E33" s="3388"/>
      <c r="F33" s="3384"/>
      <c r="G33" s="3384"/>
      <c r="H33" s="3131"/>
      <c r="I33" s="3154" t="s">
        <v>113</v>
      </c>
      <c r="J33" s="3390"/>
      <c r="K33" s="3155"/>
      <c r="L33" s="3156"/>
      <c r="M33" s="3408"/>
      <c r="N33" s="3159"/>
      <c r="O33" s="3159"/>
      <c r="P33" s="1857"/>
      <c r="Q33" s="1857"/>
      <c r="R33" s="1857"/>
      <c r="S33" s="1857"/>
      <c r="T33" s="1857"/>
      <c r="U33" s="1772"/>
      <c r="V33" s="3159"/>
      <c r="W33" s="3161">
        <v>300</v>
      </c>
      <c r="X33" s="3161"/>
      <c r="Y33" s="1773"/>
      <c r="Z33" s="1771"/>
      <c r="AA33" s="1771"/>
      <c r="AB33" s="1771"/>
      <c r="AC33" s="1773"/>
      <c r="AD33" s="1774"/>
      <c r="AE33" s="3161"/>
      <c r="AF33" s="3161">
        <v>400</v>
      </c>
      <c r="AG33" s="3161"/>
      <c r="AH33" s="1771"/>
      <c r="AI33" s="1771"/>
      <c r="AJ33" s="1771"/>
      <c r="AK33" s="1771"/>
      <c r="AL33" s="1771"/>
      <c r="AM33" s="1771"/>
      <c r="AN33" s="3161"/>
      <c r="AO33" s="3161"/>
      <c r="AP33" s="3196">
        <v>500</v>
      </c>
      <c r="AQ33" s="1771"/>
      <c r="AR33" s="1771"/>
      <c r="AS33" s="1771"/>
      <c r="AT33" s="1771"/>
      <c r="AU33" s="1771"/>
      <c r="AV33" s="1771"/>
    </row>
    <row r="34" spans="1:48" ht="18" hidden="1" customHeight="1">
      <c r="A34" s="1760"/>
      <c r="B34" s="1769"/>
      <c r="C34" s="1770"/>
      <c r="D34" s="3125"/>
      <c r="E34" s="3388"/>
      <c r="F34" s="3384"/>
      <c r="G34" s="3384"/>
      <c r="H34" s="3131"/>
      <c r="I34" s="1315">
        <v>1200</v>
      </c>
      <c r="J34" s="1315">
        <v>1200</v>
      </c>
      <c r="K34" s="3164" t="s">
        <v>114</v>
      </c>
      <c r="L34" s="3165"/>
      <c r="M34" s="3158"/>
      <c r="N34" s="3160"/>
      <c r="O34" s="3160"/>
      <c r="P34" s="1857"/>
      <c r="Q34" s="1857"/>
      <c r="R34" s="1857"/>
      <c r="S34" s="1857"/>
      <c r="T34" s="1857"/>
      <c r="U34" s="1772"/>
      <c r="V34" s="3160"/>
      <c r="W34" s="3160"/>
      <c r="X34" s="3160"/>
      <c r="Y34" s="1773"/>
      <c r="Z34" s="1771"/>
      <c r="AA34" s="1771"/>
      <c r="AB34" s="1771"/>
      <c r="AC34" s="1773"/>
      <c r="AD34" s="1774"/>
      <c r="AE34" s="3160"/>
      <c r="AF34" s="3160"/>
      <c r="AG34" s="3160"/>
      <c r="AH34" s="1771"/>
      <c r="AI34" s="1771"/>
      <c r="AJ34" s="1771"/>
      <c r="AK34" s="1771"/>
      <c r="AL34" s="1771"/>
      <c r="AM34" s="1771"/>
      <c r="AN34" s="3160"/>
      <c r="AO34" s="3160"/>
      <c r="AP34" s="3163"/>
      <c r="AQ34" s="1771"/>
      <c r="AR34" s="1771"/>
      <c r="AS34" s="1771"/>
      <c r="AT34" s="1771"/>
      <c r="AU34" s="1771"/>
      <c r="AV34" s="1771"/>
    </row>
    <row r="35" spans="1:48" ht="24" hidden="1" customHeight="1">
      <c r="A35" s="1760"/>
      <c r="B35" s="1769"/>
      <c r="C35" s="1770"/>
      <c r="D35" s="3125"/>
      <c r="E35" s="3388"/>
      <c r="F35" s="3384"/>
      <c r="G35" s="3384"/>
      <c r="H35" s="3131"/>
      <c r="I35" s="3132" t="s">
        <v>112</v>
      </c>
      <c r="J35" s="3389"/>
      <c r="K35" s="3133"/>
      <c r="L35" s="3134"/>
      <c r="M35" s="3135" t="s">
        <v>1089</v>
      </c>
      <c r="N35" s="3133"/>
      <c r="O35" s="3133"/>
      <c r="P35" s="3133"/>
      <c r="Q35" s="3133"/>
      <c r="R35" s="3133"/>
      <c r="S35" s="3133"/>
      <c r="T35" s="3133"/>
      <c r="U35" s="3133"/>
      <c r="V35" s="3133"/>
      <c r="W35" s="3133"/>
      <c r="X35" s="3133"/>
      <c r="Y35" s="3133"/>
      <c r="Z35" s="3133"/>
      <c r="AA35" s="3133"/>
      <c r="AB35" s="3133"/>
      <c r="AC35" s="3133"/>
      <c r="AD35" s="3133"/>
      <c r="AE35" s="3133"/>
      <c r="AF35" s="3133"/>
      <c r="AG35" s="3133"/>
      <c r="AH35" s="3133"/>
      <c r="AI35" s="3133"/>
      <c r="AJ35" s="3133"/>
      <c r="AK35" s="3133"/>
      <c r="AL35" s="3133"/>
      <c r="AM35" s="3133"/>
      <c r="AN35" s="3133"/>
      <c r="AO35" s="3133"/>
      <c r="AP35" s="3134"/>
    </row>
    <row r="36" spans="1:48" ht="9.75" hidden="1" customHeight="1">
      <c r="A36" s="1760"/>
      <c r="B36" s="1769"/>
      <c r="C36" s="1770"/>
      <c r="D36" s="3125"/>
      <c r="E36" s="3388"/>
      <c r="F36" s="3384"/>
      <c r="G36" s="3384"/>
      <c r="H36" s="3131"/>
      <c r="I36" s="3154" t="s">
        <v>113</v>
      </c>
      <c r="J36" s="3390"/>
      <c r="K36" s="3155"/>
      <c r="L36" s="3156"/>
      <c r="M36" s="3408"/>
      <c r="N36" s="3159"/>
      <c r="O36" s="3159"/>
      <c r="P36" s="1857"/>
      <c r="Q36" s="1857"/>
      <c r="R36" s="1857"/>
      <c r="S36" s="1857"/>
      <c r="T36" s="1857"/>
      <c r="U36" s="1772"/>
      <c r="V36" s="3159"/>
      <c r="W36" s="3161">
        <v>300</v>
      </c>
      <c r="X36" s="3161"/>
      <c r="Y36" s="1773"/>
      <c r="Z36" s="1771"/>
      <c r="AA36" s="1771"/>
      <c r="AB36" s="1771"/>
      <c r="AC36" s="1773"/>
      <c r="AD36" s="1774"/>
      <c r="AE36" s="3161"/>
      <c r="AF36" s="3161">
        <v>400</v>
      </c>
      <c r="AG36" s="3161"/>
      <c r="AH36" s="1771"/>
      <c r="AI36" s="1771"/>
      <c r="AJ36" s="1771"/>
      <c r="AK36" s="1771"/>
      <c r="AL36" s="1771"/>
      <c r="AM36" s="1771"/>
      <c r="AN36" s="3161"/>
      <c r="AO36" s="3161"/>
      <c r="AP36" s="3196">
        <v>500</v>
      </c>
      <c r="AQ36" s="1771"/>
      <c r="AR36" s="1771"/>
      <c r="AS36" s="1771"/>
      <c r="AT36" s="1771"/>
      <c r="AU36" s="1771"/>
      <c r="AV36" s="1771"/>
    </row>
    <row r="37" spans="1:48" ht="18" hidden="1" customHeight="1">
      <c r="A37" s="1760"/>
      <c r="B37" s="1769"/>
      <c r="C37" s="1770"/>
      <c r="D37" s="3125"/>
      <c r="E37" s="3388"/>
      <c r="F37" s="3384"/>
      <c r="G37" s="3384"/>
      <c r="H37" s="3131"/>
      <c r="I37" s="1315">
        <v>1200</v>
      </c>
      <c r="J37" s="1315">
        <v>1200</v>
      </c>
      <c r="K37" s="3164" t="s">
        <v>114</v>
      </c>
      <c r="L37" s="3165"/>
      <c r="M37" s="3158"/>
      <c r="N37" s="3160"/>
      <c r="O37" s="3160"/>
      <c r="P37" s="1857"/>
      <c r="Q37" s="1857"/>
      <c r="R37" s="1857"/>
      <c r="S37" s="1857"/>
      <c r="T37" s="1857"/>
      <c r="U37" s="1772"/>
      <c r="V37" s="3160"/>
      <c r="W37" s="3160"/>
      <c r="X37" s="3160"/>
      <c r="Y37" s="1773"/>
      <c r="Z37" s="1771"/>
      <c r="AA37" s="1771"/>
      <c r="AB37" s="1771"/>
      <c r="AC37" s="1773"/>
      <c r="AD37" s="1774"/>
      <c r="AE37" s="3160"/>
      <c r="AF37" s="3160"/>
      <c r="AG37" s="3160"/>
      <c r="AH37" s="1771"/>
      <c r="AI37" s="1771"/>
      <c r="AJ37" s="1771"/>
      <c r="AK37" s="1771"/>
      <c r="AL37" s="1771"/>
      <c r="AM37" s="1771"/>
      <c r="AN37" s="3160"/>
      <c r="AO37" s="3160"/>
      <c r="AP37" s="3163"/>
      <c r="AQ37" s="1771"/>
      <c r="AR37" s="1771"/>
      <c r="AS37" s="1771"/>
      <c r="AT37" s="1771"/>
      <c r="AU37" s="1771"/>
      <c r="AV37" s="1771"/>
    </row>
    <row r="38" spans="1:48" ht="24" hidden="1" customHeight="1">
      <c r="A38" s="1760"/>
      <c r="B38" s="1769"/>
      <c r="C38" s="1770"/>
      <c r="D38" s="3125"/>
      <c r="E38" s="3388"/>
      <c r="F38" s="3384"/>
      <c r="G38" s="3384"/>
      <c r="H38" s="3131"/>
      <c r="I38" s="3132" t="s">
        <v>112</v>
      </c>
      <c r="J38" s="3389"/>
      <c r="K38" s="3133"/>
      <c r="L38" s="3134"/>
      <c r="M38" s="3135" t="s">
        <v>1090</v>
      </c>
      <c r="N38" s="3133"/>
      <c r="O38" s="3133"/>
      <c r="P38" s="3133"/>
      <c r="Q38" s="3133"/>
      <c r="R38" s="3133"/>
      <c r="S38" s="3133"/>
      <c r="T38" s="3133"/>
      <c r="U38" s="3133"/>
      <c r="V38" s="3133"/>
      <c r="W38" s="3133"/>
      <c r="X38" s="3133"/>
      <c r="Y38" s="3133"/>
      <c r="Z38" s="3133"/>
      <c r="AA38" s="3133"/>
      <c r="AB38" s="3133"/>
      <c r="AC38" s="3133"/>
      <c r="AD38" s="3133"/>
      <c r="AE38" s="3133"/>
      <c r="AF38" s="3133"/>
      <c r="AG38" s="3133"/>
      <c r="AH38" s="3133"/>
      <c r="AI38" s="3133"/>
      <c r="AJ38" s="3133"/>
      <c r="AK38" s="3133"/>
      <c r="AL38" s="3133"/>
      <c r="AM38" s="3133"/>
      <c r="AN38" s="3133"/>
      <c r="AO38" s="3133"/>
      <c r="AP38" s="3134"/>
    </row>
    <row r="39" spans="1:48" ht="9.75" hidden="1" customHeight="1">
      <c r="A39" s="1760"/>
      <c r="B39" s="1769"/>
      <c r="C39" s="1770"/>
      <c r="D39" s="3125"/>
      <c r="E39" s="3388"/>
      <c r="F39" s="3384"/>
      <c r="G39" s="3384"/>
      <c r="H39" s="3131"/>
      <c r="I39" s="3154" t="s">
        <v>113</v>
      </c>
      <c r="J39" s="3390"/>
      <c r="K39" s="3155"/>
      <c r="L39" s="3156"/>
      <c r="M39" s="3408"/>
      <c r="N39" s="3159"/>
      <c r="O39" s="3159"/>
      <c r="P39" s="1857"/>
      <c r="Q39" s="1857"/>
      <c r="R39" s="1857"/>
      <c r="S39" s="1857"/>
      <c r="T39" s="1857"/>
      <c r="U39" s="1772"/>
      <c r="V39" s="3159"/>
      <c r="W39" s="3161">
        <v>300</v>
      </c>
      <c r="X39" s="3161"/>
      <c r="Y39" s="1773"/>
      <c r="Z39" s="1771"/>
      <c r="AA39" s="1771"/>
      <c r="AB39" s="1771"/>
      <c r="AC39" s="1773"/>
      <c r="AD39" s="1774"/>
      <c r="AE39" s="3161"/>
      <c r="AF39" s="3161">
        <v>400</v>
      </c>
      <c r="AG39" s="3161"/>
      <c r="AH39" s="1771"/>
      <c r="AI39" s="1771"/>
      <c r="AJ39" s="1771"/>
      <c r="AK39" s="1771"/>
      <c r="AL39" s="1771"/>
      <c r="AM39" s="1771"/>
      <c r="AN39" s="3161"/>
      <c r="AO39" s="3161"/>
      <c r="AP39" s="3196">
        <v>500</v>
      </c>
      <c r="AQ39" s="1771"/>
      <c r="AR39" s="1771"/>
      <c r="AS39" s="1771"/>
      <c r="AT39" s="1771"/>
      <c r="AU39" s="1771"/>
      <c r="AV39" s="1771"/>
    </row>
    <row r="40" spans="1:48" ht="18" hidden="1" customHeight="1">
      <c r="A40" s="1760"/>
      <c r="B40" s="1769"/>
      <c r="C40" s="1770"/>
      <c r="D40" s="3125"/>
      <c r="E40" s="3388"/>
      <c r="F40" s="3388"/>
      <c r="G40" s="3388"/>
      <c r="H40" s="3131"/>
      <c r="I40" s="1315">
        <v>1200</v>
      </c>
      <c r="J40" s="1315">
        <v>1200</v>
      </c>
      <c r="K40" s="3164" t="s">
        <v>114</v>
      </c>
      <c r="L40" s="3165"/>
      <c r="M40" s="3158"/>
      <c r="N40" s="3160"/>
      <c r="O40" s="3160"/>
      <c r="P40" s="1857"/>
      <c r="Q40" s="1857"/>
      <c r="R40" s="1857"/>
      <c r="S40" s="1857"/>
      <c r="T40" s="1857"/>
      <c r="U40" s="1772"/>
      <c r="V40" s="3160"/>
      <c r="W40" s="3160"/>
      <c r="X40" s="3160"/>
      <c r="Y40" s="1773"/>
      <c r="Z40" s="1771"/>
      <c r="AA40" s="1771"/>
      <c r="AB40" s="1771"/>
      <c r="AC40" s="1773"/>
      <c r="AD40" s="1774"/>
      <c r="AE40" s="3160"/>
      <c r="AF40" s="3160"/>
      <c r="AG40" s="3160"/>
      <c r="AH40" s="1771"/>
      <c r="AI40" s="1771"/>
      <c r="AJ40" s="1771"/>
      <c r="AK40" s="1771"/>
      <c r="AL40" s="1771"/>
      <c r="AM40" s="1771"/>
      <c r="AN40" s="3160"/>
      <c r="AO40" s="3160"/>
      <c r="AP40" s="3163"/>
      <c r="AQ40" s="1771"/>
      <c r="AR40" s="1771"/>
      <c r="AS40" s="1771"/>
      <c r="AT40" s="1771"/>
      <c r="AU40" s="1771"/>
      <c r="AV40" s="1771"/>
    </row>
    <row r="41" spans="1:48" ht="35.25" customHeight="1" thickBot="1">
      <c r="A41" s="1760"/>
      <c r="B41" s="1769"/>
      <c r="C41" s="1770"/>
      <c r="D41" s="1241"/>
      <c r="E41" s="3141" t="s">
        <v>304</v>
      </c>
      <c r="F41" s="3174" t="s">
        <v>1091</v>
      </c>
      <c r="G41" s="3127"/>
      <c r="H41" s="3127"/>
      <c r="I41" s="1858"/>
      <c r="J41" s="1858"/>
      <c r="K41" s="3150" t="s">
        <v>117</v>
      </c>
      <c r="L41" s="3127"/>
      <c r="M41" s="3127"/>
      <c r="N41" s="3127"/>
      <c r="O41" s="3127"/>
      <c r="P41" s="3127"/>
      <c r="Q41" s="3127"/>
      <c r="R41" s="3127"/>
      <c r="S41" s="3127"/>
      <c r="T41" s="3127"/>
      <c r="U41" s="3127"/>
      <c r="V41" s="3127"/>
      <c r="W41" s="3127"/>
      <c r="X41" s="3127"/>
      <c r="Y41" s="3127"/>
      <c r="Z41" s="3127"/>
      <c r="AA41" s="3127"/>
      <c r="AB41" s="3127"/>
      <c r="AC41" s="3127"/>
      <c r="AD41" s="3127"/>
      <c r="AE41" s="3127"/>
      <c r="AF41" s="3127"/>
      <c r="AG41" s="3127"/>
      <c r="AH41" s="3127"/>
      <c r="AI41" s="3127"/>
      <c r="AJ41" s="3127"/>
      <c r="AK41" s="3127"/>
      <c r="AL41" s="3127"/>
      <c r="AM41" s="3127"/>
      <c r="AN41" s="3127"/>
      <c r="AO41" s="3127"/>
      <c r="AP41" s="3127"/>
      <c r="AQ41" s="3127"/>
      <c r="AR41" s="3127"/>
      <c r="AS41" s="3127"/>
      <c r="AT41" s="3127"/>
      <c r="AU41" s="3128"/>
    </row>
    <row r="42" spans="1:48" ht="35.25" customHeight="1" thickBot="1">
      <c r="A42" s="1760"/>
      <c r="B42" s="1769"/>
      <c r="C42" s="1770"/>
      <c r="D42" s="1770"/>
      <c r="E42" s="3125"/>
      <c r="F42" s="1405" t="s">
        <v>307</v>
      </c>
      <c r="G42" s="3151" t="s">
        <v>1092</v>
      </c>
      <c r="H42" s="3412"/>
      <c r="I42" s="1859">
        <f>SUM(I43:I44)</f>
        <v>0.01</v>
      </c>
      <c r="J42" s="1859">
        <f>SUM(J43:J44)</f>
        <v>0.01</v>
      </c>
      <c r="K42" s="3125"/>
      <c r="L42" s="3388"/>
      <c r="M42" s="3388"/>
      <c r="N42" s="3388"/>
      <c r="O42" s="3388"/>
      <c r="P42" s="3388"/>
      <c r="Q42" s="3388"/>
      <c r="R42" s="3388"/>
      <c r="S42" s="3388"/>
      <c r="T42" s="3388"/>
      <c r="U42" s="3388"/>
      <c r="V42" s="3388"/>
      <c r="W42" s="3388"/>
      <c r="X42" s="3388"/>
      <c r="Y42" s="3388"/>
      <c r="Z42" s="3388"/>
      <c r="AA42" s="3388"/>
      <c r="AB42" s="3388"/>
      <c r="AC42" s="3388"/>
      <c r="AD42" s="3388"/>
      <c r="AE42" s="3388"/>
      <c r="AF42" s="3388"/>
      <c r="AG42" s="3388"/>
      <c r="AH42" s="3388"/>
      <c r="AI42" s="3388"/>
      <c r="AJ42" s="3388"/>
      <c r="AK42" s="3388"/>
      <c r="AL42" s="3388"/>
      <c r="AM42" s="3388"/>
      <c r="AN42" s="3388"/>
      <c r="AO42" s="3388"/>
      <c r="AP42" s="3388"/>
      <c r="AQ42" s="3388"/>
      <c r="AR42" s="3388"/>
      <c r="AS42" s="3388"/>
      <c r="AT42" s="3388"/>
      <c r="AU42" s="3131"/>
    </row>
    <row r="43" spans="1:48" ht="25.5" customHeight="1" thickBot="1">
      <c r="A43" s="1760"/>
      <c r="B43" s="1769"/>
      <c r="C43" s="1770"/>
      <c r="D43" s="1770"/>
      <c r="E43" s="3125"/>
      <c r="F43" s="1405"/>
      <c r="G43" s="1860" t="s">
        <v>123</v>
      </c>
      <c r="H43" s="1861" t="s">
        <v>1093</v>
      </c>
      <c r="I43" s="1788">
        <f>P43+Y43+AH43+AQ43</f>
        <v>5.0000000000000001E-3</v>
      </c>
      <c r="J43" s="1789">
        <f t="shared" ref="J43:J44" si="37">T43+AC43+AL43+AU43</f>
        <v>5.0000000000000001E-3</v>
      </c>
      <c r="K43" s="1384">
        <v>1</v>
      </c>
      <c r="L43" s="1862" t="s">
        <v>1094</v>
      </c>
      <c r="M43" s="1863"/>
      <c r="N43" s="1363"/>
      <c r="O43" s="1363"/>
      <c r="P43" s="1864"/>
      <c r="Q43" s="1363"/>
      <c r="R43" s="1363"/>
      <c r="S43" s="1363"/>
      <c r="T43" s="1864"/>
      <c r="U43" s="1865"/>
      <c r="V43" s="1363"/>
      <c r="W43" s="1363"/>
      <c r="X43" s="1364">
        <v>5.0000000000000001E-3</v>
      </c>
      <c r="Y43" s="1864">
        <f t="shared" ref="Y43:Y44" si="38">SUM(V43:X43)</f>
        <v>5.0000000000000001E-3</v>
      </c>
      <c r="Z43" s="1866"/>
      <c r="AA43" s="1866"/>
      <c r="AB43" s="1867">
        <v>5.0000000000000001E-3</v>
      </c>
      <c r="AC43" s="1864">
        <f t="shared" ref="AC43:AC44" si="39">SUM(Z43:AB43)</f>
        <v>5.0000000000000001E-3</v>
      </c>
      <c r="AD43" s="1865">
        <f t="shared" ref="AD43:AD44" si="40">(AC43/Y43)*100%</f>
        <v>1</v>
      </c>
      <c r="AE43" s="1408"/>
      <c r="AF43" s="1363"/>
      <c r="AG43" s="1363"/>
      <c r="AH43" s="1864"/>
      <c r="AI43" s="1866"/>
      <c r="AJ43" s="1363"/>
      <c r="AK43" s="1363"/>
      <c r="AL43" s="1864"/>
      <c r="AM43" s="1868"/>
      <c r="AN43" s="1363"/>
      <c r="AO43" s="1363"/>
      <c r="AP43" s="1407"/>
      <c r="AQ43" s="1864"/>
      <c r="AR43" s="1866"/>
      <c r="AS43" s="1363"/>
      <c r="AT43" s="1363"/>
      <c r="AU43" s="1864"/>
      <c r="AV43" s="1868"/>
    </row>
    <row r="44" spans="1:48" ht="25.5" customHeight="1" thickBot="1">
      <c r="A44" s="1760"/>
      <c r="B44" s="1769"/>
      <c r="C44" s="1770"/>
      <c r="D44" s="1770"/>
      <c r="E44" s="3125"/>
      <c r="F44" s="1405"/>
      <c r="G44" s="1860" t="s">
        <v>123</v>
      </c>
      <c r="H44" s="1861" t="s">
        <v>1095</v>
      </c>
      <c r="I44" s="1788">
        <f>P44+Y44+AH44+AQ44</f>
        <v>5.0000000000000001E-3</v>
      </c>
      <c r="J44" s="1789">
        <f t="shared" si="37"/>
        <v>5.0000000000000001E-3</v>
      </c>
      <c r="K44" s="1384">
        <v>1</v>
      </c>
      <c r="L44" s="1862" t="s">
        <v>1094</v>
      </c>
      <c r="M44" s="1863"/>
      <c r="N44" s="1363"/>
      <c r="O44" s="1363"/>
      <c r="P44" s="1864"/>
      <c r="Q44" s="1363"/>
      <c r="R44" s="1363"/>
      <c r="S44" s="1363"/>
      <c r="T44" s="1864"/>
      <c r="U44" s="1865"/>
      <c r="V44" s="1363"/>
      <c r="W44" s="1363"/>
      <c r="X44" s="1364">
        <v>5.0000000000000001E-3</v>
      </c>
      <c r="Y44" s="1864">
        <f t="shared" si="38"/>
        <v>5.0000000000000001E-3</v>
      </c>
      <c r="Z44" s="1866"/>
      <c r="AA44" s="1866"/>
      <c r="AB44" s="1867">
        <v>5.0000000000000001E-3</v>
      </c>
      <c r="AC44" s="1864">
        <f t="shared" si="39"/>
        <v>5.0000000000000001E-3</v>
      </c>
      <c r="AD44" s="1865">
        <f t="shared" si="40"/>
        <v>1</v>
      </c>
      <c r="AE44" s="1408"/>
      <c r="AF44" s="1363"/>
      <c r="AG44" s="1363"/>
      <c r="AH44" s="1864"/>
      <c r="AI44" s="1866"/>
      <c r="AJ44" s="1363"/>
      <c r="AK44" s="1363"/>
      <c r="AL44" s="1864"/>
      <c r="AM44" s="1868"/>
      <c r="AN44" s="1363"/>
      <c r="AO44" s="1363"/>
      <c r="AP44" s="1407"/>
      <c r="AQ44" s="1864"/>
      <c r="AR44" s="1866"/>
      <c r="AS44" s="1363"/>
      <c r="AT44" s="1363"/>
      <c r="AU44" s="1864"/>
      <c r="AV44" s="1868"/>
    </row>
    <row r="45" spans="1:48" ht="35.25" hidden="1" customHeight="1">
      <c r="A45" s="1760"/>
      <c r="B45" s="1769"/>
      <c r="C45" s="1770"/>
      <c r="D45" s="1770"/>
      <c r="E45" s="3141" t="s">
        <v>318</v>
      </c>
      <c r="F45" s="3409" t="s">
        <v>1096</v>
      </c>
      <c r="G45" s="3388"/>
      <c r="H45" s="3388"/>
      <c r="I45" s="1869"/>
      <c r="J45" s="1869"/>
      <c r="K45" s="3410" t="s">
        <v>117</v>
      </c>
      <c r="L45" s="3388"/>
      <c r="M45" s="3388"/>
      <c r="N45" s="3388"/>
      <c r="O45" s="3388"/>
      <c r="P45" s="3388"/>
      <c r="Q45" s="3388"/>
      <c r="R45" s="3388"/>
      <c r="S45" s="3388"/>
      <c r="T45" s="3388"/>
      <c r="U45" s="3388"/>
      <c r="V45" s="3388"/>
      <c r="W45" s="3388"/>
      <c r="X45" s="3388"/>
      <c r="Y45" s="3388"/>
      <c r="Z45" s="3388"/>
      <c r="AA45" s="3388"/>
      <c r="AB45" s="3388"/>
      <c r="AC45" s="3388"/>
      <c r="AD45" s="3388"/>
      <c r="AE45" s="3388"/>
      <c r="AF45" s="3388"/>
      <c r="AG45" s="3388"/>
      <c r="AH45" s="3388"/>
      <c r="AI45" s="3388"/>
      <c r="AJ45" s="3388"/>
      <c r="AK45" s="3388"/>
      <c r="AL45" s="3388"/>
      <c r="AM45" s="3388"/>
      <c r="AN45" s="3388"/>
      <c r="AO45" s="3388"/>
      <c r="AP45" s="3131"/>
    </row>
    <row r="46" spans="1:48" ht="26.25" hidden="1" customHeight="1">
      <c r="A46" s="1760"/>
      <c r="B46" s="1769"/>
      <c r="C46" s="1770"/>
      <c r="D46" s="1770"/>
      <c r="E46" s="3125"/>
      <c r="F46" s="1405"/>
      <c r="G46" s="1860" t="s">
        <v>123</v>
      </c>
      <c r="H46" s="1870"/>
      <c r="I46" s="1871"/>
      <c r="J46" s="1871"/>
      <c r="K46" s="1384">
        <v>3</v>
      </c>
      <c r="L46" s="1407" t="s">
        <v>719</v>
      </c>
      <c r="M46" s="1863"/>
      <c r="N46" s="1363"/>
      <c r="O46" s="1363"/>
      <c r="P46" s="1363"/>
      <c r="Q46" s="1363"/>
      <c r="R46" s="1363"/>
      <c r="S46" s="1363"/>
      <c r="T46" s="1363"/>
      <c r="U46" s="1872"/>
      <c r="V46" s="1363"/>
      <c r="W46" s="1363"/>
      <c r="X46" s="1363"/>
      <c r="Y46" s="1872"/>
      <c r="Z46" s="1363"/>
      <c r="AA46" s="1363"/>
      <c r="AB46" s="1363"/>
      <c r="AC46" s="1872"/>
      <c r="AD46" s="1363"/>
      <c r="AE46" s="1363"/>
      <c r="AF46" s="1363"/>
      <c r="AG46" s="1363"/>
      <c r="AH46" s="1363"/>
      <c r="AI46" s="1363"/>
      <c r="AJ46" s="1363"/>
      <c r="AK46" s="1363"/>
      <c r="AL46" s="1363"/>
      <c r="AM46" s="1363"/>
      <c r="AN46" s="1363"/>
      <c r="AO46" s="1363"/>
      <c r="AP46" s="1361"/>
      <c r="AQ46" s="1363"/>
      <c r="AR46" s="1363"/>
      <c r="AS46" s="1363"/>
      <c r="AT46" s="1363"/>
      <c r="AU46" s="1363"/>
      <c r="AV46" s="1363"/>
    </row>
    <row r="47" spans="1:48" ht="26.25" hidden="1" customHeight="1">
      <c r="A47" s="1760"/>
      <c r="B47" s="1769"/>
      <c r="C47" s="1770"/>
      <c r="D47" s="1770"/>
      <c r="E47" s="3224"/>
      <c r="F47" s="1281"/>
      <c r="G47" s="1873" t="s">
        <v>123</v>
      </c>
      <c r="H47" s="1874"/>
      <c r="I47" s="1875"/>
      <c r="J47" s="1875"/>
      <c r="K47" s="1876">
        <v>3</v>
      </c>
      <c r="L47" s="1877" t="s">
        <v>719</v>
      </c>
      <c r="M47" s="1878"/>
      <c r="N47" s="1879"/>
      <c r="O47" s="1879"/>
      <c r="P47" s="1879"/>
      <c r="Q47" s="1879"/>
      <c r="R47" s="1879"/>
      <c r="S47" s="1879"/>
      <c r="T47" s="1879"/>
      <c r="U47" s="1880"/>
      <c r="V47" s="1879"/>
      <c r="W47" s="1879"/>
      <c r="X47" s="1879"/>
      <c r="Y47" s="1880"/>
      <c r="Z47" s="1879"/>
      <c r="AA47" s="1879"/>
      <c r="AB47" s="1879"/>
      <c r="AC47" s="1880"/>
      <c r="AD47" s="1879"/>
      <c r="AE47" s="1879"/>
      <c r="AF47" s="1879"/>
      <c r="AG47" s="1879"/>
      <c r="AH47" s="1879"/>
      <c r="AI47" s="1879"/>
      <c r="AJ47" s="1879"/>
      <c r="AK47" s="1879"/>
      <c r="AL47" s="1879"/>
      <c r="AM47" s="1879"/>
      <c r="AN47" s="1879"/>
      <c r="AO47" s="1879"/>
      <c r="AP47" s="1881"/>
      <c r="AQ47" s="1879"/>
      <c r="AR47" s="1879"/>
      <c r="AS47" s="1879"/>
      <c r="AT47" s="1879"/>
      <c r="AU47" s="1879"/>
      <c r="AV47" s="1879"/>
    </row>
    <row r="48" spans="1:48" ht="35.25" hidden="1" customHeight="1">
      <c r="A48" s="1760"/>
      <c r="B48" s="1769"/>
      <c r="C48" s="1770"/>
      <c r="D48" s="1770"/>
      <c r="E48" s="3141" t="s">
        <v>476</v>
      </c>
      <c r="F48" s="3174" t="s">
        <v>1097</v>
      </c>
      <c r="G48" s="3127"/>
      <c r="H48" s="3127"/>
      <c r="I48" s="1316"/>
      <c r="J48" s="1316"/>
      <c r="K48" s="3150" t="s">
        <v>117</v>
      </c>
      <c r="L48" s="3127"/>
      <c r="M48" s="3127"/>
      <c r="N48" s="3127"/>
      <c r="O48" s="3127"/>
      <c r="P48" s="3127"/>
      <c r="Q48" s="3127"/>
      <c r="R48" s="3127"/>
      <c r="S48" s="3127"/>
      <c r="T48" s="3127"/>
      <c r="U48" s="3127"/>
      <c r="V48" s="3127"/>
      <c r="W48" s="3127"/>
      <c r="X48" s="3127"/>
      <c r="Y48" s="3127"/>
      <c r="Z48" s="3127"/>
      <c r="AA48" s="3127"/>
      <c r="AB48" s="3127"/>
      <c r="AC48" s="3127"/>
      <c r="AD48" s="3127"/>
      <c r="AE48" s="3127"/>
      <c r="AF48" s="3127"/>
      <c r="AG48" s="3127"/>
      <c r="AH48" s="3127"/>
      <c r="AI48" s="3127"/>
      <c r="AJ48" s="3127"/>
      <c r="AK48" s="3127"/>
      <c r="AL48" s="3127"/>
      <c r="AM48" s="3127"/>
      <c r="AN48" s="3127"/>
      <c r="AO48" s="3127"/>
      <c r="AP48" s="3128"/>
    </row>
    <row r="49" spans="1:48" ht="35.25" hidden="1" customHeight="1">
      <c r="A49" s="1760"/>
      <c r="B49" s="1769"/>
      <c r="C49" s="1770"/>
      <c r="D49" s="1770"/>
      <c r="E49" s="3125"/>
      <c r="F49" s="1882" t="s">
        <v>478</v>
      </c>
      <c r="G49" s="3411" t="s">
        <v>1098</v>
      </c>
      <c r="H49" s="3191"/>
      <c r="I49" s="1883"/>
      <c r="J49" s="1883"/>
      <c r="K49" s="1884"/>
      <c r="L49" s="1885"/>
      <c r="M49" s="1885"/>
      <c r="N49" s="1885"/>
      <c r="O49" s="1885"/>
      <c r="P49" s="1885"/>
      <c r="Q49" s="1885"/>
      <c r="R49" s="1885"/>
      <c r="S49" s="1885"/>
      <c r="T49" s="1885"/>
      <c r="U49" s="1886"/>
      <c r="V49" s="1885"/>
      <c r="W49" s="1885"/>
      <c r="X49" s="1885"/>
      <c r="Y49" s="1887"/>
      <c r="Z49" s="1885"/>
      <c r="AA49" s="1885"/>
      <c r="AB49" s="1885"/>
      <c r="AC49" s="1887"/>
      <c r="AD49" s="1888"/>
      <c r="AE49" s="1885"/>
      <c r="AF49" s="1885"/>
      <c r="AG49" s="1885"/>
      <c r="AH49" s="1885"/>
      <c r="AI49" s="1885"/>
      <c r="AJ49" s="1885"/>
      <c r="AK49" s="1885"/>
      <c r="AL49" s="1885"/>
      <c r="AM49" s="1885"/>
      <c r="AN49" s="1885"/>
      <c r="AO49" s="1885"/>
      <c r="AP49" s="1889"/>
      <c r="AQ49" s="1885"/>
      <c r="AR49" s="1885"/>
      <c r="AS49" s="1885"/>
      <c r="AT49" s="1885"/>
      <c r="AU49" s="1885"/>
      <c r="AV49" s="1885"/>
    </row>
    <row r="50" spans="1:48" ht="25.5" hidden="1" customHeight="1">
      <c r="A50" s="1760"/>
      <c r="B50" s="1769"/>
      <c r="C50" s="1770"/>
      <c r="D50" s="1770"/>
      <c r="E50" s="3125"/>
      <c r="F50" s="1890"/>
      <c r="G50" s="1891" t="s">
        <v>123</v>
      </c>
      <c r="H50" s="1892" t="s">
        <v>1099</v>
      </c>
      <c r="I50" s="1893">
        <f>SUM(M50:AP50)</f>
        <v>2.5000000000000001E-3</v>
      </c>
      <c r="J50" s="1893">
        <f>SUM(N50:AQ50)</f>
        <v>2.5000000000000001E-3</v>
      </c>
      <c r="K50" s="1894"/>
      <c r="L50" s="1895" t="s">
        <v>1100</v>
      </c>
      <c r="M50" s="1896"/>
      <c r="N50" s="1897"/>
      <c r="O50" s="1897"/>
      <c r="P50" s="1897"/>
      <c r="Q50" s="1897"/>
      <c r="R50" s="1897"/>
      <c r="S50" s="1897"/>
      <c r="T50" s="1897"/>
      <c r="U50" s="1898"/>
      <c r="V50" s="1897"/>
      <c r="W50" s="1897"/>
      <c r="X50" s="1899"/>
      <c r="Y50" s="1898"/>
      <c r="Z50" s="1897"/>
      <c r="AA50" s="1897"/>
      <c r="AB50" s="1897"/>
      <c r="AC50" s="1898"/>
      <c r="AD50" s="1897"/>
      <c r="AE50" s="1897"/>
      <c r="AF50" s="1899">
        <v>2.5000000000000001E-3</v>
      </c>
      <c r="AG50" s="1900"/>
      <c r="AH50" s="1897"/>
      <c r="AI50" s="1897"/>
      <c r="AJ50" s="1897"/>
      <c r="AK50" s="1897"/>
      <c r="AL50" s="1897"/>
      <c r="AM50" s="1897"/>
      <c r="AN50" s="1897"/>
      <c r="AO50" s="1897"/>
      <c r="AP50" s="1901"/>
      <c r="AQ50" s="1897"/>
      <c r="AR50" s="1897"/>
      <c r="AS50" s="1897"/>
      <c r="AT50" s="1897"/>
      <c r="AU50" s="1897"/>
      <c r="AV50" s="1897"/>
    </row>
    <row r="51" spans="1:48" ht="35.25" customHeight="1" thickBot="1">
      <c r="A51" s="1760"/>
      <c r="B51" s="1769"/>
      <c r="C51" s="1770"/>
      <c r="D51" s="1770"/>
      <c r="E51" s="3141" t="s">
        <v>483</v>
      </c>
      <c r="F51" s="3174" t="s">
        <v>1101</v>
      </c>
      <c r="G51" s="3127"/>
      <c r="H51" s="3127"/>
      <c r="I51" s="1316"/>
      <c r="J51" s="1316"/>
      <c r="K51" s="3150" t="s">
        <v>117</v>
      </c>
      <c r="L51" s="3127"/>
      <c r="M51" s="3127"/>
      <c r="N51" s="3127"/>
      <c r="O51" s="3127"/>
      <c r="P51" s="3127"/>
      <c r="Q51" s="3127"/>
      <c r="R51" s="3127"/>
      <c r="S51" s="3127"/>
      <c r="T51" s="3127"/>
      <c r="U51" s="3127"/>
      <c r="V51" s="3127"/>
      <c r="W51" s="3127"/>
      <c r="X51" s="3127"/>
      <c r="Y51" s="3127"/>
      <c r="Z51" s="3127"/>
      <c r="AA51" s="3127"/>
      <c r="AB51" s="3127"/>
      <c r="AC51" s="3127"/>
      <c r="AD51" s="3127"/>
      <c r="AE51" s="3127"/>
      <c r="AF51" s="3127"/>
      <c r="AG51" s="3127"/>
      <c r="AH51" s="3127"/>
      <c r="AI51" s="3127"/>
      <c r="AJ51" s="3127"/>
      <c r="AK51" s="3127"/>
      <c r="AL51" s="3127"/>
      <c r="AM51" s="3127"/>
      <c r="AN51" s="3127"/>
      <c r="AO51" s="3127"/>
      <c r="AP51" s="3127"/>
      <c r="AQ51" s="3127"/>
      <c r="AR51" s="3127"/>
      <c r="AS51" s="3127"/>
      <c r="AT51" s="3127"/>
      <c r="AU51" s="3128"/>
    </row>
    <row r="52" spans="1:48" ht="25.5" customHeight="1" thickBot="1">
      <c r="A52" s="1760"/>
      <c r="B52" s="1769"/>
      <c r="C52" s="1770"/>
      <c r="D52" s="1770"/>
      <c r="E52" s="3125"/>
      <c r="F52" s="1405" t="s">
        <v>804</v>
      </c>
      <c r="G52" s="3413" t="s">
        <v>1102</v>
      </c>
      <c r="H52" s="3412"/>
      <c r="I52" s="1871"/>
      <c r="J52" s="1871"/>
      <c r="K52" s="1384"/>
      <c r="L52" s="1407" t="s">
        <v>1103</v>
      </c>
      <c r="M52" s="1863"/>
      <c r="N52" s="1363"/>
      <c r="O52" s="1363"/>
      <c r="P52" s="1864"/>
      <c r="Q52" s="1363"/>
      <c r="R52" s="1363"/>
      <c r="S52" s="1363"/>
      <c r="T52" s="1864"/>
      <c r="U52" s="1865"/>
      <c r="V52" s="1363"/>
      <c r="W52" s="1363"/>
      <c r="X52" s="1363"/>
      <c r="Y52" s="1864"/>
      <c r="Z52" s="1866"/>
      <c r="AA52" s="1866"/>
      <c r="AB52" s="1866"/>
      <c r="AC52" s="1864"/>
      <c r="AD52" s="1865"/>
      <c r="AE52" s="1363"/>
      <c r="AF52" s="1363"/>
      <c r="AG52" s="1363"/>
      <c r="AH52" s="1902">
        <f t="shared" ref="AH52:AH53" si="41">SUM(AE52:AG52)</f>
        <v>0</v>
      </c>
      <c r="AI52" s="1866"/>
      <c r="AJ52" s="1363"/>
      <c r="AK52" s="1363"/>
      <c r="AL52" s="1902">
        <f>SUM(AK52)</f>
        <v>0</v>
      </c>
      <c r="AM52" s="1868" t="e">
        <f t="shared" ref="AM52:AM53" si="42">(AL52/AH52)*100%</f>
        <v>#DIV/0!</v>
      </c>
      <c r="AN52" s="1363"/>
      <c r="AO52" s="1363"/>
      <c r="AP52" s="1903"/>
      <c r="AQ52" s="1902">
        <f t="shared" ref="AQ52:AQ53" si="43">SUM(AN52:AP52)</f>
        <v>0</v>
      </c>
      <c r="AR52" s="1866"/>
      <c r="AS52" s="1363"/>
      <c r="AT52" s="1363"/>
      <c r="AU52" s="1902">
        <f>SUM(AT52)</f>
        <v>0</v>
      </c>
      <c r="AV52" s="1868" t="e">
        <f t="shared" ref="AV52:AV53" si="44">(AU52/AQ52)*100%</f>
        <v>#DIV/0!</v>
      </c>
    </row>
    <row r="53" spans="1:48" ht="33.75" customHeight="1" thickBot="1">
      <c r="A53" s="1760"/>
      <c r="B53" s="1769"/>
      <c r="C53" s="1770"/>
      <c r="D53" s="1770"/>
      <c r="E53" s="3224"/>
      <c r="F53" s="1391"/>
      <c r="G53" s="1797" t="s">
        <v>123</v>
      </c>
      <c r="H53" s="1798" t="s">
        <v>1104</v>
      </c>
      <c r="I53" s="1788">
        <f>P53+Y53+AH53+AQ53</f>
        <v>7.0000000000000007E-2</v>
      </c>
      <c r="J53" s="1789">
        <f>T53+AC53+AL53+AU53</f>
        <v>7.0000000000000007E-2</v>
      </c>
      <c r="K53" s="1876">
        <f>COUNT(M53:AP53)</f>
        <v>17</v>
      </c>
      <c r="L53" s="1904" t="s">
        <v>1105</v>
      </c>
      <c r="M53" s="1878"/>
      <c r="N53" s="1879"/>
      <c r="O53" s="1879"/>
      <c r="P53" s="1905"/>
      <c r="Q53" s="1879"/>
      <c r="R53" s="1879"/>
      <c r="S53" s="1879"/>
      <c r="T53" s="1905"/>
      <c r="U53" s="1906"/>
      <c r="V53" s="1879"/>
      <c r="W53" s="1879">
        <v>0.01</v>
      </c>
      <c r="X53" s="1879"/>
      <c r="Y53" s="1907">
        <f>SUM(V53:X53)</f>
        <v>0.01</v>
      </c>
      <c r="Z53" s="1908"/>
      <c r="AA53" s="1908">
        <v>0.01</v>
      </c>
      <c r="AB53" s="1908"/>
      <c r="AC53" s="1907">
        <f>SUM(Z53:AB53)</f>
        <v>0.01</v>
      </c>
      <c r="AD53" s="1865">
        <f>(AC53/Y53)*100%</f>
        <v>1</v>
      </c>
      <c r="AE53" s="1879">
        <v>0.01</v>
      </c>
      <c r="AF53" s="1879">
        <v>0.01</v>
      </c>
      <c r="AG53" s="1879">
        <v>0.01</v>
      </c>
      <c r="AH53" s="1902">
        <f t="shared" si="41"/>
        <v>0.03</v>
      </c>
      <c r="AI53" s="1908">
        <v>0.01</v>
      </c>
      <c r="AJ53" s="1879">
        <v>0.01</v>
      </c>
      <c r="AK53" s="1879">
        <v>0.01</v>
      </c>
      <c r="AL53" s="1902">
        <f>SUM(AI53:AK53)</f>
        <v>0.03</v>
      </c>
      <c r="AM53" s="1868">
        <f t="shared" si="42"/>
        <v>1</v>
      </c>
      <c r="AN53" s="1879">
        <v>0.01</v>
      </c>
      <c r="AO53" s="1879">
        <v>0.01</v>
      </c>
      <c r="AP53" s="1877">
        <v>0.01</v>
      </c>
      <c r="AQ53" s="1902">
        <f t="shared" si="43"/>
        <v>0.03</v>
      </c>
      <c r="AR53" s="1908">
        <v>0.01</v>
      </c>
      <c r="AS53" s="1879">
        <v>0.01</v>
      </c>
      <c r="AT53" s="1879">
        <v>0.01</v>
      </c>
      <c r="AU53" s="1902">
        <f>SUM(AR53:AT53)</f>
        <v>0.03</v>
      </c>
      <c r="AV53" s="1868">
        <f t="shared" si="44"/>
        <v>1</v>
      </c>
    </row>
    <row r="54" spans="1:48" ht="27" customHeight="1" thickBot="1">
      <c r="A54" s="1760"/>
      <c r="B54" s="1238"/>
      <c r="C54" s="1239" t="s">
        <v>324</v>
      </c>
      <c r="D54" s="3170" t="s">
        <v>1106</v>
      </c>
      <c r="E54" s="3133"/>
      <c r="F54" s="3133"/>
      <c r="G54" s="3133"/>
      <c r="H54" s="3133"/>
      <c r="I54" s="3133"/>
      <c r="J54" s="3133"/>
      <c r="K54" s="3133"/>
      <c r="L54" s="3133"/>
      <c r="M54" s="3133"/>
      <c r="N54" s="3133"/>
      <c r="O54" s="3133"/>
      <c r="P54" s="3133"/>
      <c r="Q54" s="3133"/>
      <c r="R54" s="3133"/>
      <c r="S54" s="3133"/>
      <c r="T54" s="3133"/>
      <c r="U54" s="3133"/>
      <c r="V54" s="3133"/>
      <c r="W54" s="3133"/>
      <c r="X54" s="3133"/>
      <c r="Y54" s="3133"/>
      <c r="Z54" s="3133"/>
      <c r="AA54" s="3133"/>
      <c r="AB54" s="3133"/>
      <c r="AC54" s="3133"/>
      <c r="AD54" s="3133"/>
      <c r="AE54" s="3133"/>
      <c r="AF54" s="3133"/>
      <c r="AG54" s="3133"/>
      <c r="AH54" s="3133"/>
      <c r="AI54" s="3133"/>
      <c r="AJ54" s="3133"/>
      <c r="AK54" s="3133"/>
      <c r="AL54" s="3133"/>
      <c r="AM54" s="3133"/>
      <c r="AN54" s="3133"/>
      <c r="AO54" s="3133"/>
      <c r="AP54" s="3133"/>
      <c r="AQ54" s="3133"/>
      <c r="AR54" s="3133"/>
      <c r="AS54" s="3133"/>
      <c r="AT54" s="3133"/>
      <c r="AU54" s="3134"/>
    </row>
    <row r="55" spans="1:48" ht="24" customHeight="1" thickBot="1">
      <c r="A55" s="1760"/>
      <c r="B55" s="1769"/>
      <c r="C55" s="1770"/>
      <c r="D55" s="3124" t="s">
        <v>1107</v>
      </c>
      <c r="E55" s="3126" t="s">
        <v>327</v>
      </c>
      <c r="F55" s="3127"/>
      <c r="G55" s="3127"/>
      <c r="H55" s="3128"/>
      <c r="I55" s="3132" t="s">
        <v>112</v>
      </c>
      <c r="J55" s="3389"/>
      <c r="K55" s="3133"/>
      <c r="L55" s="3134"/>
      <c r="M55" s="3135" t="s">
        <v>1108</v>
      </c>
      <c r="N55" s="3133"/>
      <c r="O55" s="3133"/>
      <c r="P55" s="3133"/>
      <c r="Q55" s="3133"/>
      <c r="R55" s="3133"/>
      <c r="S55" s="3133"/>
      <c r="T55" s="3133"/>
      <c r="U55" s="3133"/>
      <c r="V55" s="3133"/>
      <c r="W55" s="3133"/>
      <c r="X55" s="3133"/>
      <c r="Y55" s="3133"/>
      <c r="Z55" s="3133"/>
      <c r="AA55" s="3133"/>
      <c r="AB55" s="3133"/>
      <c r="AC55" s="3133"/>
      <c r="AD55" s="3133"/>
      <c r="AE55" s="3133"/>
      <c r="AF55" s="3133"/>
      <c r="AG55" s="3133"/>
      <c r="AH55" s="3133"/>
      <c r="AI55" s="3133"/>
      <c r="AJ55" s="3133"/>
      <c r="AK55" s="3133"/>
      <c r="AL55" s="3133"/>
      <c r="AM55" s="3133"/>
      <c r="AN55" s="3133"/>
      <c r="AO55" s="3133"/>
      <c r="AP55" s="3133"/>
      <c r="AQ55" s="3133"/>
      <c r="AR55" s="3133"/>
      <c r="AS55" s="3133"/>
      <c r="AT55" s="3133"/>
      <c r="AU55" s="3134"/>
    </row>
    <row r="56" spans="1:48" ht="9.75" customHeight="1">
      <c r="A56" s="1760"/>
      <c r="B56" s="1769"/>
      <c r="C56" s="1770"/>
      <c r="D56" s="3125"/>
      <c r="E56" s="3388"/>
      <c r="F56" s="3384"/>
      <c r="G56" s="3384"/>
      <c r="H56" s="3131"/>
      <c r="I56" s="3154" t="s">
        <v>113</v>
      </c>
      <c r="J56" s="3390"/>
      <c r="K56" s="3155"/>
      <c r="L56" s="3156"/>
      <c r="M56" s="3408"/>
      <c r="N56" s="3159"/>
      <c r="O56" s="3159"/>
      <c r="P56" s="1382"/>
      <c r="Q56" s="1382"/>
      <c r="R56" s="1382"/>
      <c r="S56" s="1382"/>
      <c r="T56" s="1382"/>
      <c r="U56" s="1909"/>
      <c r="V56" s="3159"/>
      <c r="W56" s="3161">
        <v>300</v>
      </c>
      <c r="X56" s="3161"/>
      <c r="Y56" s="1910"/>
      <c r="Z56" s="1244"/>
      <c r="AA56" s="1244"/>
      <c r="AB56" s="1244"/>
      <c r="AC56" s="1910"/>
      <c r="AD56" s="1911"/>
      <c r="AE56" s="3161"/>
      <c r="AF56" s="3161">
        <v>400</v>
      </c>
      <c r="AG56" s="3161"/>
      <c r="AH56" s="1244"/>
      <c r="AI56" s="1244"/>
      <c r="AJ56" s="1244"/>
      <c r="AK56" s="1244"/>
      <c r="AL56" s="1244"/>
      <c r="AM56" s="1244"/>
      <c r="AN56" s="3161"/>
      <c r="AO56" s="3161"/>
      <c r="AP56" s="3196">
        <v>500</v>
      </c>
      <c r="AQ56" s="1244"/>
      <c r="AR56" s="1244"/>
      <c r="AS56" s="1244"/>
      <c r="AT56" s="1244"/>
      <c r="AU56" s="1244"/>
      <c r="AV56" s="1244"/>
    </row>
    <row r="57" spans="1:48" ht="18" customHeight="1" thickBot="1">
      <c r="A57" s="1760"/>
      <c r="B57" s="1769"/>
      <c r="C57" s="1770"/>
      <c r="D57" s="3125"/>
      <c r="E57" s="3388"/>
      <c r="F57" s="3388"/>
      <c r="G57" s="3388"/>
      <c r="H57" s="3131"/>
      <c r="I57" s="1912">
        <v>1200</v>
      </c>
      <c r="J57" s="1912">
        <v>1200</v>
      </c>
      <c r="K57" s="3414" t="s">
        <v>114</v>
      </c>
      <c r="L57" s="3415"/>
      <c r="M57" s="3419"/>
      <c r="N57" s="3417"/>
      <c r="O57" s="3417"/>
      <c r="P57" s="1382"/>
      <c r="Q57" s="1382"/>
      <c r="R57" s="1382"/>
      <c r="S57" s="1382"/>
      <c r="T57" s="1382"/>
      <c r="U57" s="1909"/>
      <c r="V57" s="3417"/>
      <c r="W57" s="3160"/>
      <c r="X57" s="3417"/>
      <c r="Y57" s="1910"/>
      <c r="Z57" s="1244"/>
      <c r="AA57" s="1244"/>
      <c r="AB57" s="1244"/>
      <c r="AC57" s="1910"/>
      <c r="AD57" s="1911"/>
      <c r="AE57" s="3417"/>
      <c r="AF57" s="3417"/>
      <c r="AG57" s="3417"/>
      <c r="AH57" s="1244"/>
      <c r="AI57" s="1244"/>
      <c r="AJ57" s="1244"/>
      <c r="AK57" s="1244"/>
      <c r="AL57" s="1244"/>
      <c r="AM57" s="1244"/>
      <c r="AN57" s="3417"/>
      <c r="AO57" s="3417"/>
      <c r="AP57" s="3418"/>
      <c r="AQ57" s="1244"/>
      <c r="AR57" s="1244"/>
      <c r="AS57" s="1244"/>
      <c r="AT57" s="1244"/>
      <c r="AU57" s="1244"/>
      <c r="AV57" s="1244"/>
    </row>
    <row r="58" spans="1:48" ht="35.25" customHeight="1" thickBot="1">
      <c r="A58" s="1760"/>
      <c r="B58" s="1769"/>
      <c r="C58" s="1770"/>
      <c r="D58" s="1770"/>
      <c r="E58" s="3147" t="s">
        <v>341</v>
      </c>
      <c r="F58" s="3416" t="s">
        <v>1109</v>
      </c>
      <c r="G58" s="3133"/>
      <c r="H58" s="3134"/>
      <c r="I58" s="1913">
        <f>SUM(I59:I62)</f>
        <v>0.03</v>
      </c>
      <c r="J58" s="1913">
        <f>SUM(J59:J62)</f>
        <v>0.02</v>
      </c>
      <c r="K58" s="3175" t="s">
        <v>117</v>
      </c>
      <c r="L58" s="3133"/>
      <c r="M58" s="3133"/>
      <c r="N58" s="3133"/>
      <c r="O58" s="3133"/>
      <c r="P58" s="3133"/>
      <c r="Q58" s="3133"/>
      <c r="R58" s="3133"/>
      <c r="S58" s="3133"/>
      <c r="T58" s="3133"/>
      <c r="U58" s="3133"/>
      <c r="V58" s="3133"/>
      <c r="W58" s="3133"/>
      <c r="X58" s="3133"/>
      <c r="Y58" s="3133"/>
      <c r="Z58" s="3133"/>
      <c r="AA58" s="3133"/>
      <c r="AB58" s="3133"/>
      <c r="AC58" s="3133"/>
      <c r="AD58" s="3133"/>
      <c r="AE58" s="3133"/>
      <c r="AF58" s="3133"/>
      <c r="AG58" s="3133"/>
      <c r="AH58" s="3133"/>
      <c r="AI58" s="3133"/>
      <c r="AJ58" s="3133"/>
      <c r="AK58" s="3133"/>
      <c r="AL58" s="3133"/>
      <c r="AM58" s="3133"/>
      <c r="AN58" s="3133"/>
      <c r="AO58" s="3133"/>
      <c r="AP58" s="3134"/>
    </row>
    <row r="59" spans="1:48" ht="26.25" customHeight="1">
      <c r="A59" s="1760"/>
      <c r="B59" s="1769"/>
      <c r="C59" s="1770"/>
      <c r="D59" s="1770"/>
      <c r="E59" s="3148"/>
      <c r="F59" s="1810" t="s">
        <v>346</v>
      </c>
      <c r="G59" s="3182" t="s">
        <v>1110</v>
      </c>
      <c r="H59" s="3156"/>
      <c r="I59" s="1914"/>
      <c r="J59" s="1914"/>
      <c r="K59" s="1915"/>
      <c r="L59" s="1916" t="s">
        <v>1111</v>
      </c>
      <c r="M59" s="1844"/>
      <c r="N59" s="1272"/>
      <c r="O59" s="1272"/>
      <c r="P59" s="1917"/>
      <c r="Q59" s="1272"/>
      <c r="R59" s="1272"/>
      <c r="S59" s="1272"/>
      <c r="T59" s="1917"/>
      <c r="U59" s="1918"/>
      <c r="V59" s="1272"/>
      <c r="W59" s="1272"/>
      <c r="X59" s="1272"/>
      <c r="Y59" s="1917"/>
      <c r="Z59" s="1919"/>
      <c r="AA59" s="1919"/>
      <c r="AB59" s="1919"/>
      <c r="AC59" s="1917"/>
      <c r="AD59" s="1918"/>
      <c r="AE59" s="1272"/>
      <c r="AF59" s="1272"/>
      <c r="AG59" s="1272"/>
      <c r="AH59" s="1920"/>
      <c r="AI59" s="1919"/>
      <c r="AJ59" s="1272"/>
      <c r="AK59" s="1272"/>
      <c r="AL59" s="1920"/>
      <c r="AM59" s="1921"/>
      <c r="AN59" s="1272"/>
      <c r="AO59" s="1272"/>
      <c r="AP59" s="1922"/>
      <c r="AQ59" s="1920"/>
      <c r="AR59" s="1919"/>
      <c r="AS59" s="1272"/>
      <c r="AT59" s="1272"/>
      <c r="AU59" s="1920"/>
      <c r="AV59" s="1921"/>
    </row>
    <row r="60" spans="1:48" ht="26.25" customHeight="1">
      <c r="A60" s="1760"/>
      <c r="B60" s="1769"/>
      <c r="C60" s="1770"/>
      <c r="D60" s="1770"/>
      <c r="E60" s="3148"/>
      <c r="F60" s="1810"/>
      <c r="G60" s="1873" t="s">
        <v>123</v>
      </c>
      <c r="H60" s="1874" t="s">
        <v>1112</v>
      </c>
      <c r="I60" s="1788">
        <f>P60+Y60+AH60+AQ60</f>
        <v>0.01</v>
      </c>
      <c r="J60" s="1789">
        <f t="shared" ref="J60:J62" si="45">T60+AC60+AL60+AU60</f>
        <v>0.01</v>
      </c>
      <c r="K60" s="1915">
        <v>1</v>
      </c>
      <c r="L60" s="1916" t="s">
        <v>1113</v>
      </c>
      <c r="M60" s="1844"/>
      <c r="N60" s="1272">
        <v>0.01</v>
      </c>
      <c r="O60" s="1272"/>
      <c r="P60" s="1917">
        <v>0.01</v>
      </c>
      <c r="Q60" s="1272"/>
      <c r="R60" s="1272">
        <v>0.01</v>
      </c>
      <c r="S60" s="1272"/>
      <c r="T60" s="1917">
        <f>SUM(Q60:S60)</f>
        <v>0.01</v>
      </c>
      <c r="U60" s="1918">
        <f>(T60/P60)*100%</f>
        <v>1</v>
      </c>
      <c r="V60" s="1272"/>
      <c r="W60" s="1272"/>
      <c r="X60" s="1272"/>
      <c r="Y60" s="1917">
        <f t="shared" ref="Y60:Y62" si="46">SUM(V60:X60)</f>
        <v>0</v>
      </c>
      <c r="Z60" s="1919"/>
      <c r="AA60" s="1919"/>
      <c r="AB60" s="1919"/>
      <c r="AC60" s="1917">
        <f t="shared" ref="AC60:AC62" si="47">SUM(Z60:AB60)</f>
        <v>0</v>
      </c>
      <c r="AD60" s="1918">
        <v>0</v>
      </c>
      <c r="AE60" s="1272"/>
      <c r="AF60" s="1272"/>
      <c r="AG60" s="1272"/>
      <c r="AH60" s="1920"/>
      <c r="AI60" s="1919"/>
      <c r="AJ60" s="1272"/>
      <c r="AK60" s="1272"/>
      <c r="AL60" s="1920"/>
      <c r="AM60" s="1921"/>
      <c r="AN60" s="1272"/>
      <c r="AO60" s="1272"/>
      <c r="AP60" s="1922"/>
      <c r="AQ60" s="1920"/>
      <c r="AR60" s="1919"/>
      <c r="AS60" s="1272"/>
      <c r="AT60" s="1272"/>
      <c r="AU60" s="1920"/>
      <c r="AV60" s="1921"/>
    </row>
    <row r="61" spans="1:48" ht="26.25" customHeight="1">
      <c r="A61" s="1760"/>
      <c r="B61" s="1769"/>
      <c r="C61" s="1770"/>
      <c r="D61" s="1770"/>
      <c r="E61" s="3148"/>
      <c r="F61" s="1810"/>
      <c r="G61" s="1873" t="s">
        <v>123</v>
      </c>
      <c r="H61" s="1874" t="s">
        <v>1114</v>
      </c>
      <c r="I61" s="1788">
        <f>P61+Y61+AH61+AQ61</f>
        <v>0.01</v>
      </c>
      <c r="J61" s="1789">
        <f t="shared" si="45"/>
        <v>0.01</v>
      </c>
      <c r="K61" s="1915">
        <v>1</v>
      </c>
      <c r="L61" s="1916" t="s">
        <v>1113</v>
      </c>
      <c r="M61" s="1844"/>
      <c r="N61" s="1272"/>
      <c r="O61" s="1272"/>
      <c r="P61" s="1917"/>
      <c r="Q61" s="1272"/>
      <c r="R61" s="1272"/>
      <c r="S61" s="1272"/>
      <c r="T61" s="1917"/>
      <c r="U61" s="1918"/>
      <c r="V61" s="1272">
        <v>0.01</v>
      </c>
      <c r="W61" s="1272"/>
      <c r="X61" s="1272"/>
      <c r="Y61" s="1917">
        <f t="shared" si="46"/>
        <v>0.01</v>
      </c>
      <c r="Z61" s="1919">
        <v>0.01</v>
      </c>
      <c r="AA61" s="1919"/>
      <c r="AB61" s="1919"/>
      <c r="AC61" s="1917">
        <f t="shared" si="47"/>
        <v>0.01</v>
      </c>
      <c r="AD61" s="1918">
        <f t="shared" ref="AD61:AD62" si="48">(AC61/Y61)*100%</f>
        <v>1</v>
      </c>
      <c r="AE61" s="1272"/>
      <c r="AF61" s="1272"/>
      <c r="AG61" s="1272"/>
      <c r="AH61" s="1920"/>
      <c r="AI61" s="1919"/>
      <c r="AJ61" s="1272"/>
      <c r="AK61" s="1272"/>
      <c r="AL61" s="1920"/>
      <c r="AM61" s="1921"/>
      <c r="AN61" s="1272"/>
      <c r="AO61" s="1272"/>
      <c r="AP61" s="1922"/>
      <c r="AQ61" s="1920"/>
      <c r="AR61" s="1919"/>
      <c r="AS61" s="1272"/>
      <c r="AT61" s="1272"/>
      <c r="AU61" s="1920"/>
      <c r="AV61" s="1921"/>
    </row>
    <row r="62" spans="1:48" ht="26.25" customHeight="1" thickBot="1">
      <c r="A62" s="1760"/>
      <c r="B62" s="1769"/>
      <c r="C62" s="1770"/>
      <c r="D62" s="1770"/>
      <c r="E62" s="3200"/>
      <c r="F62" s="1810"/>
      <c r="G62" s="1873" t="s">
        <v>123</v>
      </c>
      <c r="H62" s="1787" t="s">
        <v>1115</v>
      </c>
      <c r="I62" s="1788">
        <f>P62+Y62+AH62+AQ62</f>
        <v>0.01</v>
      </c>
      <c r="J62" s="1789">
        <f t="shared" si="45"/>
        <v>0</v>
      </c>
      <c r="K62" s="1923">
        <v>1</v>
      </c>
      <c r="L62" s="1916" t="s">
        <v>1069</v>
      </c>
      <c r="M62" s="1924"/>
      <c r="N62" s="1343"/>
      <c r="O62" s="1343"/>
      <c r="P62" s="1853"/>
      <c r="Q62" s="1343"/>
      <c r="R62" s="1343"/>
      <c r="S62" s="1343"/>
      <c r="T62" s="1853"/>
      <c r="U62" s="1828"/>
      <c r="V62" s="1343"/>
      <c r="W62" s="1343"/>
      <c r="X62" s="1343">
        <v>0.01</v>
      </c>
      <c r="Y62" s="1917">
        <f t="shared" si="46"/>
        <v>0.01</v>
      </c>
      <c r="Z62" s="1925"/>
      <c r="AA62" s="1925"/>
      <c r="AB62" s="1926">
        <v>0</v>
      </c>
      <c r="AC62" s="1917">
        <f t="shared" si="47"/>
        <v>0</v>
      </c>
      <c r="AD62" s="1918">
        <f t="shared" si="48"/>
        <v>0</v>
      </c>
      <c r="AE62" s="1343"/>
      <c r="AF62" s="1343"/>
      <c r="AG62" s="1343"/>
      <c r="AH62" s="1927"/>
      <c r="AI62" s="1925"/>
      <c r="AJ62" s="1343"/>
      <c r="AK62" s="1343"/>
      <c r="AL62" s="1927"/>
      <c r="AM62" s="1928"/>
      <c r="AN62" s="1343"/>
      <c r="AO62" s="1343"/>
      <c r="AP62" s="1929"/>
      <c r="AQ62" s="1927"/>
      <c r="AR62" s="1925"/>
      <c r="AS62" s="1343"/>
      <c r="AT62" s="1343"/>
      <c r="AU62" s="1927"/>
      <c r="AV62" s="1928"/>
    </row>
    <row r="63" spans="1:48" ht="27" hidden="1" customHeight="1">
      <c r="A63" s="1760"/>
      <c r="B63" s="1238"/>
      <c r="C63" s="1239" t="s">
        <v>489</v>
      </c>
      <c r="D63" s="3170" t="s">
        <v>490</v>
      </c>
      <c r="E63" s="3133"/>
      <c r="F63" s="3133"/>
      <c r="G63" s="3133"/>
      <c r="H63" s="3133"/>
      <c r="I63" s="3133"/>
      <c r="J63" s="3133"/>
      <c r="K63" s="3133"/>
      <c r="L63" s="3133"/>
      <c r="M63" s="3133"/>
      <c r="N63" s="3133"/>
      <c r="O63" s="3133"/>
      <c r="P63" s="3133"/>
      <c r="Q63" s="3133"/>
      <c r="R63" s="3133"/>
      <c r="S63" s="3133"/>
      <c r="T63" s="3133"/>
      <c r="U63" s="3133"/>
      <c r="V63" s="3133"/>
      <c r="W63" s="3133"/>
      <c r="X63" s="3133"/>
      <c r="Y63" s="3133"/>
      <c r="Z63" s="3133"/>
      <c r="AA63" s="3133"/>
      <c r="AB63" s="3133"/>
      <c r="AC63" s="3133"/>
      <c r="AD63" s="3133"/>
      <c r="AE63" s="3133"/>
      <c r="AF63" s="3133"/>
      <c r="AG63" s="3133"/>
      <c r="AH63" s="3133"/>
      <c r="AI63" s="3133"/>
      <c r="AJ63" s="3133"/>
      <c r="AK63" s="3133"/>
      <c r="AL63" s="3133"/>
      <c r="AM63" s="3133"/>
      <c r="AN63" s="3133"/>
      <c r="AO63" s="3133"/>
      <c r="AP63" s="3134"/>
    </row>
    <row r="64" spans="1:48" ht="24" hidden="1" customHeight="1">
      <c r="A64" s="1760"/>
      <c r="B64" s="1769"/>
      <c r="C64" s="1770"/>
      <c r="D64" s="3124" t="s">
        <v>1116</v>
      </c>
      <c r="E64" s="3126" t="s">
        <v>492</v>
      </c>
      <c r="F64" s="3127"/>
      <c r="G64" s="3127"/>
      <c r="H64" s="3128"/>
      <c r="I64" s="3132" t="s">
        <v>112</v>
      </c>
      <c r="J64" s="3389"/>
      <c r="K64" s="3133"/>
      <c r="L64" s="3134"/>
      <c r="M64" s="3135" t="s">
        <v>1117</v>
      </c>
      <c r="N64" s="3133"/>
      <c r="O64" s="3133"/>
      <c r="P64" s="3133"/>
      <c r="Q64" s="3133"/>
      <c r="R64" s="3133"/>
      <c r="S64" s="3133"/>
      <c r="T64" s="3133"/>
      <c r="U64" s="3133"/>
      <c r="V64" s="3133"/>
      <c r="W64" s="3133"/>
      <c r="X64" s="3133"/>
      <c r="Y64" s="3133"/>
      <c r="Z64" s="3133"/>
      <c r="AA64" s="3133"/>
      <c r="AB64" s="3133"/>
      <c r="AC64" s="3133"/>
      <c r="AD64" s="3133"/>
      <c r="AE64" s="3133"/>
      <c r="AF64" s="3133"/>
      <c r="AG64" s="3133"/>
      <c r="AH64" s="3133"/>
      <c r="AI64" s="3133"/>
      <c r="AJ64" s="3133"/>
      <c r="AK64" s="3133"/>
      <c r="AL64" s="3133"/>
      <c r="AM64" s="3133"/>
      <c r="AN64" s="3133"/>
      <c r="AO64" s="3133"/>
      <c r="AP64" s="3134"/>
    </row>
    <row r="65" spans="1:48" ht="9.75" hidden="1" customHeight="1">
      <c r="A65" s="1760"/>
      <c r="B65" s="1769"/>
      <c r="C65" s="1770"/>
      <c r="D65" s="3125"/>
      <c r="E65" s="3388"/>
      <c r="F65" s="3384"/>
      <c r="G65" s="3384"/>
      <c r="H65" s="3131"/>
      <c r="I65" s="3154" t="s">
        <v>113</v>
      </c>
      <c r="J65" s="3390"/>
      <c r="K65" s="3155"/>
      <c r="L65" s="3156"/>
      <c r="M65" s="3408"/>
      <c r="N65" s="3159"/>
      <c r="O65" s="3159"/>
      <c r="P65" s="1857"/>
      <c r="Q65" s="1857"/>
      <c r="R65" s="1857"/>
      <c r="S65" s="1857"/>
      <c r="T65" s="1857"/>
      <c r="U65" s="1772"/>
      <c r="V65" s="3159"/>
      <c r="W65" s="3161"/>
      <c r="X65" s="3161"/>
      <c r="Y65" s="1773"/>
      <c r="Z65" s="1771"/>
      <c r="AA65" s="1771"/>
      <c r="AB65" s="1771"/>
      <c r="AC65" s="1773"/>
      <c r="AD65" s="1774"/>
      <c r="AE65" s="3161"/>
      <c r="AF65" s="3420"/>
      <c r="AG65" s="3161"/>
      <c r="AH65" s="1771"/>
      <c r="AI65" s="1771"/>
      <c r="AJ65" s="1771"/>
      <c r="AK65" s="1771"/>
      <c r="AL65" s="1771"/>
      <c r="AM65" s="1771"/>
      <c r="AN65" s="3161"/>
      <c r="AO65" s="3161"/>
      <c r="AP65" s="3196"/>
      <c r="AQ65" s="1771"/>
      <c r="AR65" s="1771"/>
      <c r="AS65" s="1771"/>
      <c r="AT65" s="1771"/>
      <c r="AU65" s="1771"/>
      <c r="AV65" s="1771"/>
    </row>
    <row r="66" spans="1:48" ht="18" hidden="1" customHeight="1">
      <c r="A66" s="1760"/>
      <c r="B66" s="1769"/>
      <c r="C66" s="1770"/>
      <c r="D66" s="3125"/>
      <c r="E66" s="3388"/>
      <c r="F66" s="3384"/>
      <c r="G66" s="3384"/>
      <c r="H66" s="3131"/>
      <c r="I66" s="1315">
        <v>1200</v>
      </c>
      <c r="J66" s="1315">
        <v>1200</v>
      </c>
      <c r="K66" s="3164" t="s">
        <v>114</v>
      </c>
      <c r="L66" s="3165"/>
      <c r="M66" s="3158"/>
      <c r="N66" s="3160"/>
      <c r="O66" s="3160"/>
      <c r="P66" s="1857"/>
      <c r="Q66" s="1857"/>
      <c r="R66" s="1857"/>
      <c r="S66" s="1857"/>
      <c r="T66" s="1857"/>
      <c r="U66" s="1772"/>
      <c r="V66" s="3160"/>
      <c r="W66" s="3160"/>
      <c r="X66" s="3160"/>
      <c r="Y66" s="1773"/>
      <c r="Z66" s="1771"/>
      <c r="AA66" s="1771"/>
      <c r="AB66" s="1771"/>
      <c r="AC66" s="1773"/>
      <c r="AD66" s="1774"/>
      <c r="AE66" s="3160"/>
      <c r="AF66" s="3160"/>
      <c r="AG66" s="3160"/>
      <c r="AH66" s="1771"/>
      <c r="AI66" s="1771"/>
      <c r="AJ66" s="1771"/>
      <c r="AK66" s="1771"/>
      <c r="AL66" s="1771"/>
      <c r="AM66" s="1771"/>
      <c r="AN66" s="3160"/>
      <c r="AO66" s="3160"/>
      <c r="AP66" s="3163"/>
      <c r="AQ66" s="1771"/>
      <c r="AR66" s="1771"/>
      <c r="AS66" s="1771"/>
      <c r="AT66" s="1771"/>
      <c r="AU66" s="1771"/>
      <c r="AV66" s="1771"/>
    </row>
    <row r="67" spans="1:48" ht="24" hidden="1" customHeight="1">
      <c r="A67" s="1760"/>
      <c r="B67" s="1769"/>
      <c r="C67" s="1770"/>
      <c r="D67" s="3125"/>
      <c r="E67" s="3388"/>
      <c r="F67" s="3384"/>
      <c r="G67" s="3384"/>
      <c r="H67" s="3131"/>
      <c r="I67" s="3132" t="s">
        <v>112</v>
      </c>
      <c r="J67" s="3389"/>
      <c r="K67" s="3133"/>
      <c r="L67" s="3134"/>
      <c r="M67" s="3135" t="s">
        <v>1118</v>
      </c>
      <c r="N67" s="3133"/>
      <c r="O67" s="3133"/>
      <c r="P67" s="3133"/>
      <c r="Q67" s="3133"/>
      <c r="R67" s="3133"/>
      <c r="S67" s="3133"/>
      <c r="T67" s="3133"/>
      <c r="U67" s="3133"/>
      <c r="V67" s="3133"/>
      <c r="W67" s="3133"/>
      <c r="X67" s="3133"/>
      <c r="Y67" s="3133"/>
      <c r="Z67" s="3133"/>
      <c r="AA67" s="3133"/>
      <c r="AB67" s="3133"/>
      <c r="AC67" s="3133"/>
      <c r="AD67" s="3133"/>
      <c r="AE67" s="3133"/>
      <c r="AF67" s="3133"/>
      <c r="AG67" s="3133"/>
      <c r="AH67" s="3133"/>
      <c r="AI67" s="3133"/>
      <c r="AJ67" s="3133"/>
      <c r="AK67" s="3133"/>
      <c r="AL67" s="3133"/>
      <c r="AM67" s="3133"/>
      <c r="AN67" s="3133"/>
      <c r="AO67" s="3133"/>
      <c r="AP67" s="3134"/>
    </row>
    <row r="68" spans="1:48" ht="9.75" hidden="1" customHeight="1">
      <c r="A68" s="1760"/>
      <c r="B68" s="1769"/>
      <c r="C68" s="1770"/>
      <c r="D68" s="3125"/>
      <c r="E68" s="3388"/>
      <c r="F68" s="3384"/>
      <c r="G68" s="3384"/>
      <c r="H68" s="3131"/>
      <c r="I68" s="3154" t="s">
        <v>113</v>
      </c>
      <c r="J68" s="3390"/>
      <c r="K68" s="3155"/>
      <c r="L68" s="3156"/>
      <c r="M68" s="3408"/>
      <c r="N68" s="3159"/>
      <c r="O68" s="3159"/>
      <c r="P68" s="1857"/>
      <c r="Q68" s="1857"/>
      <c r="R68" s="1857"/>
      <c r="S68" s="1857"/>
      <c r="T68" s="1857"/>
      <c r="U68" s="1772"/>
      <c r="V68" s="3159"/>
      <c r="W68" s="3161"/>
      <c r="X68" s="3161"/>
      <c r="Y68" s="1773"/>
      <c r="Z68" s="1771"/>
      <c r="AA68" s="1771"/>
      <c r="AB68" s="1771"/>
      <c r="AC68" s="1773"/>
      <c r="AD68" s="1774"/>
      <c r="AE68" s="3161"/>
      <c r="AF68" s="3420"/>
      <c r="AG68" s="3161"/>
      <c r="AH68" s="1771"/>
      <c r="AI68" s="1771"/>
      <c r="AJ68" s="1771"/>
      <c r="AK68" s="1771"/>
      <c r="AL68" s="1771"/>
      <c r="AM68" s="1771"/>
      <c r="AN68" s="3161"/>
      <c r="AO68" s="3161"/>
      <c r="AP68" s="3196"/>
      <c r="AQ68" s="1771"/>
      <c r="AR68" s="1771"/>
      <c r="AS68" s="1771"/>
      <c r="AT68" s="1771"/>
      <c r="AU68" s="1771"/>
      <c r="AV68" s="1771"/>
    </row>
    <row r="69" spans="1:48" ht="18" hidden="1" customHeight="1">
      <c r="A69" s="1760"/>
      <c r="B69" s="1769"/>
      <c r="C69" s="1770"/>
      <c r="D69" s="3224"/>
      <c r="E69" s="3190"/>
      <c r="F69" s="3190"/>
      <c r="G69" s="3190"/>
      <c r="H69" s="3191"/>
      <c r="I69" s="1315">
        <v>1200</v>
      </c>
      <c r="J69" s="1315">
        <v>1200</v>
      </c>
      <c r="K69" s="3164" t="s">
        <v>114</v>
      </c>
      <c r="L69" s="3165"/>
      <c r="M69" s="3158"/>
      <c r="N69" s="3160"/>
      <c r="O69" s="3160"/>
      <c r="P69" s="1857"/>
      <c r="Q69" s="1857"/>
      <c r="R69" s="1857"/>
      <c r="S69" s="1857"/>
      <c r="T69" s="1857"/>
      <c r="U69" s="1772"/>
      <c r="V69" s="3160"/>
      <c r="W69" s="3160"/>
      <c r="X69" s="3160"/>
      <c r="Y69" s="1773"/>
      <c r="Z69" s="1771"/>
      <c r="AA69" s="1771"/>
      <c r="AB69" s="1771"/>
      <c r="AC69" s="1773"/>
      <c r="AD69" s="1774"/>
      <c r="AE69" s="3160"/>
      <c r="AF69" s="3160"/>
      <c r="AG69" s="3160"/>
      <c r="AH69" s="1771"/>
      <c r="AI69" s="1771"/>
      <c r="AJ69" s="1771"/>
      <c r="AK69" s="1771"/>
      <c r="AL69" s="1771"/>
      <c r="AM69" s="1771"/>
      <c r="AN69" s="3160"/>
      <c r="AO69" s="3160"/>
      <c r="AP69" s="3163"/>
      <c r="AQ69" s="1771"/>
      <c r="AR69" s="1771"/>
      <c r="AS69" s="1771"/>
      <c r="AT69" s="1771"/>
      <c r="AU69" s="1771"/>
      <c r="AV69" s="1771"/>
    </row>
    <row r="70" spans="1:48" ht="35.25" customHeight="1" thickBot="1">
      <c r="A70" s="1760"/>
      <c r="B70" s="1769"/>
      <c r="C70" s="1770"/>
      <c r="D70" s="1241"/>
      <c r="E70" s="3147" t="s">
        <v>495</v>
      </c>
      <c r="F70" s="3174" t="s">
        <v>496</v>
      </c>
      <c r="G70" s="3127"/>
      <c r="H70" s="3127"/>
      <c r="I70" s="1316">
        <f>SUM(I71:I74)</f>
        <v>0.02</v>
      </c>
      <c r="J70" s="1316">
        <f>SUM(J71:J74)</f>
        <v>0</v>
      </c>
      <c r="K70" s="3150" t="s">
        <v>117</v>
      </c>
      <c r="L70" s="3127"/>
      <c r="M70" s="3127"/>
      <c r="N70" s="3127"/>
      <c r="O70" s="3127"/>
      <c r="P70" s="3127"/>
      <c r="Q70" s="3127"/>
      <c r="R70" s="3127"/>
      <c r="S70" s="3127"/>
      <c r="T70" s="3127"/>
      <c r="U70" s="3127"/>
      <c r="V70" s="3127"/>
      <c r="W70" s="3127"/>
      <c r="X70" s="3127"/>
      <c r="Y70" s="3127"/>
      <c r="Z70" s="3127"/>
      <c r="AA70" s="3127"/>
      <c r="AB70" s="3127"/>
      <c r="AC70" s="3127"/>
      <c r="AD70" s="3127"/>
      <c r="AE70" s="3127"/>
      <c r="AF70" s="3127"/>
      <c r="AG70" s="3127"/>
      <c r="AH70" s="3127"/>
      <c r="AI70" s="3127"/>
      <c r="AJ70" s="3127"/>
      <c r="AK70" s="3127"/>
      <c r="AL70" s="3127"/>
      <c r="AM70" s="3127"/>
      <c r="AN70" s="3127"/>
      <c r="AO70" s="3127"/>
      <c r="AP70" s="3127"/>
      <c r="AQ70" s="3127"/>
      <c r="AR70" s="3127"/>
      <c r="AS70" s="3127"/>
      <c r="AT70" s="3127"/>
      <c r="AU70" s="3128"/>
    </row>
    <row r="71" spans="1:48" ht="25.5" customHeight="1" thickBot="1">
      <c r="A71" s="1760"/>
      <c r="B71" s="1769"/>
      <c r="C71" s="1770"/>
      <c r="D71" s="1770"/>
      <c r="E71" s="3148"/>
      <c r="F71" s="1405" t="s">
        <v>497</v>
      </c>
      <c r="G71" s="3151" t="s">
        <v>1119</v>
      </c>
      <c r="H71" s="3176"/>
      <c r="I71" s="1359"/>
      <c r="J71" s="1359"/>
      <c r="K71" s="1384"/>
      <c r="L71" s="1385"/>
      <c r="M71" s="1930"/>
      <c r="N71" s="1363"/>
      <c r="O71" s="1363"/>
      <c r="P71" s="1864"/>
      <c r="Q71" s="1363"/>
      <c r="R71" s="1363"/>
      <c r="S71" s="1363"/>
      <c r="T71" s="1864"/>
      <c r="U71" s="1865"/>
      <c r="V71" s="1363"/>
      <c r="W71" s="1363"/>
      <c r="X71" s="1363"/>
      <c r="Y71" s="1864"/>
      <c r="Z71" s="1363"/>
      <c r="AA71" s="1363"/>
      <c r="AB71" s="1363"/>
      <c r="AC71" s="1864"/>
      <c r="AD71" s="1865"/>
      <c r="AE71" s="1363"/>
      <c r="AF71" s="1363"/>
      <c r="AG71" s="1363"/>
      <c r="AH71" s="1864"/>
      <c r="AI71" s="1931"/>
      <c r="AJ71" s="1363"/>
      <c r="AK71" s="1363"/>
      <c r="AL71" s="1864"/>
      <c r="AM71" s="1868"/>
      <c r="AN71" s="1363"/>
      <c r="AO71" s="1363"/>
      <c r="AP71" s="1407"/>
      <c r="AQ71" s="1864"/>
      <c r="AR71" s="1931"/>
      <c r="AS71" s="1363"/>
      <c r="AT71" s="1363"/>
      <c r="AU71" s="1864"/>
      <c r="AV71" s="1868"/>
    </row>
    <row r="72" spans="1:48" ht="25.5" customHeight="1" thickBot="1">
      <c r="A72" s="1760"/>
      <c r="B72" s="1769"/>
      <c r="C72" s="1770"/>
      <c r="D72" s="1770"/>
      <c r="E72" s="3148"/>
      <c r="F72" s="1281"/>
      <c r="G72" s="1339" t="s">
        <v>123</v>
      </c>
      <c r="H72" s="1932" t="s">
        <v>1120</v>
      </c>
      <c r="I72" s="1788">
        <f>P72+Y72+AH72+AQ72</f>
        <v>0.01</v>
      </c>
      <c r="J72" s="1789">
        <f>T72+AC72+AL72+AU72</f>
        <v>0</v>
      </c>
      <c r="K72" s="1933">
        <v>1</v>
      </c>
      <c r="L72" s="1934" t="s">
        <v>1121</v>
      </c>
      <c r="M72" s="1935"/>
      <c r="N72" s="1936"/>
      <c r="O72" s="1936"/>
      <c r="P72" s="1937"/>
      <c r="Q72" s="1936"/>
      <c r="R72" s="1936"/>
      <c r="S72" s="1936"/>
      <c r="T72" s="1937"/>
      <c r="U72" s="1828"/>
      <c r="V72" s="1936"/>
      <c r="W72" s="1936"/>
      <c r="X72" s="1936"/>
      <c r="Y72" s="1864"/>
      <c r="Z72" s="1936"/>
      <c r="AA72" s="1936"/>
      <c r="AB72" s="1936"/>
      <c r="AC72" s="1864"/>
      <c r="AD72" s="1865"/>
      <c r="AE72" s="1936">
        <v>0.01</v>
      </c>
      <c r="AF72" s="1936"/>
      <c r="AG72" s="1936"/>
      <c r="AH72" s="1938">
        <f>SUM(AE72:AG72)</f>
        <v>0.01</v>
      </c>
      <c r="AI72" s="1939">
        <v>0</v>
      </c>
      <c r="AJ72" s="1936"/>
      <c r="AK72" s="1936"/>
      <c r="AL72" s="1938">
        <f>SUM(AI72:AK72)</f>
        <v>0</v>
      </c>
      <c r="AM72" s="1940">
        <f>(AL72/AH72)*100%</f>
        <v>0</v>
      </c>
      <c r="AN72" s="1936"/>
      <c r="AO72" s="1936"/>
      <c r="AP72" s="1941"/>
      <c r="AQ72" s="1938">
        <f t="shared" ref="AQ72:AQ74" si="49">SUM(AN72:AP72)</f>
        <v>0</v>
      </c>
      <c r="AR72" s="1939">
        <v>0</v>
      </c>
      <c r="AS72" s="1936"/>
      <c r="AT72" s="1936"/>
      <c r="AU72" s="1938">
        <f t="shared" ref="AU72:AU74" si="50">SUM(AR72:AT72)</f>
        <v>0</v>
      </c>
      <c r="AV72" s="1940" t="e">
        <f>(AU72/AQ72)*100%</f>
        <v>#DIV/0!</v>
      </c>
    </row>
    <row r="73" spans="1:48" ht="25.5" customHeight="1" thickBot="1">
      <c r="A73" s="1760"/>
      <c r="B73" s="1769"/>
      <c r="C73" s="1770"/>
      <c r="D73" s="1770"/>
      <c r="E73" s="3148"/>
      <c r="F73" s="1370" t="s">
        <v>1122</v>
      </c>
      <c r="G73" s="3139" t="s">
        <v>1123</v>
      </c>
      <c r="H73" s="3140"/>
      <c r="I73" s="1914"/>
      <c r="J73" s="1914"/>
      <c r="K73" s="1915"/>
      <c r="L73" s="1812"/>
      <c r="M73" s="1942"/>
      <c r="N73" s="1275"/>
      <c r="O73" s="1275"/>
      <c r="P73" s="1943"/>
      <c r="Q73" s="1275"/>
      <c r="R73" s="1275"/>
      <c r="S73" s="1275"/>
      <c r="T73" s="1943"/>
      <c r="U73" s="1918"/>
      <c r="V73" s="1275"/>
      <c r="W73" s="1275"/>
      <c r="X73" s="1275"/>
      <c r="Y73" s="1864"/>
      <c r="Z73" s="1275"/>
      <c r="AA73" s="1275"/>
      <c r="AB73" s="1275"/>
      <c r="AC73" s="1864"/>
      <c r="AD73" s="1865"/>
      <c r="AE73" s="1275"/>
      <c r="AF73" s="1275"/>
      <c r="AG73" s="1275"/>
      <c r="AH73" s="1944"/>
      <c r="AI73" s="1945"/>
      <c r="AJ73" s="1275"/>
      <c r="AK73" s="1275"/>
      <c r="AL73" s="1943"/>
      <c r="AM73" s="1946"/>
      <c r="AN73" s="1275"/>
      <c r="AO73" s="1275"/>
      <c r="AP73" s="1947"/>
      <c r="AQ73" s="1938">
        <f t="shared" si="49"/>
        <v>0</v>
      </c>
      <c r="AR73" s="1945"/>
      <c r="AS73" s="1275"/>
      <c r="AT73" s="1275"/>
      <c r="AU73" s="1938">
        <f t="shared" si="50"/>
        <v>0</v>
      </c>
      <c r="AV73" s="1946"/>
    </row>
    <row r="74" spans="1:48" ht="25.5" customHeight="1" thickBot="1">
      <c r="A74" s="1760"/>
      <c r="B74" s="1769"/>
      <c r="C74" s="1770"/>
      <c r="D74" s="1770"/>
      <c r="E74" s="3148"/>
      <c r="F74" s="1281"/>
      <c r="G74" s="1339" t="s">
        <v>123</v>
      </c>
      <c r="H74" s="1932" t="s">
        <v>1124</v>
      </c>
      <c r="I74" s="1788">
        <f>P74+Y74+AH74+AQ74</f>
        <v>0.01</v>
      </c>
      <c r="J74" s="1789">
        <f>T74+AC74+AL74+AU74</f>
        <v>0</v>
      </c>
      <c r="K74" s="1948">
        <v>1</v>
      </c>
      <c r="L74" s="1949" t="s">
        <v>1111</v>
      </c>
      <c r="M74" s="1950"/>
      <c r="N74" s="1951"/>
      <c r="O74" s="1951"/>
      <c r="P74" s="1952"/>
      <c r="Q74" s="1951"/>
      <c r="R74" s="1951"/>
      <c r="S74" s="1951"/>
      <c r="T74" s="1952"/>
      <c r="U74" s="1953"/>
      <c r="V74" s="1951"/>
      <c r="W74" s="1954"/>
      <c r="X74" s="1951"/>
      <c r="Y74" s="1864"/>
      <c r="Z74" s="1951"/>
      <c r="AA74" s="1951"/>
      <c r="AB74" s="1951"/>
      <c r="AC74" s="1864"/>
      <c r="AD74" s="1865"/>
      <c r="AE74" s="1951"/>
      <c r="AF74" s="1951"/>
      <c r="AG74" s="1951"/>
      <c r="AH74" s="1955"/>
      <c r="AI74" s="1956"/>
      <c r="AJ74" s="1951"/>
      <c r="AK74" s="1951"/>
      <c r="AL74" s="1952"/>
      <c r="AM74" s="1957"/>
      <c r="AN74" s="1951"/>
      <c r="AO74" s="1951">
        <v>0.01</v>
      </c>
      <c r="AP74" s="1958"/>
      <c r="AQ74" s="1938">
        <f t="shared" si="49"/>
        <v>0.01</v>
      </c>
      <c r="AR74" s="1956"/>
      <c r="AS74" s="1951">
        <v>0</v>
      </c>
      <c r="AT74" s="1951"/>
      <c r="AU74" s="1938">
        <f t="shared" si="50"/>
        <v>0</v>
      </c>
      <c r="AV74" s="1957"/>
    </row>
    <row r="75" spans="1:48" ht="35.25" hidden="1" customHeight="1">
      <c r="A75" s="1760"/>
      <c r="B75" s="1769"/>
      <c r="C75" s="1770"/>
      <c r="D75" s="1770"/>
      <c r="E75" s="1390" t="s">
        <v>500</v>
      </c>
      <c r="F75" s="3174" t="s">
        <v>1125</v>
      </c>
      <c r="G75" s="3127"/>
      <c r="H75" s="3127"/>
      <c r="I75" s="1869"/>
      <c r="J75" s="1869"/>
      <c r="K75" s="3150" t="s">
        <v>117</v>
      </c>
      <c r="L75" s="3127"/>
      <c r="M75" s="3127"/>
      <c r="N75" s="3127"/>
      <c r="O75" s="3127"/>
      <c r="P75" s="3127"/>
      <c r="Q75" s="3127"/>
      <c r="R75" s="3127"/>
      <c r="S75" s="3127"/>
      <c r="T75" s="3127"/>
      <c r="U75" s="3127"/>
      <c r="V75" s="3127"/>
      <c r="W75" s="3127"/>
      <c r="X75" s="3127"/>
      <c r="Y75" s="3127"/>
      <c r="Z75" s="3127"/>
      <c r="AA75" s="3127"/>
      <c r="AB75" s="3127"/>
      <c r="AC75" s="3127"/>
      <c r="AD75" s="3127"/>
      <c r="AE75" s="3127"/>
      <c r="AF75" s="3127"/>
      <c r="AG75" s="3127"/>
      <c r="AH75" s="3127"/>
      <c r="AI75" s="3127"/>
      <c r="AJ75" s="3127"/>
      <c r="AK75" s="3127"/>
      <c r="AL75" s="3127"/>
      <c r="AM75" s="3127"/>
      <c r="AN75" s="3127"/>
      <c r="AO75" s="3127"/>
      <c r="AP75" s="3128"/>
    </row>
    <row r="76" spans="1:48" ht="35.25" hidden="1" customHeight="1">
      <c r="A76" s="1760"/>
      <c r="B76" s="1769"/>
      <c r="C76" s="1770"/>
      <c r="D76" s="1770"/>
      <c r="E76" s="1390" t="s">
        <v>507</v>
      </c>
      <c r="F76" s="3174" t="s">
        <v>1126</v>
      </c>
      <c r="G76" s="3127"/>
      <c r="H76" s="3127"/>
      <c r="I76" s="1316"/>
      <c r="J76" s="1316"/>
      <c r="K76" s="3150" t="s">
        <v>117</v>
      </c>
      <c r="L76" s="3127"/>
      <c r="M76" s="3127"/>
      <c r="N76" s="3127"/>
      <c r="O76" s="3127"/>
      <c r="P76" s="3127"/>
      <c r="Q76" s="3127"/>
      <c r="R76" s="3127"/>
      <c r="S76" s="3127"/>
      <c r="T76" s="3127"/>
      <c r="U76" s="3127"/>
      <c r="V76" s="3127"/>
      <c r="W76" s="3127"/>
      <c r="X76" s="3127"/>
      <c r="Y76" s="3127"/>
      <c r="Z76" s="3127"/>
      <c r="AA76" s="3127"/>
      <c r="AB76" s="3127"/>
      <c r="AC76" s="3127"/>
      <c r="AD76" s="3127"/>
      <c r="AE76" s="3127"/>
      <c r="AF76" s="3127"/>
      <c r="AG76" s="3127"/>
      <c r="AH76" s="3127"/>
      <c r="AI76" s="3127"/>
      <c r="AJ76" s="3127"/>
      <c r="AK76" s="3127"/>
      <c r="AL76" s="3127"/>
      <c r="AM76" s="3127"/>
      <c r="AN76" s="3127"/>
      <c r="AO76" s="3127"/>
      <c r="AP76" s="3128"/>
    </row>
    <row r="77" spans="1:48" ht="25.5" customHeight="1" thickBot="1">
      <c r="A77" s="1760"/>
      <c r="B77" s="1959" t="s">
        <v>215</v>
      </c>
      <c r="C77" s="3168" t="s">
        <v>216</v>
      </c>
      <c r="D77" s="3133"/>
      <c r="E77" s="3133"/>
      <c r="F77" s="3133"/>
      <c r="G77" s="3133"/>
      <c r="H77" s="3133"/>
      <c r="I77" s="3133"/>
      <c r="J77" s="3133"/>
      <c r="K77" s="3133"/>
      <c r="L77" s="3133"/>
      <c r="M77" s="3133"/>
      <c r="N77" s="3133"/>
      <c r="O77" s="3133"/>
      <c r="P77" s="3133"/>
      <c r="Q77" s="3133"/>
      <c r="R77" s="3133"/>
      <c r="S77" s="3133"/>
      <c r="T77" s="3133"/>
      <c r="U77" s="3133"/>
      <c r="V77" s="3133"/>
      <c r="W77" s="3133"/>
      <c r="X77" s="3133"/>
      <c r="Y77" s="3133"/>
      <c r="Z77" s="3133"/>
      <c r="AA77" s="3133"/>
      <c r="AB77" s="3133"/>
      <c r="AC77" s="3133"/>
      <c r="AD77" s="3133"/>
      <c r="AE77" s="3133"/>
      <c r="AF77" s="3133"/>
      <c r="AG77" s="3133"/>
      <c r="AH77" s="3133"/>
      <c r="AI77" s="3133"/>
      <c r="AJ77" s="3133"/>
      <c r="AK77" s="3133"/>
      <c r="AL77" s="3133"/>
      <c r="AM77" s="3133"/>
      <c r="AN77" s="3133"/>
      <c r="AO77" s="3133"/>
      <c r="AP77" s="3133"/>
      <c r="AQ77" s="3133"/>
      <c r="AR77" s="3133"/>
      <c r="AS77" s="3133"/>
      <c r="AT77" s="3133"/>
      <c r="AU77" s="3134"/>
    </row>
    <row r="78" spans="1:48" ht="20.25" hidden="1" customHeight="1">
      <c r="B78" s="1960"/>
      <c r="C78" s="3421" t="s">
        <v>217</v>
      </c>
      <c r="D78" s="3423" t="s">
        <v>218</v>
      </c>
      <c r="E78" s="3424"/>
      <c r="F78" s="3424"/>
      <c r="G78" s="3424"/>
      <c r="H78" s="3424"/>
      <c r="I78" s="3424"/>
      <c r="J78" s="3424"/>
      <c r="K78" s="3424"/>
      <c r="L78" s="3424"/>
      <c r="M78" s="3424"/>
      <c r="N78" s="3424"/>
      <c r="O78" s="3424"/>
      <c r="P78" s="3424"/>
      <c r="Q78" s="3424"/>
      <c r="R78" s="3424"/>
      <c r="S78" s="3424"/>
      <c r="T78" s="3424"/>
      <c r="U78" s="3424"/>
      <c r="V78" s="3424"/>
      <c r="W78" s="3424"/>
      <c r="X78" s="3424"/>
      <c r="Y78" s="3424"/>
      <c r="Z78" s="3424"/>
      <c r="AA78" s="3424"/>
      <c r="AB78" s="3424"/>
      <c r="AC78" s="3424"/>
      <c r="AD78" s="3424"/>
      <c r="AE78" s="3424"/>
      <c r="AF78" s="3424"/>
      <c r="AG78" s="3424"/>
      <c r="AH78" s="3424"/>
      <c r="AI78" s="3424"/>
      <c r="AJ78" s="3424"/>
      <c r="AK78" s="3424"/>
      <c r="AL78" s="3424"/>
      <c r="AM78" s="3424"/>
      <c r="AN78" s="3424"/>
      <c r="AO78" s="3424"/>
      <c r="AP78" s="3425"/>
    </row>
    <row r="79" spans="1:48" ht="1.5" hidden="1" customHeight="1">
      <c r="B79" s="1960"/>
      <c r="C79" s="3422"/>
      <c r="D79" s="3155"/>
      <c r="E79" s="3155"/>
      <c r="F79" s="3155"/>
      <c r="G79" s="3155"/>
      <c r="H79" s="3155"/>
      <c r="I79" s="3155"/>
      <c r="J79" s="3155"/>
      <c r="K79" s="3155"/>
      <c r="L79" s="3155"/>
      <c r="M79" s="3155"/>
      <c r="N79" s="3155"/>
      <c r="O79" s="3155"/>
      <c r="P79" s="3155"/>
      <c r="Q79" s="3155"/>
      <c r="R79" s="3155"/>
      <c r="S79" s="3155"/>
      <c r="T79" s="3155"/>
      <c r="U79" s="3155"/>
      <c r="V79" s="3155"/>
      <c r="W79" s="3155"/>
      <c r="X79" s="3155"/>
      <c r="Y79" s="3155"/>
      <c r="Z79" s="3155"/>
      <c r="AA79" s="3155"/>
      <c r="AB79" s="3155"/>
      <c r="AC79" s="3155"/>
      <c r="AD79" s="3155"/>
      <c r="AE79" s="3155"/>
      <c r="AF79" s="3155"/>
      <c r="AG79" s="3155"/>
      <c r="AH79" s="3155"/>
      <c r="AI79" s="3155"/>
      <c r="AJ79" s="3155"/>
      <c r="AK79" s="3155"/>
      <c r="AL79" s="3155"/>
      <c r="AM79" s="3155"/>
      <c r="AN79" s="3155"/>
      <c r="AO79" s="3155"/>
      <c r="AP79" s="3426"/>
    </row>
    <row r="80" spans="1:48" ht="17.25" hidden="1" customHeight="1">
      <c r="B80" s="1960"/>
      <c r="C80" s="1961"/>
      <c r="D80" s="3124" t="s">
        <v>219</v>
      </c>
      <c r="E80" s="3126" t="s">
        <v>220</v>
      </c>
      <c r="F80" s="3127"/>
      <c r="G80" s="3127"/>
      <c r="H80" s="3128"/>
      <c r="I80" s="3427" t="s">
        <v>1021</v>
      </c>
      <c r="J80" s="3427"/>
      <c r="K80" s="3428"/>
      <c r="L80" s="3429"/>
      <c r="M80" s="3427" t="s">
        <v>1127</v>
      </c>
      <c r="N80" s="3428"/>
      <c r="O80" s="3428"/>
      <c r="P80" s="3428"/>
      <c r="Q80" s="3428"/>
      <c r="R80" s="3428"/>
      <c r="S80" s="3428"/>
      <c r="T80" s="3428"/>
      <c r="U80" s="3428"/>
      <c r="V80" s="3428"/>
      <c r="W80" s="3428"/>
      <c r="X80" s="3428"/>
      <c r="Y80" s="3428"/>
      <c r="Z80" s="3428"/>
      <c r="AA80" s="3428"/>
      <c r="AB80" s="3428"/>
      <c r="AC80" s="3428"/>
      <c r="AD80" s="3428"/>
      <c r="AE80" s="3428"/>
      <c r="AF80" s="3428"/>
      <c r="AG80" s="3428"/>
      <c r="AH80" s="3428"/>
      <c r="AI80" s="3428"/>
      <c r="AJ80" s="3428"/>
      <c r="AK80" s="3428"/>
      <c r="AL80" s="3428"/>
      <c r="AM80" s="3428"/>
      <c r="AN80" s="3428"/>
      <c r="AO80" s="3428"/>
      <c r="AP80" s="3429"/>
    </row>
    <row r="81" spans="1:48" ht="10.5" hidden="1" customHeight="1">
      <c r="B81" s="1960"/>
      <c r="C81" s="1961"/>
      <c r="D81" s="3125"/>
      <c r="E81" s="3388"/>
      <c r="F81" s="3384"/>
      <c r="G81" s="3384"/>
      <c r="H81" s="3131"/>
      <c r="I81" s="3430" t="s">
        <v>113</v>
      </c>
      <c r="J81" s="3430"/>
      <c r="K81" s="3155"/>
      <c r="L81" s="3426"/>
      <c r="M81" s="3431"/>
      <c r="N81" s="3432"/>
      <c r="O81" s="3432"/>
      <c r="P81" s="1962"/>
      <c r="Q81" s="1962"/>
      <c r="R81" s="1962"/>
      <c r="S81" s="1962"/>
      <c r="T81" s="1962"/>
      <c r="U81" s="1963"/>
      <c r="V81" s="3432"/>
      <c r="W81" s="3161"/>
      <c r="X81" s="3432"/>
      <c r="Y81" s="1964"/>
      <c r="Z81" s="1962"/>
      <c r="AA81" s="1962"/>
      <c r="AB81" s="1962"/>
      <c r="AC81" s="1964"/>
      <c r="AD81" s="1965"/>
      <c r="AE81" s="3432"/>
      <c r="AF81" s="3438"/>
      <c r="AG81" s="3432"/>
      <c r="AH81" s="1962"/>
      <c r="AI81" s="1962"/>
      <c r="AJ81" s="1962"/>
      <c r="AK81" s="1962"/>
      <c r="AL81" s="1962"/>
      <c r="AM81" s="1962"/>
      <c r="AN81" s="3432"/>
      <c r="AO81" s="3432"/>
      <c r="AP81" s="3432"/>
      <c r="AQ81" s="1962"/>
      <c r="AR81" s="1962"/>
      <c r="AS81" s="1962"/>
      <c r="AT81" s="1962"/>
      <c r="AU81" s="1962"/>
      <c r="AV81" s="1962"/>
    </row>
    <row r="82" spans="1:48" ht="13.5" hidden="1" customHeight="1">
      <c r="B82" s="1960"/>
      <c r="C82" s="1961"/>
      <c r="D82" s="3224"/>
      <c r="E82" s="3190"/>
      <c r="F82" s="3190"/>
      <c r="G82" s="3190"/>
      <c r="H82" s="3191"/>
      <c r="I82" s="1966">
        <v>3</v>
      </c>
      <c r="J82" s="1966">
        <v>3</v>
      </c>
      <c r="K82" s="3427" t="s">
        <v>1023</v>
      </c>
      <c r="L82" s="3429"/>
      <c r="M82" s="3426"/>
      <c r="N82" s="3433"/>
      <c r="O82" s="3433"/>
      <c r="P82" s="1962"/>
      <c r="Q82" s="1962"/>
      <c r="R82" s="1962"/>
      <c r="S82" s="1962"/>
      <c r="T82" s="1962"/>
      <c r="U82" s="1963"/>
      <c r="V82" s="3433"/>
      <c r="W82" s="3160"/>
      <c r="X82" s="3433"/>
      <c r="Y82" s="1964"/>
      <c r="Z82" s="1962"/>
      <c r="AA82" s="1962"/>
      <c r="AB82" s="1962"/>
      <c r="AC82" s="1964"/>
      <c r="AD82" s="1965"/>
      <c r="AE82" s="3433"/>
      <c r="AF82" s="3433"/>
      <c r="AG82" s="3433"/>
      <c r="AH82" s="1962"/>
      <c r="AI82" s="1962"/>
      <c r="AJ82" s="1962"/>
      <c r="AK82" s="1962"/>
      <c r="AL82" s="1962"/>
      <c r="AM82" s="1962"/>
      <c r="AN82" s="3433"/>
      <c r="AO82" s="3433"/>
      <c r="AP82" s="3433"/>
      <c r="AQ82" s="1962"/>
      <c r="AR82" s="1962"/>
      <c r="AS82" s="1962"/>
      <c r="AT82" s="1962"/>
      <c r="AU82" s="1962"/>
      <c r="AV82" s="1962"/>
    </row>
    <row r="83" spans="1:48" ht="27" hidden="1" customHeight="1">
      <c r="B83" s="1960"/>
      <c r="C83" s="1961"/>
      <c r="D83" s="1967"/>
      <c r="E83" s="3434" t="s">
        <v>223</v>
      </c>
      <c r="F83" s="3435" t="s">
        <v>224</v>
      </c>
      <c r="G83" s="3428"/>
      <c r="H83" s="3428"/>
      <c r="I83" s="1968"/>
      <c r="J83" s="1968"/>
      <c r="K83" s="3435" t="s">
        <v>957</v>
      </c>
      <c r="L83" s="3428"/>
      <c r="M83" s="3428"/>
      <c r="N83" s="3428"/>
      <c r="O83" s="3428"/>
      <c r="P83" s="3428"/>
      <c r="Q83" s="3428"/>
      <c r="R83" s="3428"/>
      <c r="S83" s="3428"/>
      <c r="T83" s="3428"/>
      <c r="U83" s="3428"/>
      <c r="V83" s="3428"/>
      <c r="W83" s="3428"/>
      <c r="X83" s="3428"/>
      <c r="Y83" s="3428"/>
      <c r="Z83" s="3428"/>
      <c r="AA83" s="3428"/>
      <c r="AB83" s="3428"/>
      <c r="AC83" s="3428"/>
      <c r="AD83" s="3428"/>
      <c r="AE83" s="3428"/>
      <c r="AF83" s="3428"/>
      <c r="AG83" s="3428"/>
      <c r="AH83" s="3428"/>
      <c r="AI83" s="3428"/>
      <c r="AJ83" s="3428"/>
      <c r="AK83" s="3428"/>
      <c r="AL83" s="3428"/>
      <c r="AM83" s="3428"/>
      <c r="AN83" s="3428"/>
      <c r="AO83" s="3428"/>
      <c r="AP83" s="3429"/>
    </row>
    <row r="84" spans="1:48" ht="27" customHeight="1">
      <c r="B84" s="1960"/>
      <c r="C84" s="1961"/>
      <c r="D84" s="1961"/>
      <c r="E84" s="3417"/>
      <c r="F84" s="1969" t="s">
        <v>225</v>
      </c>
      <c r="G84" s="3436" t="s">
        <v>1128</v>
      </c>
      <c r="H84" s="3429"/>
      <c r="I84" s="1970"/>
      <c r="J84" s="1970"/>
      <c r="K84" s="1969"/>
      <c r="L84" s="1971" t="s">
        <v>1129</v>
      </c>
      <c r="M84" s="1969"/>
      <c r="N84" s="1969"/>
      <c r="O84" s="1969"/>
      <c r="P84" s="1969"/>
      <c r="Q84" s="1969"/>
      <c r="R84" s="1969"/>
      <c r="S84" s="1969"/>
      <c r="T84" s="1969"/>
      <c r="U84" s="1972"/>
      <c r="V84" s="1969"/>
      <c r="W84" s="1969"/>
      <c r="X84" s="1969"/>
      <c r="Y84" s="1973"/>
      <c r="Z84" s="1969"/>
      <c r="AA84" s="1969"/>
      <c r="AB84" s="1969"/>
      <c r="AC84" s="1973"/>
      <c r="AD84" s="1970"/>
      <c r="AE84" s="1969"/>
      <c r="AF84" s="1969"/>
      <c r="AG84" s="1969"/>
      <c r="AH84" s="1970"/>
      <c r="AI84" s="1970"/>
      <c r="AJ84" s="1970"/>
      <c r="AK84" s="1970"/>
      <c r="AL84" s="1970"/>
      <c r="AM84" s="1970"/>
      <c r="AN84" s="1970"/>
      <c r="AO84" s="1969"/>
      <c r="AP84" s="1974"/>
      <c r="AQ84" s="1970"/>
      <c r="AR84" s="1970"/>
      <c r="AS84" s="1970"/>
      <c r="AT84" s="1970"/>
      <c r="AU84" s="1970"/>
      <c r="AV84" s="1970"/>
    </row>
    <row r="85" spans="1:48" ht="24" customHeight="1">
      <c r="B85" s="1960"/>
      <c r="C85" s="1961"/>
      <c r="D85" s="1961"/>
      <c r="E85" s="3417"/>
      <c r="F85" s="1969"/>
      <c r="G85" s="1975" t="s">
        <v>361</v>
      </c>
      <c r="H85" s="1975" t="s">
        <v>1130</v>
      </c>
      <c r="I85" s="1976"/>
      <c r="J85" s="1976"/>
      <c r="K85" s="1975"/>
      <c r="L85" s="1977" t="s">
        <v>504</v>
      </c>
      <c r="M85" s="1978"/>
      <c r="N85" s="1978"/>
      <c r="O85" s="1978"/>
      <c r="P85" s="1978"/>
      <c r="Q85" s="1978"/>
      <c r="R85" s="1978"/>
      <c r="S85" s="1978"/>
      <c r="T85" s="1978"/>
      <c r="U85" s="1972"/>
      <c r="V85" s="1978"/>
      <c r="W85" s="1978"/>
      <c r="X85" s="1978"/>
      <c r="Y85" s="1973"/>
      <c r="Z85" s="1978"/>
      <c r="AA85" s="1978"/>
      <c r="AB85" s="1978"/>
      <c r="AC85" s="1973"/>
      <c r="AD85" s="1979"/>
      <c r="AE85" s="1978"/>
      <c r="AF85" s="1978"/>
      <c r="AG85" s="1978"/>
      <c r="AH85" s="1980"/>
      <c r="AI85" s="1980"/>
      <c r="AJ85" s="1980"/>
      <c r="AK85" s="1980"/>
      <c r="AL85" s="1980"/>
      <c r="AM85" s="1980"/>
      <c r="AN85" s="1980"/>
      <c r="AO85" s="1980"/>
      <c r="AP85" s="1980"/>
      <c r="AQ85" s="1980"/>
      <c r="AR85" s="1980"/>
      <c r="AS85" s="1980"/>
      <c r="AT85" s="1980"/>
      <c r="AU85" s="1980"/>
      <c r="AV85" s="1980"/>
    </row>
    <row r="86" spans="1:48" ht="24" customHeight="1">
      <c r="B86" s="1960"/>
      <c r="C86" s="1961"/>
      <c r="D86" s="1961"/>
      <c r="E86" s="3417"/>
      <c r="F86" s="1969" t="s">
        <v>1028</v>
      </c>
      <c r="G86" s="3437" t="s">
        <v>1131</v>
      </c>
      <c r="H86" s="3426"/>
      <c r="I86" s="1970"/>
      <c r="J86" s="1970"/>
      <c r="K86" s="1969"/>
      <c r="L86" s="1981"/>
      <c r="M86" s="1969"/>
      <c r="N86" s="1969"/>
      <c r="O86" s="1969"/>
      <c r="P86" s="1969"/>
      <c r="Q86" s="1969"/>
      <c r="R86" s="1969"/>
      <c r="S86" s="1969"/>
      <c r="T86" s="1969"/>
      <c r="U86" s="1972"/>
      <c r="V86" s="1969"/>
      <c r="W86" s="1969"/>
      <c r="X86" s="1969"/>
      <c r="Y86" s="1973"/>
      <c r="Z86" s="1969"/>
      <c r="AA86" s="1969"/>
      <c r="AB86" s="1969"/>
      <c r="AC86" s="1973"/>
      <c r="AD86" s="1970"/>
      <c r="AE86" s="1969"/>
      <c r="AF86" s="1969"/>
      <c r="AG86" s="1969"/>
      <c r="AH86" s="1969"/>
      <c r="AI86" s="1969"/>
      <c r="AJ86" s="1969"/>
      <c r="AK86" s="1969"/>
      <c r="AL86" s="1969"/>
      <c r="AM86" s="1969"/>
      <c r="AN86" s="1969"/>
      <c r="AO86" s="1969"/>
      <c r="AP86" s="1982"/>
      <c r="AQ86" s="1969"/>
      <c r="AR86" s="1969"/>
      <c r="AS86" s="1969"/>
      <c r="AT86" s="1969"/>
      <c r="AU86" s="1969"/>
      <c r="AV86" s="1969"/>
    </row>
    <row r="87" spans="1:48" ht="25.5" customHeight="1">
      <c r="B87" s="1961"/>
      <c r="C87" s="1961"/>
      <c r="D87" s="1961"/>
      <c r="E87" s="1983"/>
      <c r="F87" s="1969"/>
      <c r="G87" s="1975" t="s">
        <v>123</v>
      </c>
      <c r="H87" s="1975" t="s">
        <v>1132</v>
      </c>
      <c r="I87" s="1976"/>
      <c r="J87" s="1976"/>
      <c r="K87" s="1975"/>
      <c r="L87" s="1977" t="s">
        <v>504</v>
      </c>
      <c r="M87" s="1978"/>
      <c r="N87" s="1978"/>
      <c r="O87" s="1978"/>
      <c r="P87" s="1978"/>
      <c r="Q87" s="1978"/>
      <c r="R87" s="1978"/>
      <c r="S87" s="1978"/>
      <c r="T87" s="1978"/>
      <c r="U87" s="1972"/>
      <c r="V87" s="1978"/>
      <c r="W87" s="1978"/>
      <c r="X87" s="1978"/>
      <c r="Y87" s="1973"/>
      <c r="Z87" s="1978"/>
      <c r="AA87" s="1978"/>
      <c r="AB87" s="1978"/>
      <c r="AC87" s="1973"/>
      <c r="AD87" s="1979"/>
      <c r="AE87" s="1978"/>
      <c r="AF87" s="1978"/>
      <c r="AG87" s="1978"/>
      <c r="AH87" s="1978"/>
      <c r="AI87" s="1978"/>
      <c r="AJ87" s="1978"/>
      <c r="AK87" s="1978"/>
      <c r="AL87" s="1978"/>
      <c r="AM87" s="1978"/>
      <c r="AN87" s="1978"/>
      <c r="AO87" s="1978"/>
      <c r="AP87" s="1984"/>
      <c r="AQ87" s="1978"/>
      <c r="AR87" s="1978"/>
      <c r="AS87" s="1978"/>
      <c r="AT87" s="1978"/>
      <c r="AU87" s="1978"/>
      <c r="AV87" s="1978"/>
    </row>
    <row r="88" spans="1:48" ht="15.75" customHeight="1" thickBot="1">
      <c r="A88" s="1985"/>
      <c r="B88" s="1967"/>
      <c r="C88" s="1961"/>
      <c r="D88" s="1961"/>
      <c r="E88" s="1986"/>
      <c r="F88" s="1986"/>
      <c r="G88" s="1986"/>
      <c r="H88" s="1986"/>
      <c r="I88" s="1987"/>
      <c r="J88" s="1987"/>
      <c r="K88" s="1987"/>
      <c r="L88" s="1988"/>
      <c r="M88" s="1987"/>
      <c r="N88" s="1987"/>
      <c r="O88" s="1987"/>
      <c r="P88" s="1987"/>
      <c r="Q88" s="1987"/>
      <c r="R88" s="1987"/>
      <c r="S88" s="1987"/>
      <c r="T88" s="1987"/>
      <c r="U88" s="1989"/>
      <c r="V88" s="1987"/>
      <c r="W88" s="1987"/>
      <c r="X88" s="1987"/>
      <c r="Y88" s="1990"/>
      <c r="Z88" s="1987"/>
      <c r="AA88" s="1987"/>
      <c r="AB88" s="1987"/>
      <c r="AC88" s="1990"/>
      <c r="AD88" s="1991"/>
      <c r="AE88" s="1987"/>
      <c r="AF88" s="1987"/>
      <c r="AG88" s="1987"/>
      <c r="AH88" s="1987"/>
      <c r="AI88" s="1987"/>
      <c r="AJ88" s="1987"/>
      <c r="AK88" s="1987"/>
      <c r="AL88" s="1987"/>
      <c r="AM88" s="1987"/>
      <c r="AN88" s="1987"/>
      <c r="AO88" s="1987"/>
      <c r="AP88" s="1992"/>
      <c r="AQ88" s="1987"/>
      <c r="AR88" s="1987"/>
      <c r="AS88" s="1987"/>
      <c r="AT88" s="1987"/>
      <c r="AU88" s="1987"/>
      <c r="AV88" s="1987"/>
    </row>
    <row r="89" spans="1:48" ht="24" hidden="1" customHeight="1">
      <c r="A89" s="1760"/>
      <c r="B89" s="1993"/>
      <c r="C89" s="1770"/>
      <c r="D89" s="3124" t="s">
        <v>348</v>
      </c>
      <c r="E89" s="3126" t="s">
        <v>234</v>
      </c>
      <c r="F89" s="3127"/>
      <c r="G89" s="3127"/>
      <c r="H89" s="3128"/>
      <c r="I89" s="3390" t="s">
        <v>113</v>
      </c>
      <c r="J89" s="3390"/>
      <c r="K89" s="3155"/>
      <c r="L89" s="3156"/>
      <c r="M89" s="3391"/>
      <c r="N89" s="3161"/>
      <c r="O89" s="3161"/>
      <c r="P89" s="1771"/>
      <c r="Q89" s="1771"/>
      <c r="R89" s="1771"/>
      <c r="S89" s="1771"/>
      <c r="T89" s="1771"/>
      <c r="U89" s="1772"/>
      <c r="V89" s="3161"/>
      <c r="W89" s="3161"/>
      <c r="X89" s="3161"/>
      <c r="Y89" s="1773"/>
      <c r="Z89" s="1771"/>
      <c r="AA89" s="1771"/>
      <c r="AB89" s="1771"/>
      <c r="AC89" s="1773"/>
      <c r="AD89" s="1774"/>
      <c r="AE89" s="3161"/>
      <c r="AF89" s="3161"/>
      <c r="AG89" s="3161"/>
      <c r="AH89" s="1771"/>
      <c r="AI89" s="1771"/>
      <c r="AJ89" s="1771"/>
      <c r="AK89" s="1771"/>
      <c r="AL89" s="1771"/>
      <c r="AM89" s="1771"/>
      <c r="AN89" s="3161"/>
      <c r="AO89" s="3161"/>
      <c r="AP89" s="3172"/>
      <c r="AQ89" s="1771"/>
      <c r="AR89" s="1771"/>
      <c r="AS89" s="1771"/>
      <c r="AT89" s="1771"/>
      <c r="AU89" s="1771"/>
      <c r="AV89" s="1771"/>
    </row>
    <row r="90" spans="1:48" ht="9.75" hidden="1" customHeight="1">
      <c r="A90" s="1760"/>
      <c r="B90" s="1993"/>
      <c r="C90" s="1770"/>
      <c r="D90" s="3125"/>
      <c r="E90" s="3388"/>
      <c r="F90" s="3384"/>
      <c r="G90" s="3384"/>
      <c r="H90" s="3131"/>
      <c r="I90" s="1994">
        <f>SUM(M89:AP90)</f>
        <v>0</v>
      </c>
      <c r="J90" s="1994">
        <f>SUM(N89:AQ90)</f>
        <v>0</v>
      </c>
      <c r="K90" s="3173" t="s">
        <v>681</v>
      </c>
      <c r="L90" s="3165"/>
      <c r="M90" s="3158"/>
      <c r="N90" s="3160"/>
      <c r="O90" s="3160"/>
      <c r="P90" s="1771"/>
      <c r="Q90" s="1771"/>
      <c r="R90" s="1771"/>
      <c r="S90" s="1771"/>
      <c r="T90" s="1771"/>
      <c r="U90" s="1772"/>
      <c r="V90" s="3160"/>
      <c r="W90" s="3160"/>
      <c r="X90" s="3160"/>
      <c r="Y90" s="1773"/>
      <c r="Z90" s="1771"/>
      <c r="AA90" s="1771"/>
      <c r="AB90" s="1771"/>
      <c r="AC90" s="1773"/>
      <c r="AD90" s="1774"/>
      <c r="AE90" s="3160"/>
      <c r="AF90" s="3160"/>
      <c r="AG90" s="3160"/>
      <c r="AH90" s="1771"/>
      <c r="AI90" s="1771"/>
      <c r="AJ90" s="1771"/>
      <c r="AK90" s="1771"/>
      <c r="AL90" s="1771"/>
      <c r="AM90" s="1771"/>
      <c r="AN90" s="3160"/>
      <c r="AO90" s="3160"/>
      <c r="AP90" s="3163"/>
      <c r="AQ90" s="1771"/>
      <c r="AR90" s="1771"/>
      <c r="AS90" s="1771"/>
      <c r="AT90" s="1771"/>
      <c r="AU90" s="1771"/>
      <c r="AV90" s="1771"/>
    </row>
    <row r="91" spans="1:48" ht="21" hidden="1" customHeight="1">
      <c r="A91" s="1760"/>
      <c r="B91" s="1993"/>
      <c r="C91" s="1770"/>
      <c r="D91" s="3224"/>
      <c r="E91" s="3190"/>
      <c r="F91" s="3190"/>
      <c r="G91" s="3190"/>
      <c r="H91" s="3191"/>
      <c r="I91" s="1995">
        <f>SUM(I92:I105)</f>
        <v>6.5880000000000008E-2</v>
      </c>
      <c r="J91" s="1995">
        <f>SUM(J92:J105)</f>
        <v>5.0880000000000002E-2</v>
      </c>
      <c r="K91" s="3175" t="s">
        <v>117</v>
      </c>
      <c r="L91" s="3133"/>
      <c r="M91" s="3133"/>
      <c r="N91" s="3133"/>
      <c r="O91" s="3133"/>
      <c r="P91" s="3133"/>
      <c r="Q91" s="3133"/>
      <c r="R91" s="3133"/>
      <c r="S91" s="3133"/>
      <c r="T91" s="3133"/>
      <c r="U91" s="3133"/>
      <c r="V91" s="3133"/>
      <c r="W91" s="3133"/>
      <c r="X91" s="3133"/>
      <c r="Y91" s="3133"/>
      <c r="Z91" s="3133"/>
      <c r="AA91" s="3133"/>
      <c r="AB91" s="3133"/>
      <c r="AC91" s="3133"/>
      <c r="AD91" s="3133"/>
      <c r="AE91" s="3133"/>
      <c r="AF91" s="3133"/>
      <c r="AG91" s="3133"/>
      <c r="AH91" s="3133"/>
      <c r="AI91" s="3133"/>
      <c r="AJ91" s="3133"/>
      <c r="AK91" s="3133"/>
      <c r="AL91" s="3133"/>
      <c r="AM91" s="3133"/>
      <c r="AN91" s="3133"/>
      <c r="AO91" s="3133"/>
      <c r="AP91" s="3134"/>
    </row>
    <row r="92" spans="1:48" ht="24" customHeight="1" thickBot="1">
      <c r="A92" s="1760"/>
      <c r="B92" s="1993"/>
      <c r="C92" s="1770"/>
      <c r="D92" s="1996"/>
      <c r="E92" s="1997" t="s">
        <v>237</v>
      </c>
      <c r="F92" s="3409" t="s">
        <v>238</v>
      </c>
      <c r="G92" s="3388"/>
      <c r="H92" s="3388"/>
      <c r="I92" s="1858">
        <f>I94+I97+I102</f>
        <v>2.196E-2</v>
      </c>
      <c r="J92" s="1858">
        <f>J94+J97+J102</f>
        <v>1.6959999999999999E-2</v>
      </c>
      <c r="K92" s="3150" t="s">
        <v>117</v>
      </c>
      <c r="L92" s="3127"/>
      <c r="M92" s="3127"/>
      <c r="N92" s="3127"/>
      <c r="O92" s="3127"/>
      <c r="P92" s="3127"/>
      <c r="Q92" s="3127"/>
      <c r="R92" s="3127"/>
      <c r="S92" s="3127"/>
      <c r="T92" s="3127"/>
      <c r="U92" s="3127"/>
      <c r="V92" s="3127"/>
      <c r="W92" s="3127"/>
      <c r="X92" s="3127"/>
      <c r="Y92" s="3127"/>
      <c r="Z92" s="3127"/>
      <c r="AA92" s="3127"/>
      <c r="AB92" s="3127"/>
      <c r="AC92" s="3127"/>
      <c r="AD92" s="3127"/>
      <c r="AE92" s="3127"/>
      <c r="AF92" s="3127"/>
      <c r="AG92" s="3127"/>
      <c r="AH92" s="3127"/>
      <c r="AI92" s="3127"/>
      <c r="AJ92" s="3127"/>
      <c r="AK92" s="3127"/>
      <c r="AL92" s="3127"/>
      <c r="AM92" s="3127"/>
      <c r="AN92" s="3127"/>
      <c r="AO92" s="3127"/>
      <c r="AP92" s="3127"/>
      <c r="AQ92" s="3127"/>
      <c r="AR92" s="3127"/>
      <c r="AS92" s="3127"/>
      <c r="AT92" s="3127"/>
      <c r="AU92" s="3127"/>
    </row>
    <row r="93" spans="1:48" ht="24" customHeight="1" thickBot="1">
      <c r="A93" s="1760"/>
      <c r="B93" s="1993"/>
      <c r="C93" s="1770"/>
      <c r="D93" s="1996"/>
      <c r="E93" s="1998"/>
      <c r="F93" s="1999"/>
      <c r="G93" s="1996"/>
      <c r="H93" s="1996"/>
      <c r="I93" s="1858"/>
      <c r="J93" s="1858"/>
      <c r="K93" s="1317"/>
      <c r="L93" s="2000">
        <f>SUM(M93:AP93)</f>
        <v>2.2960000000000001E-2</v>
      </c>
      <c r="M93" s="2001">
        <f t="shared" ref="M93:O93" si="51">M94+M97+M102</f>
        <v>8.3000000000000001E-4</v>
      </c>
      <c r="N93" s="2001">
        <f t="shared" si="51"/>
        <v>1.83E-3</v>
      </c>
      <c r="O93" s="2001">
        <f t="shared" si="51"/>
        <v>2.8300000000000001E-3</v>
      </c>
      <c r="P93" s="2001"/>
      <c r="Q93" s="2001"/>
      <c r="R93" s="2001"/>
      <c r="S93" s="2001"/>
      <c r="T93" s="2001"/>
      <c r="U93" s="2002"/>
      <c r="V93" s="2001">
        <f t="shared" ref="V93:X93" si="52">V94+V97+V102</f>
        <v>8.3000000000000001E-4</v>
      </c>
      <c r="W93" s="2001">
        <f t="shared" si="52"/>
        <v>8.3000000000000001E-4</v>
      </c>
      <c r="X93" s="2001">
        <f t="shared" si="52"/>
        <v>8.3000000000000001E-4</v>
      </c>
      <c r="Y93" s="2003"/>
      <c r="Z93" s="2001"/>
      <c r="AA93" s="2001"/>
      <c r="AB93" s="2001"/>
      <c r="AC93" s="2003"/>
      <c r="AD93" s="2004"/>
      <c r="AE93" s="2001">
        <f t="shared" ref="AE93:AG93" si="53">AE94+AE97+AE102</f>
        <v>1.83E-3</v>
      </c>
      <c r="AF93" s="2001">
        <f t="shared" si="53"/>
        <v>8.3000000000000001E-4</v>
      </c>
      <c r="AG93" s="2001">
        <f t="shared" si="53"/>
        <v>3.8300000000000001E-3</v>
      </c>
      <c r="AH93" s="2001"/>
      <c r="AI93" s="2001"/>
      <c r="AJ93" s="2001"/>
      <c r="AK93" s="2001"/>
      <c r="AL93" s="2001"/>
      <c r="AM93" s="2001"/>
      <c r="AN93" s="2001">
        <f t="shared" ref="AN93:AP93" si="54">AN94+AN97+AN102</f>
        <v>8.3000000000000001E-4</v>
      </c>
      <c r="AO93" s="2001">
        <f t="shared" si="54"/>
        <v>5.8300000000000001E-3</v>
      </c>
      <c r="AP93" s="2001">
        <f t="shared" si="54"/>
        <v>1.83E-3</v>
      </c>
      <c r="AQ93" s="2001"/>
      <c r="AR93" s="2001"/>
      <c r="AS93" s="2001"/>
      <c r="AT93" s="2001"/>
      <c r="AU93" s="2001"/>
      <c r="AV93" s="2001"/>
    </row>
    <row r="94" spans="1:48" ht="24" customHeight="1">
      <c r="A94" s="1760"/>
      <c r="B94" s="1993"/>
      <c r="C94" s="1770"/>
      <c r="D94" s="1996"/>
      <c r="E94" s="1998"/>
      <c r="F94" s="2005" t="s">
        <v>352</v>
      </c>
      <c r="G94" s="3439" t="s">
        <v>1133</v>
      </c>
      <c r="H94" s="3176"/>
      <c r="I94" s="2006">
        <f>SUM(I95:I96)</f>
        <v>9.9600000000000001E-3</v>
      </c>
      <c r="J94" s="2006">
        <f>SUM(J95:J96)</f>
        <v>9.9600000000000001E-3</v>
      </c>
      <c r="K94" s="2007"/>
      <c r="L94" s="2008"/>
      <c r="M94" s="2006">
        <f t="shared" ref="M94:O94" si="55">SUM(M95:M96)</f>
        <v>8.3000000000000001E-4</v>
      </c>
      <c r="N94" s="2006">
        <f t="shared" si="55"/>
        <v>8.3000000000000001E-4</v>
      </c>
      <c r="O94" s="2006">
        <f t="shared" si="55"/>
        <v>8.3000000000000001E-4</v>
      </c>
      <c r="P94" s="2009"/>
      <c r="Q94" s="2006"/>
      <c r="R94" s="2006"/>
      <c r="S94" s="2006"/>
      <c r="T94" s="2009"/>
      <c r="U94" s="2010"/>
      <c r="V94" s="2006">
        <f t="shared" ref="V94:X94" si="56">SUM(V95:V96)</f>
        <v>8.3000000000000001E-4</v>
      </c>
      <c r="W94" s="2006">
        <f t="shared" si="56"/>
        <v>8.3000000000000001E-4</v>
      </c>
      <c r="X94" s="2006">
        <f t="shared" si="56"/>
        <v>8.3000000000000001E-4</v>
      </c>
      <c r="Y94" s="2011"/>
      <c r="Z94" s="2006"/>
      <c r="AA94" s="2006"/>
      <c r="AB94" s="2006"/>
      <c r="AC94" s="2011"/>
      <c r="AD94" s="2012"/>
      <c r="AE94" s="2006">
        <f t="shared" ref="AE94:AG94" si="57">SUM(AE95:AE96)</f>
        <v>8.3000000000000001E-4</v>
      </c>
      <c r="AF94" s="2006">
        <f t="shared" si="57"/>
        <v>8.3000000000000001E-4</v>
      </c>
      <c r="AG94" s="2006">
        <f t="shared" si="57"/>
        <v>8.3000000000000001E-4</v>
      </c>
      <c r="AH94" s="2009"/>
      <c r="AI94" s="2006"/>
      <c r="AJ94" s="2006"/>
      <c r="AK94" s="2006"/>
      <c r="AL94" s="2009"/>
      <c r="AM94" s="2013"/>
      <c r="AN94" s="2006">
        <f t="shared" ref="AN94:AP94" si="58">SUM(AN95:AN96)</f>
        <v>8.3000000000000001E-4</v>
      </c>
      <c r="AO94" s="2006">
        <f t="shared" si="58"/>
        <v>8.3000000000000001E-4</v>
      </c>
      <c r="AP94" s="2006">
        <f t="shared" si="58"/>
        <v>8.3000000000000001E-4</v>
      </c>
      <c r="AQ94" s="2009"/>
      <c r="AR94" s="2006"/>
      <c r="AS94" s="2006"/>
      <c r="AT94" s="2006"/>
      <c r="AU94" s="2009"/>
      <c r="AV94" s="2013"/>
    </row>
    <row r="95" spans="1:48" ht="39.75" customHeight="1">
      <c r="A95" s="1760"/>
      <c r="B95" s="1993"/>
      <c r="C95" s="1770"/>
      <c r="D95" s="1996"/>
      <c r="E95" s="1998"/>
      <c r="F95" s="2014"/>
      <c r="G95" s="1786" t="s">
        <v>123</v>
      </c>
      <c r="H95" s="1787" t="s">
        <v>1134</v>
      </c>
      <c r="I95" s="1789">
        <f t="shared" ref="I95:I105" si="59">P95+Y95+AH95+AQ95</f>
        <v>4.9800000000000001E-3</v>
      </c>
      <c r="J95" s="1789">
        <f t="shared" ref="J95:J96" si="60">T95+AC95+AL95+AU95</f>
        <v>4.9800000000000001E-3</v>
      </c>
      <c r="K95" s="2015">
        <v>12</v>
      </c>
      <c r="L95" s="2016" t="s">
        <v>1135</v>
      </c>
      <c r="M95" s="2017">
        <f t="shared" ref="M95:O96" si="61">0.083%/2</f>
        <v>4.15E-4</v>
      </c>
      <c r="N95" s="2017">
        <f t="shared" si="61"/>
        <v>4.15E-4</v>
      </c>
      <c r="O95" s="2017">
        <f t="shared" si="61"/>
        <v>4.15E-4</v>
      </c>
      <c r="P95" s="2011">
        <f t="shared" ref="P95:P96" si="62">SUM(M95:O95)</f>
        <v>1.245E-3</v>
      </c>
      <c r="Q95" s="2017">
        <f t="shared" ref="Q95:S96" si="63">0.083%/2</f>
        <v>4.15E-4</v>
      </c>
      <c r="R95" s="2017">
        <f t="shared" si="63"/>
        <v>4.15E-4</v>
      </c>
      <c r="S95" s="2017">
        <f t="shared" si="63"/>
        <v>4.15E-4</v>
      </c>
      <c r="T95" s="2011">
        <f t="shared" ref="T95:T96" si="64">SUM(Q95:S95)</f>
        <v>1.245E-3</v>
      </c>
      <c r="U95" s="2018">
        <f t="shared" ref="U95:U96" si="65">(P95/T95)*100%</f>
        <v>1</v>
      </c>
      <c r="V95" s="2017">
        <f t="shared" ref="V95:X96" si="66">0.083%/2</f>
        <v>4.15E-4</v>
      </c>
      <c r="W95" s="2017">
        <f t="shared" si="66"/>
        <v>4.15E-4</v>
      </c>
      <c r="X95" s="2017">
        <f t="shared" si="66"/>
        <v>4.15E-4</v>
      </c>
      <c r="Y95" s="2011">
        <f t="shared" ref="Y95:Y96" si="67">SUM(V95:X95)</f>
        <v>1.245E-3</v>
      </c>
      <c r="Z95" s="2019">
        <f t="shared" ref="Z95:AB96" si="68">0.083%/2</f>
        <v>4.15E-4</v>
      </c>
      <c r="AA95" s="2019">
        <f t="shared" si="68"/>
        <v>4.15E-4</v>
      </c>
      <c r="AB95" s="2019">
        <f t="shared" si="68"/>
        <v>4.15E-4</v>
      </c>
      <c r="AC95" s="2011">
        <f>SUM(Z95:AB95)</f>
        <v>1.245E-3</v>
      </c>
      <c r="AD95" s="2012">
        <f t="shared" ref="AD95:AD96" si="69">(AC95/Y95)*100%</f>
        <v>1</v>
      </c>
      <c r="AE95" s="2017">
        <f t="shared" ref="AE95:AG96" si="70">0.083%/2</f>
        <v>4.15E-4</v>
      </c>
      <c r="AF95" s="2017">
        <f t="shared" si="70"/>
        <v>4.15E-4</v>
      </c>
      <c r="AG95" s="2017">
        <f t="shared" si="70"/>
        <v>4.15E-4</v>
      </c>
      <c r="AH95" s="2020">
        <f t="shared" ref="AH95:AH96" si="71">SUM(AE95:AG95)</f>
        <v>1.245E-3</v>
      </c>
      <c r="AI95" s="2019">
        <f t="shared" ref="AI95:AK96" si="72">0.083%/2</f>
        <v>4.15E-4</v>
      </c>
      <c r="AJ95" s="2017">
        <f t="shared" si="72"/>
        <v>4.15E-4</v>
      </c>
      <c r="AK95" s="2017">
        <f t="shared" si="72"/>
        <v>4.15E-4</v>
      </c>
      <c r="AL95" s="2020">
        <f t="shared" ref="AL95:AL96" si="73">SUM(AI95:AK95)</f>
        <v>1.245E-3</v>
      </c>
      <c r="AM95" s="2021">
        <f t="shared" ref="AM95:AM96" si="74">(AL95/AH95)*100%</f>
        <v>1</v>
      </c>
      <c r="AN95" s="2017">
        <f t="shared" ref="AN95:AP96" si="75">0.083%/2</f>
        <v>4.15E-4</v>
      </c>
      <c r="AO95" s="2017">
        <f t="shared" si="75"/>
        <v>4.15E-4</v>
      </c>
      <c r="AP95" s="2017">
        <f t="shared" si="75"/>
        <v>4.15E-4</v>
      </c>
      <c r="AQ95" s="2020">
        <f t="shared" ref="AQ95:AQ96" si="76">SUM(AN95:AP95)</f>
        <v>1.245E-3</v>
      </c>
      <c r="AR95" s="2019">
        <f t="shared" ref="AR95:AT96" si="77">0.083%/2</f>
        <v>4.15E-4</v>
      </c>
      <c r="AS95" s="2017">
        <f t="shared" si="77"/>
        <v>4.15E-4</v>
      </c>
      <c r="AT95" s="2017">
        <f t="shared" si="77"/>
        <v>4.15E-4</v>
      </c>
      <c r="AU95" s="2020">
        <f t="shared" ref="AU95:AU96" si="78">SUM(AR95:AT95)</f>
        <v>1.245E-3</v>
      </c>
      <c r="AV95" s="2021">
        <f t="shared" ref="AV95:AV96" si="79">(AU95/AQ95)*100%</f>
        <v>1</v>
      </c>
    </row>
    <row r="96" spans="1:48" ht="35.25" customHeight="1" thickBot="1">
      <c r="A96" s="1760"/>
      <c r="B96" s="1993"/>
      <c r="C96" s="1996"/>
      <c r="D96" s="1996"/>
      <c r="E96" s="1998"/>
      <c r="F96" s="2022"/>
      <c r="G96" s="1797" t="s">
        <v>123</v>
      </c>
      <c r="H96" s="1798" t="s">
        <v>1136</v>
      </c>
      <c r="I96" s="1789">
        <f t="shared" si="59"/>
        <v>4.9800000000000001E-3</v>
      </c>
      <c r="J96" s="1789">
        <f t="shared" si="60"/>
        <v>4.9800000000000001E-3</v>
      </c>
      <c r="K96" s="2023">
        <v>12</v>
      </c>
      <c r="L96" s="2016" t="s">
        <v>1135</v>
      </c>
      <c r="M96" s="2017">
        <f t="shared" si="61"/>
        <v>4.15E-4</v>
      </c>
      <c r="N96" s="2017">
        <f t="shared" si="61"/>
        <v>4.15E-4</v>
      </c>
      <c r="O96" s="2017">
        <f t="shared" si="61"/>
        <v>4.15E-4</v>
      </c>
      <c r="P96" s="2011">
        <f t="shared" si="62"/>
        <v>1.245E-3</v>
      </c>
      <c r="Q96" s="2017">
        <f t="shared" si="63"/>
        <v>4.15E-4</v>
      </c>
      <c r="R96" s="2017">
        <f t="shared" si="63"/>
        <v>4.15E-4</v>
      </c>
      <c r="S96" s="2017">
        <f t="shared" si="63"/>
        <v>4.15E-4</v>
      </c>
      <c r="T96" s="2011">
        <f t="shared" si="64"/>
        <v>1.245E-3</v>
      </c>
      <c r="U96" s="2018">
        <f t="shared" si="65"/>
        <v>1</v>
      </c>
      <c r="V96" s="2017">
        <f t="shared" si="66"/>
        <v>4.15E-4</v>
      </c>
      <c r="W96" s="2017">
        <f t="shared" si="66"/>
        <v>4.15E-4</v>
      </c>
      <c r="X96" s="2017">
        <f t="shared" si="66"/>
        <v>4.15E-4</v>
      </c>
      <c r="Y96" s="2011">
        <f t="shared" si="67"/>
        <v>1.245E-3</v>
      </c>
      <c r="Z96" s="2019">
        <f t="shared" si="68"/>
        <v>4.15E-4</v>
      </c>
      <c r="AA96" s="2019">
        <f t="shared" si="68"/>
        <v>4.15E-4</v>
      </c>
      <c r="AB96" s="2019">
        <f t="shared" si="68"/>
        <v>4.15E-4</v>
      </c>
      <c r="AC96" s="2011">
        <f t="shared" ref="AC96" si="80">SUM(Z96:AB96)</f>
        <v>1.245E-3</v>
      </c>
      <c r="AD96" s="2012">
        <f t="shared" si="69"/>
        <v>1</v>
      </c>
      <c r="AE96" s="2017">
        <f t="shared" si="70"/>
        <v>4.15E-4</v>
      </c>
      <c r="AF96" s="2017">
        <f t="shared" si="70"/>
        <v>4.15E-4</v>
      </c>
      <c r="AG96" s="2017">
        <f t="shared" si="70"/>
        <v>4.15E-4</v>
      </c>
      <c r="AH96" s="2020">
        <f t="shared" si="71"/>
        <v>1.245E-3</v>
      </c>
      <c r="AI96" s="2019">
        <f t="shared" si="72"/>
        <v>4.15E-4</v>
      </c>
      <c r="AJ96" s="2017">
        <f t="shared" si="72"/>
        <v>4.15E-4</v>
      </c>
      <c r="AK96" s="2017">
        <f t="shared" si="72"/>
        <v>4.15E-4</v>
      </c>
      <c r="AL96" s="2020">
        <f t="shared" si="73"/>
        <v>1.245E-3</v>
      </c>
      <c r="AM96" s="2021">
        <f t="shared" si="74"/>
        <v>1</v>
      </c>
      <c r="AN96" s="2017">
        <f t="shared" si="75"/>
        <v>4.15E-4</v>
      </c>
      <c r="AO96" s="2017">
        <f t="shared" si="75"/>
        <v>4.15E-4</v>
      </c>
      <c r="AP96" s="2017">
        <f t="shared" si="75"/>
        <v>4.15E-4</v>
      </c>
      <c r="AQ96" s="2020">
        <f t="shared" si="76"/>
        <v>1.245E-3</v>
      </c>
      <c r="AR96" s="2019">
        <f t="shared" si="77"/>
        <v>4.15E-4</v>
      </c>
      <c r="AS96" s="2017">
        <f t="shared" si="77"/>
        <v>4.15E-4</v>
      </c>
      <c r="AT96" s="2017">
        <f t="shared" si="77"/>
        <v>4.15E-4</v>
      </c>
      <c r="AU96" s="2020">
        <f t="shared" si="78"/>
        <v>1.245E-3</v>
      </c>
      <c r="AV96" s="2021">
        <f t="shared" si="79"/>
        <v>1</v>
      </c>
    </row>
    <row r="97" spans="1:48" ht="24" customHeight="1">
      <c r="A97" s="1760"/>
      <c r="B97" s="1227"/>
      <c r="D97" s="1996"/>
      <c r="E97" s="1998"/>
      <c r="F97" s="2005" t="s">
        <v>355</v>
      </c>
      <c r="G97" s="3439" t="s">
        <v>1137</v>
      </c>
      <c r="H97" s="3176"/>
      <c r="I97" s="2006">
        <f>SUM(I98:I101)</f>
        <v>0.01</v>
      </c>
      <c r="J97" s="2006">
        <f>SUM(J98:J101)</f>
        <v>7.0000000000000001E-3</v>
      </c>
      <c r="K97" s="2007"/>
      <c r="L97" s="2008"/>
      <c r="M97" s="2006">
        <f t="shared" ref="M97:O97" si="81">SUM(M98:M101)</f>
        <v>0</v>
      </c>
      <c r="N97" s="2006">
        <f t="shared" si="81"/>
        <v>1E-3</v>
      </c>
      <c r="O97" s="2006">
        <f t="shared" si="81"/>
        <v>2E-3</v>
      </c>
      <c r="P97" s="2024"/>
      <c r="Q97" s="2006"/>
      <c r="R97" s="2006"/>
      <c r="S97" s="2006"/>
      <c r="T97" s="2024"/>
      <c r="U97" s="2010"/>
      <c r="V97" s="2006"/>
      <c r="W97" s="2006"/>
      <c r="X97" s="2006"/>
      <c r="Y97" s="2011"/>
      <c r="Z97" s="2006"/>
      <c r="AA97" s="2006"/>
      <c r="AB97" s="2006"/>
      <c r="AC97" s="2011"/>
      <c r="AD97" s="2012"/>
      <c r="AE97" s="2006">
        <f t="shared" ref="AE97:AG97" si="82">SUM(AE98:AE101)</f>
        <v>1E-3</v>
      </c>
      <c r="AF97" s="2006">
        <f t="shared" si="82"/>
        <v>0</v>
      </c>
      <c r="AG97" s="2006">
        <f t="shared" si="82"/>
        <v>1E-3</v>
      </c>
      <c r="AH97" s="2009"/>
      <c r="AI97" s="2006"/>
      <c r="AJ97" s="2006"/>
      <c r="AK97" s="2006"/>
      <c r="AL97" s="2009"/>
      <c r="AM97" s="2013"/>
      <c r="AN97" s="2006">
        <f t="shared" ref="AN97:AP97" si="83">SUM(AN98:AN101)</f>
        <v>0</v>
      </c>
      <c r="AO97" s="2006">
        <f t="shared" si="83"/>
        <v>2E-3</v>
      </c>
      <c r="AP97" s="2006">
        <f t="shared" si="83"/>
        <v>1E-3</v>
      </c>
      <c r="AQ97" s="2009"/>
      <c r="AR97" s="2006"/>
      <c r="AS97" s="2006"/>
      <c r="AT97" s="2006"/>
      <c r="AU97" s="2009"/>
      <c r="AV97" s="2013"/>
    </row>
    <row r="98" spans="1:48" ht="25.5" customHeight="1">
      <c r="A98" s="1760"/>
      <c r="B98" s="1227"/>
      <c r="D98" s="1996"/>
      <c r="E98" s="1998"/>
      <c r="F98" s="2014"/>
      <c r="G98" s="1786" t="s">
        <v>123</v>
      </c>
      <c r="H98" s="1787" t="s">
        <v>1138</v>
      </c>
      <c r="I98" s="1789">
        <f t="shared" si="59"/>
        <v>3.0000000000000001E-3</v>
      </c>
      <c r="J98" s="1789">
        <f t="shared" ref="J98:J101" si="84">T98+AC98+AL98+AU98</f>
        <v>2E-3</v>
      </c>
      <c r="K98" s="2015">
        <f t="shared" ref="K98:K100" si="85">COUNT(M98:AP98)</f>
        <v>14</v>
      </c>
      <c r="L98" s="1929" t="s">
        <v>1139</v>
      </c>
      <c r="M98" s="2025"/>
      <c r="N98" s="2025"/>
      <c r="O98" s="2025">
        <v>1E-3</v>
      </c>
      <c r="P98" s="2011">
        <f t="shared" ref="P98:P101" si="86">SUM(M98:O98)</f>
        <v>1E-3</v>
      </c>
      <c r="Q98" s="2025"/>
      <c r="R98" s="2025"/>
      <c r="S98" s="2025">
        <v>1E-3</v>
      </c>
      <c r="T98" s="2011">
        <f t="shared" ref="T98:T101" si="87">SUM(Q98:S98)</f>
        <v>1E-3</v>
      </c>
      <c r="U98" s="2012">
        <f t="shared" ref="U98:U100" si="88">(P98/T98)*100%</f>
        <v>1</v>
      </c>
      <c r="V98" s="2025"/>
      <c r="W98" s="2025"/>
      <c r="X98" s="2025">
        <v>1E-3</v>
      </c>
      <c r="Y98" s="2011">
        <f t="shared" ref="Y98:Y101" si="89">SUM(V98:X98)</f>
        <v>1E-3</v>
      </c>
      <c r="Z98" s="2026"/>
      <c r="AA98" s="2026"/>
      <c r="AB98" s="2026">
        <v>1E-3</v>
      </c>
      <c r="AC98" s="2011">
        <f t="shared" ref="AC98:AC101" si="90">SUM(Z98:AB98)</f>
        <v>1E-3</v>
      </c>
      <c r="AD98" s="2012">
        <f>(AC98/Y98)*100%</f>
        <v>1</v>
      </c>
      <c r="AE98" s="2025"/>
      <c r="AF98" s="2025"/>
      <c r="AG98" s="2025"/>
      <c r="AH98" s="1938">
        <f t="shared" ref="AH98:AH101" si="91">SUM(AE98:AG98)</f>
        <v>0</v>
      </c>
      <c r="AI98" s="2026"/>
      <c r="AJ98" s="2025"/>
      <c r="AK98" s="2025"/>
      <c r="AL98" s="1938">
        <f t="shared" ref="AL98:AL101" si="92">SUM(AI98:AK98)</f>
        <v>0</v>
      </c>
      <c r="AM98" s="1940">
        <v>0</v>
      </c>
      <c r="AN98" s="2025"/>
      <c r="AO98" s="2025">
        <v>1E-3</v>
      </c>
      <c r="AP98" s="1352"/>
      <c r="AQ98" s="1938">
        <f t="shared" ref="AQ98:AQ101" si="93">SUM(AN98:AP98)</f>
        <v>1E-3</v>
      </c>
      <c r="AR98" s="2026"/>
      <c r="AS98" s="2025"/>
      <c r="AT98" s="2025"/>
      <c r="AU98" s="1938">
        <f t="shared" ref="AU98:AU101" si="94">SUM(AR98:AT98)</f>
        <v>0</v>
      </c>
      <c r="AV98" s="1940">
        <v>0</v>
      </c>
    </row>
    <row r="99" spans="1:48" ht="45.75" customHeight="1">
      <c r="A99" s="1760"/>
      <c r="B99" s="1227"/>
      <c r="D99" s="1996"/>
      <c r="E99" s="1998"/>
      <c r="F99" s="2014"/>
      <c r="G99" s="1786" t="s">
        <v>123</v>
      </c>
      <c r="H99" s="1874" t="s">
        <v>1140</v>
      </c>
      <c r="I99" s="1789">
        <f t="shared" si="59"/>
        <v>2E-3</v>
      </c>
      <c r="J99" s="1789">
        <f t="shared" si="84"/>
        <v>1E-3</v>
      </c>
      <c r="K99" s="2015">
        <f t="shared" si="85"/>
        <v>13</v>
      </c>
      <c r="L99" s="1929" t="s">
        <v>1139</v>
      </c>
      <c r="M99" s="2025"/>
      <c r="N99" s="2025">
        <v>1E-3</v>
      </c>
      <c r="O99" s="2025"/>
      <c r="P99" s="2011">
        <f t="shared" si="86"/>
        <v>1E-3</v>
      </c>
      <c r="Q99" s="2025"/>
      <c r="R99" s="2025">
        <v>1E-3</v>
      </c>
      <c r="S99" s="2025"/>
      <c r="T99" s="2011">
        <f t="shared" si="87"/>
        <v>1E-3</v>
      </c>
      <c r="U99" s="2012">
        <f t="shared" si="88"/>
        <v>1</v>
      </c>
      <c r="V99" s="2025"/>
      <c r="W99" s="2025"/>
      <c r="X99" s="1352"/>
      <c r="Y99" s="2011">
        <f t="shared" si="89"/>
        <v>0</v>
      </c>
      <c r="Z99" s="2026"/>
      <c r="AA99" s="2026"/>
      <c r="AB99" s="1837"/>
      <c r="AC99" s="2011">
        <f t="shared" si="90"/>
        <v>0</v>
      </c>
      <c r="AD99" s="2012">
        <v>0</v>
      </c>
      <c r="AE99" s="2025"/>
      <c r="AF99" s="2025"/>
      <c r="AG99" s="2025">
        <v>1E-3</v>
      </c>
      <c r="AH99" s="1938">
        <f t="shared" si="91"/>
        <v>1E-3</v>
      </c>
      <c r="AI99" s="2026"/>
      <c r="AJ99" s="2025"/>
      <c r="AK99" s="2025">
        <v>0</v>
      </c>
      <c r="AL99" s="1938">
        <f t="shared" si="92"/>
        <v>0</v>
      </c>
      <c r="AM99" s="1940">
        <f t="shared" ref="AM99:AM100" si="95">(AL99/AH99)*100%</f>
        <v>0</v>
      </c>
      <c r="AN99" s="2025"/>
      <c r="AO99" s="1352"/>
      <c r="AP99" s="2025"/>
      <c r="AQ99" s="1938">
        <f t="shared" si="93"/>
        <v>0</v>
      </c>
      <c r="AR99" s="2026"/>
      <c r="AS99" s="2025"/>
      <c r="AT99" s="2027" t="s">
        <v>1141</v>
      </c>
      <c r="AU99" s="1938">
        <f t="shared" si="94"/>
        <v>0</v>
      </c>
      <c r="AV99" s="1940" t="e">
        <f t="shared" ref="AV99:AV100" si="96">(AU99/AQ99)*100%</f>
        <v>#DIV/0!</v>
      </c>
    </row>
    <row r="100" spans="1:48" ht="26.25" customHeight="1" thickBot="1">
      <c r="A100" s="1760"/>
      <c r="B100" s="1227"/>
      <c r="D100" s="1996"/>
      <c r="E100" s="1998"/>
      <c r="F100" s="1810"/>
      <c r="G100" s="1873" t="s">
        <v>123</v>
      </c>
      <c r="H100" s="2028" t="s">
        <v>1142</v>
      </c>
      <c r="I100" s="1789">
        <f t="shared" si="59"/>
        <v>3.0000000000000001E-3</v>
      </c>
      <c r="J100" s="1789">
        <f t="shared" si="84"/>
        <v>3.0000000000000001E-3</v>
      </c>
      <c r="K100" s="2015">
        <f t="shared" si="85"/>
        <v>15</v>
      </c>
      <c r="L100" s="1929" t="s">
        <v>1139</v>
      </c>
      <c r="M100" s="2025"/>
      <c r="N100" s="2025"/>
      <c r="O100" s="2025">
        <v>1E-3</v>
      </c>
      <c r="P100" s="2011">
        <f t="shared" si="86"/>
        <v>1E-3</v>
      </c>
      <c r="Q100" s="2025"/>
      <c r="R100" s="2025"/>
      <c r="S100" s="2025">
        <v>1E-3</v>
      </c>
      <c r="T100" s="2011">
        <f t="shared" si="87"/>
        <v>1E-3</v>
      </c>
      <c r="U100" s="2012">
        <f t="shared" si="88"/>
        <v>1</v>
      </c>
      <c r="V100" s="1352"/>
      <c r="W100" s="2025"/>
      <c r="X100" s="2025"/>
      <c r="Y100" s="2011">
        <f t="shared" si="89"/>
        <v>0</v>
      </c>
      <c r="Z100" s="1837"/>
      <c r="AA100" s="2026"/>
      <c r="AB100" s="2026"/>
      <c r="AC100" s="2011">
        <f t="shared" si="90"/>
        <v>0</v>
      </c>
      <c r="AD100" s="2012">
        <v>0</v>
      </c>
      <c r="AE100" s="2025">
        <v>1E-3</v>
      </c>
      <c r="AF100" s="1352"/>
      <c r="AG100" s="2025"/>
      <c r="AH100" s="1938">
        <f>SUM(AE100:AG100)</f>
        <v>1E-3</v>
      </c>
      <c r="AI100" s="1939">
        <v>0</v>
      </c>
      <c r="AJ100" s="2025">
        <v>1E-3</v>
      </c>
      <c r="AK100" s="2025"/>
      <c r="AL100" s="1938">
        <f t="shared" si="92"/>
        <v>1E-3</v>
      </c>
      <c r="AM100" s="1940">
        <f t="shared" si="95"/>
        <v>1</v>
      </c>
      <c r="AN100" s="2025"/>
      <c r="AO100" s="2025">
        <v>1E-3</v>
      </c>
      <c r="AP100" s="2025"/>
      <c r="AQ100" s="1938">
        <f t="shared" si="93"/>
        <v>1E-3</v>
      </c>
      <c r="AR100" s="1939">
        <v>0</v>
      </c>
      <c r="AS100" s="2025">
        <v>1E-3</v>
      </c>
      <c r="AT100" s="2025"/>
      <c r="AU100" s="1938">
        <f t="shared" si="94"/>
        <v>1E-3</v>
      </c>
      <c r="AV100" s="1940">
        <f t="shared" si="96"/>
        <v>1</v>
      </c>
    </row>
    <row r="101" spans="1:48" ht="26.25" customHeight="1" thickBot="1">
      <c r="A101" s="1760"/>
      <c r="B101" s="1227"/>
      <c r="D101" s="1996"/>
      <c r="E101" s="1998"/>
      <c r="F101" s="2029"/>
      <c r="G101" s="2030" t="s">
        <v>123</v>
      </c>
      <c r="H101" s="2028" t="s">
        <v>1143</v>
      </c>
      <c r="I101" s="1789">
        <f t="shared" si="59"/>
        <v>2E-3</v>
      </c>
      <c r="J101" s="1789">
        <f t="shared" si="84"/>
        <v>1E-3</v>
      </c>
      <c r="K101" s="2015">
        <v>2</v>
      </c>
      <c r="L101" s="1922" t="s">
        <v>1144</v>
      </c>
      <c r="M101" s="1352"/>
      <c r="N101" s="1352"/>
      <c r="O101" s="1352"/>
      <c r="P101" s="2011">
        <f t="shared" si="86"/>
        <v>0</v>
      </c>
      <c r="Q101" s="1352"/>
      <c r="R101" s="1352"/>
      <c r="S101" s="1352"/>
      <c r="T101" s="2011">
        <f t="shared" si="87"/>
        <v>0</v>
      </c>
      <c r="U101" s="2012">
        <v>0</v>
      </c>
      <c r="V101" s="1352"/>
      <c r="W101" s="1352"/>
      <c r="X101" s="2025">
        <v>1E-3</v>
      </c>
      <c r="Y101" s="2011">
        <f t="shared" si="89"/>
        <v>1E-3</v>
      </c>
      <c r="Z101" s="1837"/>
      <c r="AA101" s="1837"/>
      <c r="AB101" s="2026">
        <v>1E-3</v>
      </c>
      <c r="AC101" s="2011">
        <f t="shared" si="90"/>
        <v>1E-3</v>
      </c>
      <c r="AD101" s="2012">
        <f>(AC101/Y101)*100%</f>
        <v>1</v>
      </c>
      <c r="AE101" s="1352"/>
      <c r="AF101" s="1352"/>
      <c r="AG101" s="1352"/>
      <c r="AH101" s="1938">
        <f t="shared" si="91"/>
        <v>0</v>
      </c>
      <c r="AI101" s="1837"/>
      <c r="AJ101" s="1352"/>
      <c r="AK101" s="1352"/>
      <c r="AL101" s="1938">
        <f t="shared" si="92"/>
        <v>0</v>
      </c>
      <c r="AM101" s="1940">
        <v>0</v>
      </c>
      <c r="AN101" s="1352"/>
      <c r="AO101" s="1352"/>
      <c r="AP101" s="2025">
        <v>1E-3</v>
      </c>
      <c r="AQ101" s="1938">
        <f t="shared" si="93"/>
        <v>1E-3</v>
      </c>
      <c r="AR101" s="1837"/>
      <c r="AS101" s="1352"/>
      <c r="AT101" s="2027" t="s">
        <v>1141</v>
      </c>
      <c r="AU101" s="1938">
        <f t="shared" si="94"/>
        <v>0</v>
      </c>
      <c r="AV101" s="1940">
        <v>0</v>
      </c>
    </row>
    <row r="102" spans="1:48" ht="24" customHeight="1">
      <c r="A102" s="1760"/>
      <c r="B102" s="1227"/>
      <c r="D102" s="1996"/>
      <c r="E102" s="1998"/>
      <c r="F102" s="2005" t="s">
        <v>589</v>
      </c>
      <c r="G102" s="3439" t="s">
        <v>1145</v>
      </c>
      <c r="H102" s="3176"/>
      <c r="I102" s="2006">
        <f>SUM(I103:I105)</f>
        <v>2E-3</v>
      </c>
      <c r="J102" s="2006">
        <f>SUM(J103:J105)</f>
        <v>0</v>
      </c>
      <c r="K102" s="2007"/>
      <c r="L102" s="2008"/>
      <c r="M102" s="2006">
        <f t="shared" ref="M102:O102" si="97">SUM(M103:M105)</f>
        <v>0</v>
      </c>
      <c r="N102" s="2006">
        <f t="shared" si="97"/>
        <v>0</v>
      </c>
      <c r="O102" s="2006">
        <f t="shared" si="97"/>
        <v>0</v>
      </c>
      <c r="P102" s="2024"/>
      <c r="Q102" s="2006"/>
      <c r="R102" s="2006"/>
      <c r="S102" s="2006"/>
      <c r="T102" s="2024"/>
      <c r="U102" s="2010"/>
      <c r="V102" s="2006">
        <f t="shared" ref="V102:X102" si="98">SUM(V103:V105)</f>
        <v>0</v>
      </c>
      <c r="W102" s="2006">
        <f t="shared" si="98"/>
        <v>0</v>
      </c>
      <c r="X102" s="2006">
        <f t="shared" si="98"/>
        <v>0</v>
      </c>
      <c r="Y102" s="2011"/>
      <c r="Z102" s="2006"/>
      <c r="AA102" s="2006"/>
      <c r="AB102" s="2006">
        <v>0</v>
      </c>
      <c r="AC102" s="2011"/>
      <c r="AD102" s="2012"/>
      <c r="AE102" s="2006">
        <f t="shared" ref="AE102:AG102" si="99">SUM(AE103:AE105)</f>
        <v>0</v>
      </c>
      <c r="AF102" s="2006">
        <f t="shared" si="99"/>
        <v>0</v>
      </c>
      <c r="AG102" s="2006">
        <f t="shared" si="99"/>
        <v>2E-3</v>
      </c>
      <c r="AH102" s="2009"/>
      <c r="AI102" s="2006"/>
      <c r="AJ102" s="2006"/>
      <c r="AK102" s="2006"/>
      <c r="AL102" s="2009"/>
      <c r="AM102" s="2013"/>
      <c r="AN102" s="2006">
        <f t="shared" ref="AN102:AP102" si="100">SUM(AN103:AN105)</f>
        <v>0</v>
      </c>
      <c r="AO102" s="2006">
        <f t="shared" si="100"/>
        <v>3.0000000000000001E-3</v>
      </c>
      <c r="AP102" s="2006">
        <f t="shared" si="100"/>
        <v>0</v>
      </c>
      <c r="AQ102" s="2009"/>
      <c r="AR102" s="2006"/>
      <c r="AS102" s="2006"/>
      <c r="AT102" s="2006"/>
      <c r="AU102" s="2009"/>
      <c r="AV102" s="2013"/>
    </row>
    <row r="103" spans="1:48" ht="25.5" customHeight="1">
      <c r="A103" s="1760"/>
      <c r="B103" s="1227"/>
      <c r="D103" s="1996"/>
      <c r="E103" s="1998"/>
      <c r="F103" s="2031"/>
      <c r="G103" s="2032" t="s">
        <v>123</v>
      </c>
      <c r="H103" s="2033" t="s">
        <v>1146</v>
      </c>
      <c r="I103" s="1789">
        <f t="shared" si="59"/>
        <v>1E-3</v>
      </c>
      <c r="J103" s="2474">
        <f t="shared" ref="J103:J105" si="101">T103+AC103+AL103+AU103</f>
        <v>0</v>
      </c>
      <c r="K103" s="2034"/>
      <c r="L103" s="2035" t="s">
        <v>1147</v>
      </c>
      <c r="M103" s="2036"/>
      <c r="N103" s="1925"/>
      <c r="O103" s="1925"/>
      <c r="P103" s="1853"/>
      <c r="Q103" s="1925"/>
      <c r="R103" s="1925"/>
      <c r="S103" s="1925"/>
      <c r="T103" s="1853"/>
      <c r="U103" s="1828"/>
      <c r="V103" s="1343"/>
      <c r="W103" s="1343"/>
      <c r="X103" s="1343"/>
      <c r="Y103" s="2011"/>
      <c r="Z103" s="1837"/>
      <c r="AA103" s="1837"/>
      <c r="AB103" s="1837"/>
      <c r="AC103" s="2011"/>
      <c r="AD103" s="2012"/>
      <c r="AE103" s="1352"/>
      <c r="AF103" s="1837"/>
      <c r="AG103" s="1837">
        <v>1E-3</v>
      </c>
      <c r="AH103" s="1938">
        <f t="shared" ref="AH103:AH105" si="102">SUM(AE103:AG103)</f>
        <v>1E-3</v>
      </c>
      <c r="AI103" s="1837"/>
      <c r="AJ103" s="1837"/>
      <c r="AK103" s="1837"/>
      <c r="AL103" s="2037"/>
      <c r="AM103" s="1833"/>
      <c r="AN103" s="1837"/>
      <c r="AO103" s="1837">
        <v>1E-3</v>
      </c>
      <c r="AP103" s="2038"/>
      <c r="AQ103" s="2037"/>
      <c r="AR103" s="1837"/>
      <c r="AS103" s="1837"/>
      <c r="AT103" s="1837"/>
      <c r="AU103" s="2037"/>
      <c r="AV103" s="1833"/>
    </row>
    <row r="104" spans="1:48" ht="25.5" customHeight="1">
      <c r="A104" s="1760"/>
      <c r="B104" s="1227"/>
      <c r="D104" s="1996"/>
      <c r="E104" s="1998"/>
      <c r="F104" s="2031"/>
      <c r="G104" s="2032" t="s">
        <v>123</v>
      </c>
      <c r="H104" s="2033" t="s">
        <v>1148</v>
      </c>
      <c r="I104" s="1789">
        <f t="shared" si="59"/>
        <v>1E-3</v>
      </c>
      <c r="J104" s="2474">
        <f t="shared" si="101"/>
        <v>0</v>
      </c>
      <c r="K104" s="2034"/>
      <c r="L104" s="2035" t="s">
        <v>1149</v>
      </c>
      <c r="M104" s="2036"/>
      <c r="N104" s="1925"/>
      <c r="O104" s="1925"/>
      <c r="P104" s="1853"/>
      <c r="Q104" s="1925"/>
      <c r="R104" s="1925"/>
      <c r="S104" s="1925"/>
      <c r="T104" s="1853"/>
      <c r="U104" s="1828"/>
      <c r="V104" s="1343"/>
      <c r="W104" s="1343"/>
      <c r="X104" s="1343"/>
      <c r="Y104" s="2011"/>
      <c r="Z104" s="1837"/>
      <c r="AA104" s="1837"/>
      <c r="AB104" s="1837"/>
      <c r="AC104" s="2011"/>
      <c r="AD104" s="2012"/>
      <c r="AE104" s="1352"/>
      <c r="AF104" s="1837"/>
      <c r="AG104" s="1837">
        <v>1E-3</v>
      </c>
      <c r="AH104" s="1938">
        <f t="shared" si="102"/>
        <v>1E-3</v>
      </c>
      <c r="AI104" s="1837"/>
      <c r="AJ104" s="1837"/>
      <c r="AK104" s="1837"/>
      <c r="AL104" s="2037"/>
      <c r="AM104" s="1833"/>
      <c r="AN104" s="1837"/>
      <c r="AO104" s="1837">
        <v>1E-3</v>
      </c>
      <c r="AP104" s="2038"/>
      <c r="AQ104" s="2037"/>
      <c r="AR104" s="1837"/>
      <c r="AS104" s="1837"/>
      <c r="AT104" s="1837"/>
      <c r="AU104" s="2037"/>
      <c r="AV104" s="1833"/>
    </row>
    <row r="105" spans="1:48" ht="34.5" customHeight="1" thickBot="1">
      <c r="A105" s="1760"/>
      <c r="B105" s="1229"/>
      <c r="C105" s="1230"/>
      <c r="D105" s="1230"/>
      <c r="E105" s="2039"/>
      <c r="F105" s="2040"/>
      <c r="G105" s="2041" t="s">
        <v>123</v>
      </c>
      <c r="H105" s="2042" t="s">
        <v>1150</v>
      </c>
      <c r="I105" s="1789">
        <f t="shared" si="59"/>
        <v>0</v>
      </c>
      <c r="J105" s="2474">
        <f t="shared" si="101"/>
        <v>0</v>
      </c>
      <c r="K105" s="2043"/>
      <c r="L105" s="2035" t="s">
        <v>1151</v>
      </c>
      <c r="M105" s="2044"/>
      <c r="N105" s="2045"/>
      <c r="O105" s="2045"/>
      <c r="P105" s="2046"/>
      <c r="Q105" s="2045"/>
      <c r="R105" s="2045"/>
      <c r="S105" s="2045"/>
      <c r="T105" s="2046"/>
      <c r="U105" s="2047"/>
      <c r="V105" s="2048"/>
      <c r="W105" s="2048"/>
      <c r="X105" s="2048"/>
      <c r="Y105" s="2011"/>
      <c r="Z105" s="2049"/>
      <c r="AA105" s="2049"/>
      <c r="AB105" s="2049"/>
      <c r="AC105" s="2011"/>
      <c r="AD105" s="2012"/>
      <c r="AE105" s="2050"/>
      <c r="AF105" s="2049"/>
      <c r="AG105" s="2049"/>
      <c r="AH105" s="1938">
        <f t="shared" si="102"/>
        <v>0</v>
      </c>
      <c r="AI105" s="2049"/>
      <c r="AJ105" s="2049"/>
      <c r="AK105" s="2049"/>
      <c r="AL105" s="2051"/>
      <c r="AM105" s="2052"/>
      <c r="AN105" s="2049"/>
      <c r="AO105" s="2049">
        <v>1E-3</v>
      </c>
      <c r="AP105" s="2053"/>
      <c r="AQ105" s="2051"/>
      <c r="AR105" s="2049"/>
      <c r="AS105" s="2049"/>
      <c r="AT105" s="2049"/>
      <c r="AU105" s="2051"/>
      <c r="AV105" s="2052"/>
    </row>
    <row r="106" spans="1:48" ht="24" hidden="1" customHeight="1">
      <c r="A106" s="1760"/>
      <c r="B106" s="1993"/>
      <c r="C106" s="1241"/>
      <c r="D106" s="3124" t="s">
        <v>1152</v>
      </c>
      <c r="E106" s="3440" t="s">
        <v>1153</v>
      </c>
      <c r="F106" s="3388"/>
      <c r="G106" s="3388"/>
      <c r="H106" s="3131"/>
      <c r="I106" s="3132" t="s">
        <v>112</v>
      </c>
      <c r="J106" s="3389"/>
      <c r="K106" s="3133"/>
      <c r="L106" s="3134"/>
      <c r="M106" s="3135" t="s">
        <v>1154</v>
      </c>
      <c r="N106" s="3133"/>
      <c r="O106" s="3133"/>
      <c r="P106" s="3133"/>
      <c r="Q106" s="3133"/>
      <c r="R106" s="3133"/>
      <c r="S106" s="3133"/>
      <c r="T106" s="3133"/>
      <c r="U106" s="3133"/>
      <c r="V106" s="3133"/>
      <c r="W106" s="3133"/>
      <c r="X106" s="3133"/>
      <c r="Y106" s="3133"/>
      <c r="Z106" s="3133"/>
      <c r="AA106" s="3133"/>
      <c r="AB106" s="3133"/>
      <c r="AC106" s="3133"/>
      <c r="AD106" s="3133"/>
      <c r="AE106" s="3133"/>
      <c r="AF106" s="3133"/>
      <c r="AG106" s="3133"/>
      <c r="AH106" s="3133"/>
      <c r="AI106" s="3133"/>
      <c r="AJ106" s="3133"/>
      <c r="AK106" s="3133"/>
      <c r="AL106" s="3133"/>
      <c r="AM106" s="3133"/>
      <c r="AN106" s="3133"/>
      <c r="AO106" s="3133"/>
      <c r="AP106" s="3133"/>
      <c r="AQ106" s="3133"/>
      <c r="AR106" s="3133"/>
      <c r="AS106" s="3133"/>
      <c r="AT106" s="3133"/>
      <c r="AU106" s="3134"/>
    </row>
    <row r="107" spans="1:48" ht="9.75" hidden="1" customHeight="1">
      <c r="A107" s="1760"/>
      <c r="B107" s="1993"/>
      <c r="C107" s="1770"/>
      <c r="D107" s="3125"/>
      <c r="E107" s="3388"/>
      <c r="F107" s="3384"/>
      <c r="G107" s="3384"/>
      <c r="H107" s="3131"/>
      <c r="I107" s="3154" t="s">
        <v>113</v>
      </c>
      <c r="J107" s="3390"/>
      <c r="K107" s="3155"/>
      <c r="L107" s="3156"/>
      <c r="M107" s="3391"/>
      <c r="N107" s="3161"/>
      <c r="O107" s="3161"/>
      <c r="P107" s="1771"/>
      <c r="Q107" s="1771"/>
      <c r="R107" s="1771"/>
      <c r="S107" s="1771"/>
      <c r="T107" s="1771"/>
      <c r="U107" s="1772"/>
      <c r="V107" s="3161"/>
      <c r="W107" s="3161"/>
      <c r="X107" s="3161"/>
      <c r="Y107" s="1773"/>
      <c r="Z107" s="1771"/>
      <c r="AA107" s="1771"/>
      <c r="AB107" s="1771"/>
      <c r="AC107" s="1773"/>
      <c r="AD107" s="1774"/>
      <c r="AE107" s="3161"/>
      <c r="AF107" s="3161"/>
      <c r="AG107" s="3161"/>
      <c r="AH107" s="1771"/>
      <c r="AI107" s="1771"/>
      <c r="AJ107" s="1771"/>
      <c r="AK107" s="1771"/>
      <c r="AL107" s="1771"/>
      <c r="AM107" s="1771"/>
      <c r="AN107" s="3161"/>
      <c r="AO107" s="3161"/>
      <c r="AP107" s="3172"/>
      <c r="AQ107" s="1771"/>
      <c r="AR107" s="1771"/>
      <c r="AS107" s="1771"/>
      <c r="AT107" s="1771"/>
      <c r="AU107" s="1771"/>
      <c r="AV107" s="1771"/>
    </row>
    <row r="108" spans="1:48" ht="18" hidden="1" customHeight="1">
      <c r="A108" s="1760"/>
      <c r="B108" s="1993"/>
      <c r="C108" s="1770"/>
      <c r="D108" s="3125"/>
      <c r="E108" s="3388"/>
      <c r="F108" s="3388"/>
      <c r="G108" s="3388"/>
      <c r="H108" s="3131"/>
      <c r="I108" s="1245">
        <f>SUM(M107:AP108)</f>
        <v>0</v>
      </c>
      <c r="J108" s="1245">
        <f>SUM(N107:AQ108)</f>
        <v>0</v>
      </c>
      <c r="K108" s="3173" t="s">
        <v>681</v>
      </c>
      <c r="L108" s="3165"/>
      <c r="M108" s="3158"/>
      <c r="N108" s="3160"/>
      <c r="O108" s="3160"/>
      <c r="P108" s="1771"/>
      <c r="Q108" s="1771"/>
      <c r="R108" s="1771"/>
      <c r="S108" s="1771"/>
      <c r="T108" s="1771"/>
      <c r="U108" s="1772"/>
      <c r="V108" s="3160"/>
      <c r="W108" s="3160"/>
      <c r="X108" s="3160"/>
      <c r="Y108" s="1773"/>
      <c r="Z108" s="1771"/>
      <c r="AA108" s="1771"/>
      <c r="AB108" s="1771"/>
      <c r="AC108" s="1773"/>
      <c r="AD108" s="1774"/>
      <c r="AE108" s="3160"/>
      <c r="AF108" s="3160"/>
      <c r="AG108" s="3160"/>
      <c r="AH108" s="1771"/>
      <c r="AI108" s="1771"/>
      <c r="AJ108" s="1771"/>
      <c r="AK108" s="1771"/>
      <c r="AL108" s="1771"/>
      <c r="AM108" s="1771"/>
      <c r="AN108" s="3160"/>
      <c r="AO108" s="3160"/>
      <c r="AP108" s="3163"/>
      <c r="AQ108" s="1771"/>
      <c r="AR108" s="1771"/>
      <c r="AS108" s="1771"/>
      <c r="AT108" s="1771"/>
      <c r="AU108" s="1771"/>
      <c r="AV108" s="1771"/>
    </row>
    <row r="109" spans="1:48" ht="35.25" hidden="1" customHeight="1">
      <c r="A109" s="1760"/>
      <c r="B109" s="1993"/>
      <c r="C109" s="1770"/>
      <c r="D109" s="1241"/>
      <c r="E109" s="3147" t="s">
        <v>358</v>
      </c>
      <c r="F109" s="3174" t="s">
        <v>1155</v>
      </c>
      <c r="G109" s="3127"/>
      <c r="H109" s="3127"/>
      <c r="I109" s="1316"/>
      <c r="J109" s="1316"/>
      <c r="K109" s="3175" t="s">
        <v>117</v>
      </c>
      <c r="L109" s="3133"/>
      <c r="M109" s="3133"/>
      <c r="N109" s="3133"/>
      <c r="O109" s="3133"/>
      <c r="P109" s="3133"/>
      <c r="Q109" s="3133"/>
      <c r="R109" s="3133"/>
      <c r="S109" s="3133"/>
      <c r="T109" s="3133"/>
      <c r="U109" s="3133"/>
      <c r="V109" s="3133"/>
      <c r="W109" s="3133"/>
      <c r="X109" s="3133"/>
      <c r="Y109" s="3133"/>
      <c r="Z109" s="3133"/>
      <c r="AA109" s="3133"/>
      <c r="AB109" s="3133"/>
      <c r="AC109" s="3133"/>
      <c r="AD109" s="3133"/>
      <c r="AE109" s="3133"/>
      <c r="AF109" s="3133"/>
      <c r="AG109" s="3133"/>
      <c r="AH109" s="3133"/>
      <c r="AI109" s="3133"/>
      <c r="AJ109" s="3133"/>
      <c r="AK109" s="3133"/>
      <c r="AL109" s="3133"/>
      <c r="AM109" s="3133"/>
      <c r="AN109" s="3133"/>
      <c r="AO109" s="3133"/>
      <c r="AP109" s="3133"/>
      <c r="AQ109" s="3133"/>
      <c r="AR109" s="3133"/>
      <c r="AS109" s="3133"/>
      <c r="AT109" s="3133"/>
      <c r="AU109" s="3134"/>
    </row>
    <row r="110" spans="1:48" ht="24" customHeight="1">
      <c r="A110" s="1760"/>
      <c r="B110" s="1993"/>
      <c r="C110" s="1770"/>
      <c r="D110" s="1770"/>
      <c r="E110" s="3148"/>
      <c r="F110" s="2005" t="s">
        <v>359</v>
      </c>
      <c r="G110" s="3439" t="s">
        <v>1156</v>
      </c>
      <c r="H110" s="3176"/>
      <c r="I110" s="2006">
        <f>SUM(I111:I115)</f>
        <v>0.01</v>
      </c>
      <c r="J110" s="2006">
        <f>SUM(J111:J115)</f>
        <v>5.0000000000000001E-3</v>
      </c>
      <c r="K110" s="2007"/>
      <c r="L110" s="2008"/>
      <c r="M110" s="2054"/>
      <c r="N110" s="2054"/>
      <c r="O110" s="2054">
        <f>SUM(O111:O115)</f>
        <v>2E-3</v>
      </c>
      <c r="P110" s="2055"/>
      <c r="Q110" s="2054"/>
      <c r="R110" s="2054"/>
      <c r="S110" s="2054"/>
      <c r="T110" s="2055"/>
      <c r="U110" s="2056"/>
      <c r="V110" s="2054">
        <f>SUM(V111:V115)</f>
        <v>0</v>
      </c>
      <c r="W110" s="2054"/>
      <c r="X110" s="2054">
        <f>SUM(X111:X115)</f>
        <v>2E-3</v>
      </c>
      <c r="Y110" s="2057"/>
      <c r="Z110" s="2054"/>
      <c r="AA110" s="2054"/>
      <c r="AB110" s="2054"/>
      <c r="AC110" s="2057"/>
      <c r="AD110" s="2058"/>
      <c r="AE110" s="2054"/>
      <c r="AF110" s="2054"/>
      <c r="AG110" s="2054"/>
      <c r="AH110" s="2054"/>
      <c r="AI110" s="2054"/>
      <c r="AJ110" s="2054"/>
      <c r="AK110" s="2054"/>
      <c r="AL110" s="2054"/>
      <c r="AM110" s="2054"/>
      <c r="AN110" s="2054"/>
      <c r="AO110" s="2054">
        <f>SUM(AO111:AO115)</f>
        <v>3.0000000000000001E-3</v>
      </c>
      <c r="AP110" s="2054"/>
      <c r="AQ110" s="2054"/>
      <c r="AR110" s="2054"/>
      <c r="AS110" s="2054"/>
      <c r="AT110" s="2054"/>
      <c r="AU110" s="2054"/>
      <c r="AV110" s="2054"/>
    </row>
    <row r="111" spans="1:48" ht="25.5" customHeight="1">
      <c r="A111" s="1760"/>
      <c r="B111" s="1993"/>
      <c r="C111" s="1770"/>
      <c r="D111" s="1770"/>
      <c r="E111" s="3148"/>
      <c r="F111" s="2014"/>
      <c r="G111" s="1786" t="s">
        <v>123</v>
      </c>
      <c r="H111" s="1787" t="s">
        <v>1157</v>
      </c>
      <c r="I111" s="1789">
        <f t="shared" ref="I111:I115" si="103">P111+Y111+AH111+AQ111</f>
        <v>2E-3</v>
      </c>
      <c r="J111" s="1789">
        <f>T111+AC111+AL111+AU111</f>
        <v>2E-3</v>
      </c>
      <c r="K111" s="2015">
        <v>1</v>
      </c>
      <c r="L111" s="2016" t="s">
        <v>273</v>
      </c>
      <c r="M111" s="2059"/>
      <c r="N111" s="1343"/>
      <c r="O111" s="2025">
        <v>2E-3</v>
      </c>
      <c r="P111" s="2060">
        <f>SUM(M111:O111)</f>
        <v>2E-3</v>
      </c>
      <c r="Q111" s="2059"/>
      <c r="R111" s="1343"/>
      <c r="S111" s="2025">
        <v>0</v>
      </c>
      <c r="T111" s="2060">
        <f>SUM(Q111:S111)</f>
        <v>0</v>
      </c>
      <c r="U111" s="1828" t="e">
        <f>(P111/T111)*100%</f>
        <v>#DIV/0!</v>
      </c>
      <c r="V111" s="1343"/>
      <c r="W111" s="1343"/>
      <c r="X111" s="1343"/>
      <c r="Y111" s="2060">
        <f t="shared" ref="Y111:Y115" si="104">SUM(V111:X111)</f>
        <v>0</v>
      </c>
      <c r="Z111" s="1925"/>
      <c r="AA111" s="1925"/>
      <c r="AB111" s="1925"/>
      <c r="AC111" s="2060">
        <f t="shared" ref="AC111:AC115" si="105">SUM(Z111:AB111)</f>
        <v>0</v>
      </c>
      <c r="AD111" s="1828"/>
      <c r="AE111" s="1343"/>
      <c r="AF111" s="1343"/>
      <c r="AG111" s="1343"/>
      <c r="AH111" s="1927"/>
      <c r="AI111" s="1925"/>
      <c r="AJ111" s="1343"/>
      <c r="AK111" s="2025">
        <v>2E-3</v>
      </c>
      <c r="AL111" s="1938">
        <f t="shared" ref="AL111:AL115" si="106">SUM(AI111:AK111)</f>
        <v>2E-3</v>
      </c>
      <c r="AM111" s="1928"/>
      <c r="AN111" s="1343"/>
      <c r="AO111" s="1343"/>
      <c r="AP111" s="1929"/>
      <c r="AQ111" s="1927"/>
      <c r="AR111" s="1925"/>
      <c r="AS111" s="1343"/>
      <c r="AT111" s="2025"/>
      <c r="AU111" s="1938">
        <f t="shared" ref="AU111:AU115" si="107">SUM(AR111:AT111)</f>
        <v>0</v>
      </c>
      <c r="AV111" s="1928"/>
    </row>
    <row r="112" spans="1:48" ht="25.5" customHeight="1">
      <c r="A112" s="1760"/>
      <c r="B112" s="1993"/>
      <c r="C112" s="1770"/>
      <c r="D112" s="1770"/>
      <c r="E112" s="3148"/>
      <c r="F112" s="1370"/>
      <c r="G112" s="1786" t="s">
        <v>123</v>
      </c>
      <c r="H112" s="1787" t="s">
        <v>1158</v>
      </c>
      <c r="I112" s="1789">
        <f t="shared" si="103"/>
        <v>2E-3</v>
      </c>
      <c r="J112" s="2474">
        <f t="shared" ref="J112:J115" si="108">T112+AC112+AL112+AU112</f>
        <v>0</v>
      </c>
      <c r="K112" s="2015">
        <v>1</v>
      </c>
      <c r="L112" s="2016" t="s">
        <v>273</v>
      </c>
      <c r="M112" s="2059"/>
      <c r="N112" s="1343"/>
      <c r="O112" s="1343"/>
      <c r="P112" s="1853"/>
      <c r="Q112" s="1343"/>
      <c r="R112" s="1343"/>
      <c r="S112" s="1343"/>
      <c r="T112" s="1853"/>
      <c r="U112" s="1828"/>
      <c r="V112" s="1343"/>
      <c r="W112" s="1343"/>
      <c r="X112" s="2025">
        <v>2E-3</v>
      </c>
      <c r="Y112" s="2060">
        <f t="shared" si="104"/>
        <v>2E-3</v>
      </c>
      <c r="Z112" s="1925"/>
      <c r="AA112" s="1925"/>
      <c r="AB112" s="1926">
        <v>0</v>
      </c>
      <c r="AC112" s="2060">
        <f t="shared" si="105"/>
        <v>0</v>
      </c>
      <c r="AD112" s="1828">
        <f>(AC112/Y112)*100%</f>
        <v>0</v>
      </c>
      <c r="AE112" s="1343"/>
      <c r="AF112" s="1343"/>
      <c r="AG112" s="1343"/>
      <c r="AH112" s="1938">
        <f t="shared" ref="AH112:AH115" si="109">SUM(AE112:AG112)</f>
        <v>0</v>
      </c>
      <c r="AI112" s="1925"/>
      <c r="AJ112" s="1343"/>
      <c r="AK112" s="1343"/>
      <c r="AL112" s="2061">
        <f t="shared" si="106"/>
        <v>0</v>
      </c>
      <c r="AM112" s="1928">
        <v>0</v>
      </c>
      <c r="AN112" s="1343"/>
      <c r="AO112" s="1343"/>
      <c r="AP112" s="1929"/>
      <c r="AQ112" s="1938">
        <f t="shared" ref="AQ112:AQ115" si="110">SUM(AN112:AP112)</f>
        <v>0</v>
      </c>
      <c r="AR112" s="1925"/>
      <c r="AS112" s="1343"/>
      <c r="AT112" s="2025"/>
      <c r="AU112" s="1938">
        <f t="shared" si="107"/>
        <v>0</v>
      </c>
      <c r="AV112" s="1928">
        <v>0</v>
      </c>
    </row>
    <row r="113" spans="1:48" ht="25.5" customHeight="1">
      <c r="A113" s="1760"/>
      <c r="B113" s="1993"/>
      <c r="C113" s="1770"/>
      <c r="D113" s="1770"/>
      <c r="E113" s="3148"/>
      <c r="F113" s="1810"/>
      <c r="G113" s="1873" t="s">
        <v>123</v>
      </c>
      <c r="H113" s="1874" t="s">
        <v>1159</v>
      </c>
      <c r="I113" s="1789">
        <f t="shared" si="103"/>
        <v>2E-3</v>
      </c>
      <c r="J113" s="1789">
        <f t="shared" si="108"/>
        <v>1E-3</v>
      </c>
      <c r="K113" s="1388">
        <v>1</v>
      </c>
      <c r="L113" s="2016" t="s">
        <v>273</v>
      </c>
      <c r="M113" s="2062"/>
      <c r="N113" s="1272"/>
      <c r="O113" s="1272"/>
      <c r="P113" s="2063"/>
      <c r="Q113" s="2064"/>
      <c r="R113" s="2064"/>
      <c r="S113" s="2064"/>
      <c r="T113" s="2063"/>
      <c r="U113" s="2065"/>
      <c r="V113" s="2066"/>
      <c r="W113" s="1343"/>
      <c r="X113" s="1272"/>
      <c r="Y113" s="2060">
        <f t="shared" si="104"/>
        <v>0</v>
      </c>
      <c r="Z113" s="2067"/>
      <c r="AA113" s="2067"/>
      <c r="AB113" s="2067"/>
      <c r="AC113" s="2060">
        <f t="shared" si="105"/>
        <v>0</v>
      </c>
      <c r="AD113" s="1828"/>
      <c r="AE113" s="2025">
        <v>1E-3</v>
      </c>
      <c r="AF113" s="1272"/>
      <c r="AG113" s="1272"/>
      <c r="AH113" s="1938">
        <f t="shared" si="109"/>
        <v>1E-3</v>
      </c>
      <c r="AI113" s="2068">
        <v>0</v>
      </c>
      <c r="AJ113" s="1272"/>
      <c r="AK113" s="1272"/>
      <c r="AL113" s="2061">
        <f t="shared" si="106"/>
        <v>0</v>
      </c>
      <c r="AM113" s="1928">
        <f t="shared" ref="AM113:AM114" si="111">(AL113/AH113)*100%</f>
        <v>0</v>
      </c>
      <c r="AN113" s="1272"/>
      <c r="AO113" s="2025">
        <v>1E-3</v>
      </c>
      <c r="AP113" s="1922"/>
      <c r="AQ113" s="1938">
        <f t="shared" si="110"/>
        <v>1E-3</v>
      </c>
      <c r="AR113" s="2068">
        <v>0</v>
      </c>
      <c r="AS113" s="1272"/>
      <c r="AT113" s="2025">
        <v>1E-3</v>
      </c>
      <c r="AU113" s="1938">
        <f t="shared" si="107"/>
        <v>1E-3</v>
      </c>
      <c r="AV113" s="1928">
        <f t="shared" ref="AV113:AV114" si="112">(AU113/AQ113)*100%</f>
        <v>1</v>
      </c>
    </row>
    <row r="114" spans="1:48" ht="25.5" customHeight="1">
      <c r="A114" s="1760"/>
      <c r="B114" s="3441"/>
      <c r="C114" s="3388"/>
      <c r="D114" s="3388"/>
      <c r="E114" s="3148"/>
      <c r="F114" s="1370"/>
      <c r="G114" s="1786" t="s">
        <v>123</v>
      </c>
      <c r="H114" s="1787" t="s">
        <v>1160</v>
      </c>
      <c r="I114" s="1789">
        <f t="shared" si="103"/>
        <v>2E-3</v>
      </c>
      <c r="J114" s="2474">
        <f t="shared" si="108"/>
        <v>0</v>
      </c>
      <c r="K114" s="2015">
        <v>1</v>
      </c>
      <c r="L114" s="2016" t="s">
        <v>273</v>
      </c>
      <c r="M114" s="2059"/>
      <c r="N114" s="1343"/>
      <c r="O114" s="1343"/>
      <c r="P114" s="2069"/>
      <c r="Q114" s="2066"/>
      <c r="R114" s="2066"/>
      <c r="S114" s="2066"/>
      <c r="T114" s="2069"/>
      <c r="U114" s="2070"/>
      <c r="V114" s="2066"/>
      <c r="W114" s="1343"/>
      <c r="X114" s="1343"/>
      <c r="Y114" s="2060">
        <f t="shared" si="104"/>
        <v>0</v>
      </c>
      <c r="Z114" s="2026"/>
      <c r="AA114" s="2026"/>
      <c r="AB114" s="2026"/>
      <c r="AC114" s="2060">
        <f t="shared" si="105"/>
        <v>0</v>
      </c>
      <c r="AD114" s="1828"/>
      <c r="AE114" s="2025">
        <v>2E-3</v>
      </c>
      <c r="AF114" s="1343"/>
      <c r="AG114" s="1343"/>
      <c r="AH114" s="1938">
        <f t="shared" si="109"/>
        <v>2E-3</v>
      </c>
      <c r="AI114" s="1926">
        <v>0</v>
      </c>
      <c r="AJ114" s="1343"/>
      <c r="AK114" s="1343"/>
      <c r="AL114" s="2061">
        <f t="shared" si="106"/>
        <v>0</v>
      </c>
      <c r="AM114" s="1928">
        <f t="shared" si="111"/>
        <v>0</v>
      </c>
      <c r="AN114" s="1343"/>
      <c r="AO114" s="1343"/>
      <c r="AP114" s="1929"/>
      <c r="AQ114" s="1938">
        <f t="shared" si="110"/>
        <v>0</v>
      </c>
      <c r="AR114" s="1926">
        <v>0</v>
      </c>
      <c r="AS114" s="1343"/>
      <c r="AT114" s="2025"/>
      <c r="AU114" s="1938">
        <f t="shared" si="107"/>
        <v>0</v>
      </c>
      <c r="AV114" s="1928" t="e">
        <f t="shared" si="112"/>
        <v>#DIV/0!</v>
      </c>
    </row>
    <row r="115" spans="1:48" ht="26.25" customHeight="1" thickBot="1">
      <c r="A115" s="1760"/>
      <c r="B115" s="3125"/>
      <c r="C115" s="3388"/>
      <c r="D115" s="3388"/>
      <c r="E115" s="3148"/>
      <c r="F115" s="1281"/>
      <c r="G115" s="1873" t="s">
        <v>123</v>
      </c>
      <c r="H115" s="1874" t="s">
        <v>1161</v>
      </c>
      <c r="I115" s="1789">
        <f t="shared" si="103"/>
        <v>2E-3</v>
      </c>
      <c r="J115" s="1789">
        <f t="shared" si="108"/>
        <v>2E-3</v>
      </c>
      <c r="K115" s="1388">
        <v>1</v>
      </c>
      <c r="L115" s="2016" t="s">
        <v>273</v>
      </c>
      <c r="M115" s="2062"/>
      <c r="N115" s="1272"/>
      <c r="O115" s="1272"/>
      <c r="P115" s="1917"/>
      <c r="Q115" s="1272"/>
      <c r="R115" s="1272"/>
      <c r="S115" s="1272"/>
      <c r="T115" s="1917"/>
      <c r="U115" s="1918"/>
      <c r="V115" s="1272"/>
      <c r="W115" s="1272"/>
      <c r="X115" s="1272"/>
      <c r="Y115" s="2060">
        <f t="shared" si="104"/>
        <v>0</v>
      </c>
      <c r="Z115" s="1919"/>
      <c r="AA115" s="1919"/>
      <c r="AB115" s="1919"/>
      <c r="AC115" s="2060">
        <f t="shared" si="105"/>
        <v>0</v>
      </c>
      <c r="AD115" s="1828"/>
      <c r="AE115" s="1272"/>
      <c r="AF115" s="1272"/>
      <c r="AG115" s="1272"/>
      <c r="AH115" s="1938">
        <f t="shared" si="109"/>
        <v>0</v>
      </c>
      <c r="AI115" s="1919"/>
      <c r="AJ115" s="1272"/>
      <c r="AK115" s="1272"/>
      <c r="AL115" s="2061">
        <f t="shared" si="106"/>
        <v>0</v>
      </c>
      <c r="AM115" s="1928">
        <v>0</v>
      </c>
      <c r="AN115" s="1343"/>
      <c r="AO115" s="2025">
        <v>2E-3</v>
      </c>
      <c r="AP115" s="1922"/>
      <c r="AQ115" s="1938">
        <f t="shared" si="110"/>
        <v>2E-3</v>
      </c>
      <c r="AR115" s="1919"/>
      <c r="AS115" s="1272"/>
      <c r="AT115" s="2025">
        <v>2E-3</v>
      </c>
      <c r="AU115" s="1938">
        <f t="shared" si="107"/>
        <v>2E-3</v>
      </c>
      <c r="AV115" s="1928">
        <v>0</v>
      </c>
    </row>
    <row r="116" spans="1:48" ht="27" hidden="1" customHeight="1" thickBot="1">
      <c r="A116" s="1760"/>
      <c r="B116" s="2071"/>
      <c r="C116" s="1239" t="s">
        <v>217</v>
      </c>
      <c r="D116" s="3202">
        <v>1</v>
      </c>
      <c r="E116" s="3133"/>
      <c r="F116" s="3133"/>
      <c r="G116" s="3133"/>
      <c r="H116" s="3133"/>
      <c r="I116" s="3133"/>
      <c r="J116" s="3133"/>
      <c r="K116" s="3133"/>
      <c r="L116" s="3133"/>
      <c r="M116" s="3133"/>
      <c r="N116" s="3133"/>
      <c r="O116" s="3133"/>
      <c r="P116" s="3133"/>
      <c r="Q116" s="3133"/>
      <c r="R116" s="3133"/>
      <c r="S116" s="3133"/>
      <c r="T116" s="3133"/>
      <c r="U116" s="3133"/>
      <c r="V116" s="3133"/>
      <c r="W116" s="3133"/>
      <c r="X116" s="3133"/>
      <c r="Y116" s="3133"/>
      <c r="Z116" s="3133"/>
      <c r="AA116" s="3133"/>
      <c r="AB116" s="3133"/>
      <c r="AC116" s="3133"/>
      <c r="AD116" s="3133"/>
      <c r="AE116" s="3133"/>
      <c r="AF116" s="3133"/>
      <c r="AG116" s="3133"/>
      <c r="AH116" s="3133"/>
      <c r="AI116" s="3133"/>
      <c r="AJ116" s="3133"/>
      <c r="AK116" s="3133"/>
      <c r="AL116" s="3133"/>
      <c r="AM116" s="3133"/>
      <c r="AN116" s="3133"/>
      <c r="AO116" s="3133"/>
      <c r="AP116" s="3133"/>
      <c r="AQ116" s="3133"/>
      <c r="AR116" s="3133"/>
      <c r="AS116" s="3133"/>
      <c r="AT116" s="3133"/>
      <c r="AU116" s="3134"/>
    </row>
    <row r="117" spans="1:48" ht="24" hidden="1" customHeight="1" thickBot="1">
      <c r="A117" s="1760"/>
      <c r="B117" s="1993"/>
      <c r="C117" s="1770"/>
      <c r="D117" s="3124" t="s">
        <v>1162</v>
      </c>
      <c r="E117" s="3126" t="s">
        <v>1163</v>
      </c>
      <c r="F117" s="3127"/>
      <c r="G117" s="3127"/>
      <c r="H117" s="3128"/>
      <c r="I117" s="3132" t="s">
        <v>112</v>
      </c>
      <c r="J117" s="3389"/>
      <c r="K117" s="3133"/>
      <c r="L117" s="3134"/>
      <c r="M117" s="3135" t="s">
        <v>1164</v>
      </c>
      <c r="N117" s="3133"/>
      <c r="O117" s="3133"/>
      <c r="P117" s="3133"/>
      <c r="Q117" s="3133"/>
      <c r="R117" s="3133"/>
      <c r="S117" s="3133"/>
      <c r="T117" s="3133"/>
      <c r="U117" s="3133"/>
      <c r="V117" s="3133"/>
      <c r="W117" s="3133"/>
      <c r="X117" s="3133"/>
      <c r="Y117" s="3133"/>
      <c r="Z117" s="3133"/>
      <c r="AA117" s="3133"/>
      <c r="AB117" s="3133"/>
      <c r="AC117" s="3133"/>
      <c r="AD117" s="3133"/>
      <c r="AE117" s="3133"/>
      <c r="AF117" s="3133"/>
      <c r="AG117" s="3133"/>
      <c r="AH117" s="3133"/>
      <c r="AI117" s="3133"/>
      <c r="AJ117" s="3133"/>
      <c r="AK117" s="3133"/>
      <c r="AL117" s="3133"/>
      <c r="AM117" s="3133"/>
      <c r="AN117" s="3133"/>
      <c r="AO117" s="3133"/>
      <c r="AP117" s="3133"/>
      <c r="AQ117" s="3133"/>
      <c r="AR117" s="3133"/>
      <c r="AS117" s="3133"/>
      <c r="AT117" s="3133"/>
      <c r="AU117" s="3134"/>
    </row>
    <row r="118" spans="1:48" ht="9.75" hidden="1" customHeight="1" thickBot="1">
      <c r="A118" s="1760"/>
      <c r="B118" s="1993"/>
      <c r="C118" s="1770"/>
      <c r="D118" s="3125"/>
      <c r="E118" s="3388"/>
      <c r="F118" s="3384"/>
      <c r="G118" s="3384"/>
      <c r="H118" s="3131"/>
      <c r="I118" s="3154" t="s">
        <v>113</v>
      </c>
      <c r="J118" s="3390"/>
      <c r="K118" s="3155"/>
      <c r="L118" s="3156"/>
      <c r="M118" s="3391"/>
      <c r="N118" s="3161"/>
      <c r="O118" s="3161"/>
      <c r="P118" s="1771"/>
      <c r="Q118" s="1771"/>
      <c r="R118" s="1771"/>
      <c r="S118" s="1771"/>
      <c r="T118" s="1771"/>
      <c r="U118" s="1772"/>
      <c r="V118" s="3161"/>
      <c r="W118" s="3161"/>
      <c r="X118" s="3161"/>
      <c r="Y118" s="1773"/>
      <c r="Z118" s="1771"/>
      <c r="AA118" s="1771"/>
      <c r="AB118" s="1771"/>
      <c r="AC118" s="1773"/>
      <c r="AD118" s="1774"/>
      <c r="AE118" s="3161"/>
      <c r="AF118" s="3161"/>
      <c r="AG118" s="3161"/>
      <c r="AH118" s="1771"/>
      <c r="AI118" s="1771"/>
      <c r="AJ118" s="1771"/>
      <c r="AK118" s="1771"/>
      <c r="AL118" s="1771"/>
      <c r="AM118" s="1771"/>
      <c r="AN118" s="3161"/>
      <c r="AO118" s="3161"/>
      <c r="AP118" s="3172"/>
      <c r="AQ118" s="1771"/>
      <c r="AR118" s="1771"/>
      <c r="AS118" s="1771"/>
      <c r="AT118" s="1771"/>
      <c r="AU118" s="1771"/>
      <c r="AV118" s="1771"/>
    </row>
    <row r="119" spans="1:48" ht="18" hidden="1" customHeight="1" thickBot="1">
      <c r="A119" s="1760"/>
      <c r="B119" s="1993"/>
      <c r="C119" s="1770"/>
      <c r="D119" s="3224"/>
      <c r="E119" s="3190"/>
      <c r="F119" s="3190"/>
      <c r="G119" s="3190"/>
      <c r="H119" s="3191"/>
      <c r="I119" s="2072"/>
      <c r="J119" s="2072"/>
      <c r="K119" s="3173" t="s">
        <v>681</v>
      </c>
      <c r="L119" s="3165"/>
      <c r="M119" s="3158"/>
      <c r="N119" s="3160"/>
      <c r="O119" s="3160"/>
      <c r="P119" s="1771"/>
      <c r="Q119" s="1771"/>
      <c r="R119" s="1771"/>
      <c r="S119" s="1771"/>
      <c r="T119" s="1771"/>
      <c r="U119" s="1772"/>
      <c r="V119" s="3160"/>
      <c r="W119" s="3160"/>
      <c r="X119" s="3160"/>
      <c r="Y119" s="1773"/>
      <c r="Z119" s="1771"/>
      <c r="AA119" s="1771"/>
      <c r="AB119" s="1771"/>
      <c r="AC119" s="1773"/>
      <c r="AD119" s="1774"/>
      <c r="AE119" s="3160"/>
      <c r="AF119" s="3160"/>
      <c r="AG119" s="3160"/>
      <c r="AH119" s="1771"/>
      <c r="AI119" s="1771"/>
      <c r="AJ119" s="1771"/>
      <c r="AK119" s="1771"/>
      <c r="AL119" s="1771"/>
      <c r="AM119" s="1771"/>
      <c r="AN119" s="3160"/>
      <c r="AO119" s="3160"/>
      <c r="AP119" s="3163"/>
      <c r="AQ119" s="1771"/>
      <c r="AR119" s="1771"/>
      <c r="AS119" s="1771"/>
      <c r="AT119" s="1771"/>
      <c r="AU119" s="1771"/>
      <c r="AV119" s="1771"/>
    </row>
    <row r="120" spans="1:48" ht="24" customHeight="1" thickBot="1">
      <c r="A120" s="1760"/>
      <c r="B120" s="2073"/>
      <c r="C120" s="2073"/>
      <c r="D120" s="2073"/>
      <c r="E120" s="3147" t="s">
        <v>1165</v>
      </c>
      <c r="F120" s="2014" t="s">
        <v>1166</v>
      </c>
      <c r="G120" s="3139" t="s">
        <v>1167</v>
      </c>
      <c r="H120" s="3140"/>
      <c r="I120" s="2074"/>
      <c r="J120" s="2074"/>
      <c r="K120" s="2007"/>
      <c r="L120" s="2008"/>
      <c r="M120" s="2075"/>
      <c r="N120" s="2076"/>
      <c r="O120" s="2076"/>
      <c r="P120" s="2077"/>
      <c r="Q120" s="2076"/>
      <c r="R120" s="2076"/>
      <c r="S120" s="2076"/>
      <c r="T120" s="2077"/>
      <c r="U120" s="2078"/>
      <c r="V120" s="2076"/>
      <c r="W120" s="2076"/>
      <c r="X120" s="2076"/>
      <c r="Y120" s="2078"/>
      <c r="Z120" s="2076"/>
      <c r="AA120" s="2076"/>
      <c r="AB120" s="2076"/>
      <c r="AC120" s="2078"/>
      <c r="AD120" s="2076"/>
      <c r="AE120" s="2076"/>
      <c r="AF120" s="2076"/>
      <c r="AG120" s="2076"/>
      <c r="AH120" s="2076"/>
      <c r="AI120" s="2076"/>
      <c r="AJ120" s="2076"/>
      <c r="AK120" s="2076"/>
      <c r="AL120" s="2076"/>
      <c r="AM120" s="2076"/>
      <c r="AN120" s="2076"/>
      <c r="AO120" s="2076"/>
      <c r="AP120" s="2079"/>
      <c r="AQ120" s="2076"/>
      <c r="AR120" s="2076"/>
      <c r="AS120" s="2076"/>
      <c r="AT120" s="2076"/>
      <c r="AU120" s="2076"/>
      <c r="AV120" s="2076"/>
    </row>
    <row r="121" spans="1:48" ht="33.75" customHeight="1">
      <c r="A121" s="1760"/>
      <c r="B121" s="2073"/>
      <c r="C121" s="2073"/>
      <c r="D121" s="2073"/>
      <c r="E121" s="3148"/>
      <c r="F121" s="1358"/>
      <c r="G121" s="1761" t="s">
        <v>123</v>
      </c>
      <c r="H121" s="1861" t="s">
        <v>1168</v>
      </c>
      <c r="I121" s="2080">
        <f>SUM(I122:I124)</f>
        <v>8.5000000000000006E-2</v>
      </c>
      <c r="J121" s="2080">
        <f>SUM(J122:J124)</f>
        <v>7.0000000000000007E-2</v>
      </c>
      <c r="K121" s="1923"/>
      <c r="L121" s="2081" t="s">
        <v>1169</v>
      </c>
      <c r="M121" s="1352"/>
      <c r="N121" s="1352"/>
      <c r="O121" s="1352"/>
      <c r="P121" s="1781"/>
      <c r="Q121" s="1352"/>
      <c r="R121" s="1352"/>
      <c r="S121" s="1352"/>
      <c r="T121" s="2037"/>
      <c r="U121" s="1828"/>
      <c r="V121" s="1352"/>
      <c r="W121" s="1352"/>
      <c r="X121" s="1352"/>
      <c r="Y121" s="1781"/>
      <c r="Z121" s="1837"/>
      <c r="AA121" s="1837"/>
      <c r="AB121" s="1837"/>
      <c r="AC121" s="1781"/>
      <c r="AD121" s="1828"/>
      <c r="AE121" s="1352"/>
      <c r="AF121" s="1352"/>
      <c r="AG121" s="1352"/>
      <c r="AH121" s="2037"/>
      <c r="AI121" s="1837"/>
      <c r="AJ121" s="1352"/>
      <c r="AK121" s="1352"/>
      <c r="AL121" s="2037"/>
      <c r="AM121" s="1833"/>
      <c r="AN121" s="1352"/>
      <c r="AO121" s="1352"/>
      <c r="AP121" s="2025"/>
      <c r="AQ121" s="2037"/>
      <c r="AR121" s="1837"/>
      <c r="AS121" s="1352"/>
      <c r="AT121" s="1352"/>
      <c r="AU121" s="2037"/>
      <c r="AV121" s="1833"/>
    </row>
    <row r="122" spans="1:48" ht="39" customHeight="1">
      <c r="A122" s="1760"/>
      <c r="B122" s="2073"/>
      <c r="C122" s="2073"/>
      <c r="D122" s="2073"/>
      <c r="E122" s="3148"/>
      <c r="F122" s="2014"/>
      <c r="G122" s="2082" t="s">
        <v>123</v>
      </c>
      <c r="H122" s="2083" t="s">
        <v>1170</v>
      </c>
      <c r="I122" s="1789">
        <f t="shared" ref="I122:I124" si="113">P122+Y122+AH122+AQ122</f>
        <v>0.04</v>
      </c>
      <c r="J122" s="1789">
        <f>T122+AC122+AL122+AU122</f>
        <v>3.4999999999999996E-2</v>
      </c>
      <c r="K122" s="1923">
        <v>1</v>
      </c>
      <c r="L122" s="2081" t="s">
        <v>1171</v>
      </c>
      <c r="M122" s="1352">
        <v>5.0000000000000001E-3</v>
      </c>
      <c r="N122" s="1352">
        <v>5.0000000000000001E-3</v>
      </c>
      <c r="O122" s="1352">
        <v>5.0000000000000001E-3</v>
      </c>
      <c r="P122" s="1781">
        <f t="shared" ref="P122:P124" si="114">SUM(M122:O122)</f>
        <v>1.4999999999999999E-2</v>
      </c>
      <c r="Q122" s="1352">
        <v>5.0000000000000001E-3</v>
      </c>
      <c r="R122" s="1352">
        <v>5.0000000000000001E-3</v>
      </c>
      <c r="S122" s="1352">
        <v>5.0000000000000001E-3</v>
      </c>
      <c r="T122" s="1781">
        <f t="shared" ref="T122:T124" si="115">SUM(Q122:S122)</f>
        <v>1.4999999999999999E-2</v>
      </c>
      <c r="U122" s="1828">
        <f>(P122/T122)*100%</f>
        <v>1</v>
      </c>
      <c r="V122" s="1352">
        <v>5.0000000000000001E-3</v>
      </c>
      <c r="W122" s="1352">
        <v>5.0000000000000001E-3</v>
      </c>
      <c r="X122" s="1352">
        <v>5.0000000000000001E-3</v>
      </c>
      <c r="Y122" s="1781">
        <f t="shared" ref="Y122:Y124" si="116">SUM(V122:X122)</f>
        <v>1.4999999999999999E-2</v>
      </c>
      <c r="Z122" s="1837">
        <v>5.0000000000000001E-3</v>
      </c>
      <c r="AA122" s="1837">
        <v>5.0000000000000001E-3</v>
      </c>
      <c r="AB122" s="1837">
        <v>5.0000000000000001E-3</v>
      </c>
      <c r="AC122" s="1781">
        <f t="shared" ref="AC122:AC124" si="117">SUM(Z122:AB122)</f>
        <v>1.4999999999999999E-2</v>
      </c>
      <c r="AD122" s="1828">
        <f t="shared" ref="AD122:AD124" si="118">(AC122/Y122)*100%</f>
        <v>1</v>
      </c>
      <c r="AE122" s="1352">
        <v>5.0000000000000001E-3</v>
      </c>
      <c r="AF122" s="1352">
        <v>5.0000000000000001E-3</v>
      </c>
      <c r="AG122" s="1352"/>
      <c r="AH122" s="1832">
        <f t="shared" ref="AH122:AH124" si="119">SUM(AE122:AG122)</f>
        <v>0.01</v>
      </c>
      <c r="AI122" s="1837">
        <v>5.0000000000000001E-3</v>
      </c>
      <c r="AJ122" s="1352">
        <v>0</v>
      </c>
      <c r="AK122" s="1352"/>
      <c r="AL122" s="1832">
        <f t="shared" ref="AL122:AL124" si="120">SUM(AI122:AK122)</f>
        <v>5.0000000000000001E-3</v>
      </c>
      <c r="AM122" s="1833">
        <f>(AL122/AH122)*100%</f>
        <v>0.5</v>
      </c>
      <c r="AN122" s="1352"/>
      <c r="AO122" s="1352"/>
      <c r="AP122" s="1343"/>
      <c r="AQ122" s="1832">
        <f t="shared" ref="AQ122:AQ124" si="121">SUM(AN122:AP122)</f>
        <v>0</v>
      </c>
      <c r="AR122" s="2473"/>
      <c r="AS122" s="1352">
        <v>0</v>
      </c>
      <c r="AT122" s="1352"/>
      <c r="AU122" s="1832">
        <f t="shared" ref="AU122:AU124" si="122">SUM(AR122:AT122)</f>
        <v>0</v>
      </c>
      <c r="AV122" s="1833" t="e">
        <f>(AU122/AQ122)*100%</f>
        <v>#DIV/0!</v>
      </c>
    </row>
    <row r="123" spans="1:48" ht="25.5" customHeight="1">
      <c r="A123" s="1760"/>
      <c r="B123" s="2073"/>
      <c r="C123" s="2073"/>
      <c r="D123" s="2073"/>
      <c r="E123" s="3148"/>
      <c r="F123" s="2014"/>
      <c r="G123" s="2082" t="s">
        <v>123</v>
      </c>
      <c r="H123" s="2084" t="s">
        <v>1172</v>
      </c>
      <c r="I123" s="1789">
        <f t="shared" si="113"/>
        <v>0.01</v>
      </c>
      <c r="J123" s="1789">
        <f t="shared" ref="J123:J124" si="123">T123+AC123+AL123+AU123</f>
        <v>0</v>
      </c>
      <c r="K123" s="1923">
        <v>1</v>
      </c>
      <c r="L123" s="2081" t="s">
        <v>273</v>
      </c>
      <c r="M123" s="1352"/>
      <c r="N123" s="1352"/>
      <c r="O123" s="1352"/>
      <c r="P123" s="1781">
        <f t="shared" si="114"/>
        <v>0</v>
      </c>
      <c r="Q123" s="1352"/>
      <c r="R123" s="1352"/>
      <c r="S123" s="1352"/>
      <c r="T123" s="1781">
        <f t="shared" si="115"/>
        <v>0</v>
      </c>
      <c r="U123" s="1828">
        <v>0</v>
      </c>
      <c r="V123" s="1352">
        <v>0.01</v>
      </c>
      <c r="W123" s="1352"/>
      <c r="X123" s="1352"/>
      <c r="Y123" s="1781">
        <f t="shared" si="116"/>
        <v>0.01</v>
      </c>
      <c r="Z123" s="2085">
        <v>0</v>
      </c>
      <c r="AA123" s="1837"/>
      <c r="AB123" s="1837"/>
      <c r="AC123" s="1781">
        <f t="shared" si="117"/>
        <v>0</v>
      </c>
      <c r="AD123" s="1828">
        <f t="shared" si="118"/>
        <v>0</v>
      </c>
      <c r="AE123" s="1352"/>
      <c r="AF123" s="1352"/>
      <c r="AG123" s="1352"/>
      <c r="AH123" s="1832">
        <f t="shared" si="119"/>
        <v>0</v>
      </c>
      <c r="AI123" s="1837"/>
      <c r="AJ123" s="1352"/>
      <c r="AK123" s="1352"/>
      <c r="AL123" s="1832">
        <f t="shared" si="120"/>
        <v>0</v>
      </c>
      <c r="AM123" s="1833">
        <v>0</v>
      </c>
      <c r="AN123" s="1352"/>
      <c r="AO123" s="1352"/>
      <c r="AP123" s="1343"/>
      <c r="AQ123" s="1832">
        <f t="shared" si="121"/>
        <v>0</v>
      </c>
      <c r="AR123" s="1837"/>
      <c r="AS123" s="1352"/>
      <c r="AT123" s="1352"/>
      <c r="AU123" s="1832">
        <f t="shared" si="122"/>
        <v>0</v>
      </c>
      <c r="AV123" s="1833">
        <v>0</v>
      </c>
    </row>
    <row r="124" spans="1:48" ht="36" customHeight="1" thickBot="1">
      <c r="E124" s="3200"/>
      <c r="F124" s="2086"/>
      <c r="G124" s="2082" t="s">
        <v>123</v>
      </c>
      <c r="H124" s="2087" t="s">
        <v>1173</v>
      </c>
      <c r="I124" s="1789">
        <f t="shared" si="113"/>
        <v>3.5000000000000003E-2</v>
      </c>
      <c r="J124" s="1789">
        <f t="shared" si="123"/>
        <v>3.5000000000000003E-2</v>
      </c>
      <c r="K124" s="1876">
        <v>1</v>
      </c>
      <c r="L124" s="1904" t="s">
        <v>1174</v>
      </c>
      <c r="M124" s="1352"/>
      <c r="N124" s="1352"/>
      <c r="O124" s="1352">
        <v>5.0000000000000001E-3</v>
      </c>
      <c r="P124" s="1781">
        <f t="shared" si="114"/>
        <v>5.0000000000000001E-3</v>
      </c>
      <c r="Q124" s="1352"/>
      <c r="R124" s="1352"/>
      <c r="S124" s="1352">
        <v>5.0000000000000001E-3</v>
      </c>
      <c r="T124" s="1781">
        <f t="shared" si="115"/>
        <v>5.0000000000000001E-3</v>
      </c>
      <c r="U124" s="1828">
        <f>(P124/T124)*100%</f>
        <v>1</v>
      </c>
      <c r="V124" s="1352"/>
      <c r="W124" s="1352"/>
      <c r="X124" s="1352">
        <v>0.01</v>
      </c>
      <c r="Y124" s="1781">
        <f t="shared" si="116"/>
        <v>0.01</v>
      </c>
      <c r="Z124" s="1837"/>
      <c r="AA124" s="1837"/>
      <c r="AB124" s="1837">
        <v>0.01</v>
      </c>
      <c r="AC124" s="1781">
        <f t="shared" si="117"/>
        <v>0.01</v>
      </c>
      <c r="AD124" s="1828">
        <f t="shared" si="118"/>
        <v>1</v>
      </c>
      <c r="AE124" s="1352">
        <v>0.01</v>
      </c>
      <c r="AF124" s="1352"/>
      <c r="AG124" s="1352"/>
      <c r="AH124" s="1832">
        <f t="shared" si="119"/>
        <v>0.01</v>
      </c>
      <c r="AI124" s="1837">
        <v>0.01</v>
      </c>
      <c r="AJ124" s="1352"/>
      <c r="AK124" s="1352"/>
      <c r="AL124" s="1832">
        <f t="shared" si="120"/>
        <v>0.01</v>
      </c>
      <c r="AM124" s="1833">
        <f>(AL124/AH124)*100%</f>
        <v>1</v>
      </c>
      <c r="AN124" s="1352"/>
      <c r="AO124" s="1352">
        <v>0.01</v>
      </c>
      <c r="AP124" s="2025"/>
      <c r="AQ124" s="1832">
        <f t="shared" si="121"/>
        <v>0.01</v>
      </c>
      <c r="AR124" s="1837"/>
      <c r="AS124" s="1352">
        <v>0.01</v>
      </c>
      <c r="AT124" s="1352"/>
      <c r="AU124" s="1832">
        <f t="shared" si="122"/>
        <v>0.01</v>
      </c>
      <c r="AV124" s="1833">
        <f>(AU124/AQ124)*100%</f>
        <v>1</v>
      </c>
    </row>
    <row r="125" spans="1:48" ht="25.5" customHeight="1">
      <c r="E125" s="2088"/>
      <c r="F125" s="2089"/>
      <c r="G125" s="2090"/>
      <c r="H125" s="2091"/>
      <c r="I125" s="2092">
        <f>I121+I110+I102+I97+I94+I70+I58+I53+I42+I27+I19+I11</f>
        <v>0.46892969696969694</v>
      </c>
      <c r="J125" s="2092">
        <f>J121+J110+J102+J97+J94+J70+J58+J53+J42+J27+J19+J11</f>
        <v>0.413929696969697</v>
      </c>
      <c r="K125" s="2093"/>
      <c r="L125" s="2094"/>
      <c r="M125" s="2095"/>
      <c r="N125" s="2095"/>
      <c r="O125" s="2095"/>
      <c r="P125" s="2095"/>
      <c r="Q125" s="2095"/>
      <c r="R125" s="2095"/>
      <c r="S125" s="2095"/>
      <c r="T125" s="2095"/>
      <c r="U125" s="2096"/>
      <c r="V125" s="2095"/>
      <c r="W125" s="2095"/>
      <c r="X125" s="2095"/>
      <c r="Y125" s="2097"/>
      <c r="Z125" s="2095"/>
      <c r="AA125" s="2095"/>
      <c r="AB125" s="2095"/>
      <c r="AC125" s="2097"/>
      <c r="AD125" s="2092"/>
      <c r="AE125" s="2095"/>
      <c r="AF125" s="2095"/>
      <c r="AG125" s="2095"/>
      <c r="AH125" s="2095"/>
      <c r="AI125" s="2095"/>
      <c r="AJ125" s="2095"/>
      <c r="AK125" s="2095"/>
      <c r="AL125" s="2095"/>
      <c r="AM125" s="2095"/>
      <c r="AN125" s="2095"/>
      <c r="AO125" s="2095"/>
      <c r="AP125" s="2098"/>
      <c r="AQ125" s="2095"/>
      <c r="AR125" s="2095"/>
      <c r="AS125" s="2095"/>
      <c r="AT125" s="2095"/>
      <c r="AU125" s="2095"/>
      <c r="AV125" s="2095"/>
    </row>
    <row r="126" spans="1:48" ht="18.75" customHeight="1">
      <c r="E126" s="2088"/>
      <c r="F126" s="2089"/>
      <c r="G126" s="2090"/>
      <c r="H126" s="2091"/>
      <c r="I126" s="2092"/>
      <c r="J126" s="2092">
        <f>J125/I125</f>
        <v>0.88271162957812388</v>
      </c>
      <c r="K126" s="2093" t="s">
        <v>1175</v>
      </c>
      <c r="L126" s="2094"/>
      <c r="M126" s="2095"/>
      <c r="N126" s="2095"/>
      <c r="O126" s="2095"/>
      <c r="P126" s="2095"/>
      <c r="Q126" s="2095"/>
      <c r="R126" s="2095"/>
      <c r="S126" s="2095"/>
      <c r="T126" s="2095"/>
      <c r="U126" s="2096"/>
      <c r="V126" s="2095"/>
      <c r="W126" s="2095"/>
      <c r="X126" s="2095"/>
      <c r="Y126" s="2097"/>
      <c r="Z126" s="2095"/>
      <c r="AA126" s="2095"/>
      <c r="AB126" s="2095"/>
      <c r="AC126" s="2097"/>
      <c r="AD126" s="2092"/>
      <c r="AE126" s="2095"/>
      <c r="AF126" s="2095"/>
      <c r="AG126" s="2095"/>
      <c r="AH126" s="2095"/>
      <c r="AI126" s="2095"/>
      <c r="AJ126" s="2095"/>
      <c r="AK126" s="2095"/>
      <c r="AL126" s="2095"/>
      <c r="AM126" s="2095"/>
      <c r="AN126" s="2095"/>
      <c r="AO126" s="2095"/>
      <c r="AP126" s="2098"/>
      <c r="AQ126" s="2095"/>
      <c r="AR126" s="2095"/>
      <c r="AS126" s="2095"/>
      <c r="AT126" s="2095"/>
      <c r="AU126" s="2095"/>
      <c r="AV126" s="2095"/>
    </row>
    <row r="127" spans="1:48" ht="15.75" customHeight="1">
      <c r="U127" s="1762"/>
      <c r="Y127" s="1763"/>
      <c r="AC127" s="1763"/>
      <c r="AD127" s="1764"/>
    </row>
    <row r="128" spans="1:48" ht="15.75" customHeight="1">
      <c r="L128" s="1224" t="s">
        <v>1176</v>
      </c>
      <c r="M128" s="1224">
        <f>SUM(M129:M131)</f>
        <v>68</v>
      </c>
      <c r="U128" s="1762"/>
      <c r="Y128" s="1763"/>
      <c r="AC128" s="1763"/>
      <c r="AD128" s="1764"/>
    </row>
    <row r="129" spans="12:30" ht="15.75" customHeight="1">
      <c r="L129" s="1761" t="s">
        <v>1177</v>
      </c>
      <c r="M129" s="1224">
        <v>14</v>
      </c>
      <c r="U129" s="1762"/>
      <c r="Y129" s="1763"/>
      <c r="AC129" s="1763"/>
      <c r="AD129" s="1764"/>
    </row>
    <row r="130" spans="12:30" ht="15.75" customHeight="1">
      <c r="L130" s="1761" t="s">
        <v>1178</v>
      </c>
      <c r="M130" s="1224">
        <v>10</v>
      </c>
      <c r="U130" s="1762"/>
      <c r="Y130" s="1763"/>
      <c r="AC130" s="1763"/>
      <c r="AD130" s="1764"/>
    </row>
    <row r="131" spans="12:30" ht="15.75" customHeight="1">
      <c r="L131" s="1761" t="s">
        <v>1179</v>
      </c>
      <c r="M131" s="1224">
        <v>44</v>
      </c>
      <c r="U131" s="1762"/>
      <c r="Y131" s="1763"/>
      <c r="AC131" s="1763"/>
      <c r="AD131" s="1764"/>
    </row>
    <row r="132" spans="12:30" ht="15.75" customHeight="1">
      <c r="U132" s="1762"/>
      <c r="Y132" s="1763"/>
      <c r="AC132" s="1763"/>
      <c r="AD132" s="1764"/>
    </row>
    <row r="133" spans="12:30" ht="15.75" customHeight="1">
      <c r="U133" s="1762"/>
      <c r="Y133" s="1763"/>
      <c r="AC133" s="1763"/>
      <c r="AD133" s="1764"/>
    </row>
    <row r="134" spans="12:30" ht="15.75" customHeight="1">
      <c r="U134" s="1762"/>
      <c r="Y134" s="1763"/>
      <c r="AC134" s="1763"/>
      <c r="AD134" s="1764"/>
    </row>
    <row r="135" spans="12:30" ht="15.75" customHeight="1">
      <c r="U135" s="1762"/>
      <c r="Y135" s="1763"/>
      <c r="AC135" s="1763"/>
      <c r="AD135" s="1764"/>
    </row>
    <row r="136" spans="12:30" ht="15.75" customHeight="1">
      <c r="U136" s="1762"/>
      <c r="Y136" s="1763"/>
      <c r="AC136" s="1763"/>
      <c r="AD136" s="1764"/>
    </row>
    <row r="137" spans="12:30" ht="15.75" customHeight="1">
      <c r="U137" s="1762"/>
      <c r="Y137" s="1763"/>
      <c r="AC137" s="1763"/>
      <c r="AD137" s="1764"/>
    </row>
    <row r="138" spans="12:30" ht="15.75" customHeight="1">
      <c r="U138" s="1762"/>
      <c r="Y138" s="1763"/>
      <c r="AC138" s="1763"/>
      <c r="AD138" s="1764"/>
    </row>
    <row r="139" spans="12:30" ht="15.75" customHeight="1">
      <c r="U139" s="1762"/>
      <c r="Y139" s="1763"/>
      <c r="AC139" s="1763"/>
      <c r="AD139" s="1764"/>
    </row>
    <row r="140" spans="12:30" ht="15.75" customHeight="1">
      <c r="U140" s="1762"/>
      <c r="Y140" s="1763"/>
      <c r="AC140" s="1763"/>
      <c r="AD140" s="1764"/>
    </row>
    <row r="141" spans="12:30" ht="15.75" customHeight="1">
      <c r="U141" s="1762"/>
      <c r="Y141" s="1763"/>
      <c r="AC141" s="1763"/>
      <c r="AD141" s="1764"/>
    </row>
    <row r="142" spans="12:30" ht="15.75" customHeight="1">
      <c r="U142" s="1762"/>
      <c r="Y142" s="1763"/>
      <c r="AC142" s="1763"/>
      <c r="AD142" s="1764"/>
    </row>
    <row r="143" spans="12:30" ht="15.75" customHeight="1">
      <c r="U143" s="1762"/>
      <c r="Y143" s="1763"/>
      <c r="AC143" s="1763"/>
      <c r="AD143" s="1764"/>
    </row>
    <row r="144" spans="12:30" ht="15.75" customHeight="1">
      <c r="U144" s="1762"/>
      <c r="Y144" s="1763"/>
      <c r="AC144" s="1763"/>
      <c r="AD144" s="1764"/>
    </row>
    <row r="145" spans="21:30" ht="15.75" customHeight="1">
      <c r="U145" s="1762"/>
      <c r="Y145" s="1763"/>
      <c r="AC145" s="1763"/>
      <c r="AD145" s="1764"/>
    </row>
    <row r="146" spans="21:30" ht="15.75" customHeight="1">
      <c r="U146" s="1762"/>
      <c r="Y146" s="1763"/>
      <c r="AC146" s="1763"/>
      <c r="AD146" s="1764"/>
    </row>
    <row r="147" spans="21:30" ht="15.75" customHeight="1">
      <c r="U147" s="1762"/>
      <c r="Y147" s="1763"/>
      <c r="AC147" s="1763"/>
      <c r="AD147" s="1764"/>
    </row>
    <row r="148" spans="21:30" ht="15.75" customHeight="1">
      <c r="U148" s="1762"/>
      <c r="Y148" s="1763"/>
      <c r="AC148" s="1763"/>
      <c r="AD148" s="1764"/>
    </row>
    <row r="149" spans="21:30" ht="15.75" customHeight="1">
      <c r="U149" s="1762"/>
      <c r="Y149" s="1763"/>
      <c r="AC149" s="1763"/>
      <c r="AD149" s="1764"/>
    </row>
    <row r="150" spans="21:30" ht="15.75" customHeight="1">
      <c r="U150" s="1762"/>
      <c r="Y150" s="1763"/>
      <c r="AC150" s="1763"/>
      <c r="AD150" s="1764"/>
    </row>
    <row r="151" spans="21:30" ht="15.75" customHeight="1">
      <c r="U151" s="1762"/>
      <c r="Y151" s="1763"/>
      <c r="AC151" s="1763"/>
      <c r="AD151" s="1764"/>
    </row>
    <row r="152" spans="21:30" ht="15.75" customHeight="1">
      <c r="U152" s="1762"/>
      <c r="Y152" s="1763"/>
      <c r="AC152" s="1763"/>
      <c r="AD152" s="1764"/>
    </row>
    <row r="153" spans="21:30" ht="15.75" customHeight="1">
      <c r="U153" s="1762"/>
      <c r="Y153" s="1763"/>
      <c r="AC153" s="1763"/>
      <c r="AD153" s="1764"/>
    </row>
    <row r="154" spans="21:30" ht="15.75" customHeight="1">
      <c r="U154" s="1762"/>
      <c r="Y154" s="1763"/>
      <c r="AC154" s="1763"/>
      <c r="AD154" s="1764"/>
    </row>
    <row r="155" spans="21:30" ht="15.75" customHeight="1">
      <c r="U155" s="1762"/>
      <c r="Y155" s="1763"/>
      <c r="AC155" s="1763"/>
      <c r="AD155" s="1764"/>
    </row>
    <row r="156" spans="21:30" ht="15.75" customHeight="1">
      <c r="U156" s="1762"/>
      <c r="Y156" s="1763"/>
      <c r="AC156" s="1763"/>
      <c r="AD156" s="1764"/>
    </row>
    <row r="157" spans="21:30" ht="15.75" customHeight="1">
      <c r="U157" s="1762"/>
      <c r="Y157" s="1763"/>
      <c r="AC157" s="1763"/>
      <c r="AD157" s="1764"/>
    </row>
    <row r="158" spans="21:30" ht="15.75" customHeight="1">
      <c r="U158" s="1762"/>
      <c r="Y158" s="1763"/>
      <c r="AC158" s="1763"/>
      <c r="AD158" s="1764"/>
    </row>
    <row r="159" spans="21:30" ht="15.75" customHeight="1">
      <c r="U159" s="1762"/>
      <c r="Y159" s="1763"/>
      <c r="AC159" s="1763"/>
      <c r="AD159" s="1764"/>
    </row>
    <row r="160" spans="21:30" ht="15.75" customHeight="1">
      <c r="U160" s="1762"/>
      <c r="Y160" s="1763"/>
      <c r="AC160" s="1763"/>
      <c r="AD160" s="1764"/>
    </row>
    <row r="161" spans="21:30" ht="15.75" customHeight="1">
      <c r="U161" s="1762"/>
      <c r="Y161" s="1763"/>
      <c r="AC161" s="1763"/>
      <c r="AD161" s="1764"/>
    </row>
    <row r="162" spans="21:30" ht="15.75" customHeight="1">
      <c r="U162" s="1762"/>
      <c r="Y162" s="1763"/>
      <c r="AC162" s="1763"/>
      <c r="AD162" s="1764"/>
    </row>
    <row r="163" spans="21:30" ht="15.75" customHeight="1">
      <c r="U163" s="1762"/>
      <c r="Y163" s="1763"/>
      <c r="AC163" s="1763"/>
      <c r="AD163" s="1764"/>
    </row>
    <row r="164" spans="21:30" ht="15.75" customHeight="1">
      <c r="U164" s="1762"/>
      <c r="Y164" s="1763"/>
      <c r="AC164" s="1763"/>
      <c r="AD164" s="1764"/>
    </row>
    <row r="165" spans="21:30" ht="15.75" customHeight="1">
      <c r="U165" s="1762"/>
      <c r="Y165" s="1763"/>
      <c r="AC165" s="1763"/>
      <c r="AD165" s="1764"/>
    </row>
    <row r="166" spans="21:30" ht="15.75" customHeight="1">
      <c r="U166" s="1762"/>
      <c r="Y166" s="1763"/>
      <c r="AC166" s="1763"/>
      <c r="AD166" s="1764"/>
    </row>
    <row r="167" spans="21:30" ht="15.75" customHeight="1">
      <c r="U167" s="1762"/>
      <c r="Y167" s="1763"/>
      <c r="AC167" s="1763"/>
      <c r="AD167" s="1764"/>
    </row>
    <row r="168" spans="21:30" ht="15.75" customHeight="1">
      <c r="U168" s="1762"/>
      <c r="Y168" s="1763"/>
      <c r="AC168" s="1763"/>
      <c r="AD168" s="1764"/>
    </row>
    <row r="169" spans="21:30" ht="15.75" customHeight="1">
      <c r="U169" s="1762"/>
      <c r="Y169" s="1763"/>
      <c r="AC169" s="1763"/>
      <c r="AD169" s="1764"/>
    </row>
    <row r="170" spans="21:30" ht="15.75" customHeight="1">
      <c r="U170" s="1762"/>
      <c r="Y170" s="1763"/>
      <c r="AC170" s="1763"/>
      <c r="AD170" s="1764"/>
    </row>
    <row r="171" spans="21:30" ht="15.75" customHeight="1">
      <c r="U171" s="1762"/>
      <c r="Y171" s="1763"/>
      <c r="AC171" s="1763"/>
      <c r="AD171" s="1764"/>
    </row>
    <row r="172" spans="21:30" ht="15.75" customHeight="1">
      <c r="U172" s="1762"/>
      <c r="Y172" s="1763"/>
      <c r="AC172" s="1763"/>
      <c r="AD172" s="1764"/>
    </row>
    <row r="173" spans="21:30" ht="15.75" customHeight="1">
      <c r="U173" s="1762"/>
      <c r="Y173" s="1763"/>
      <c r="AC173" s="1763"/>
      <c r="AD173" s="1764"/>
    </row>
    <row r="174" spans="21:30" ht="15.75" customHeight="1">
      <c r="U174" s="1762"/>
      <c r="Y174" s="1763"/>
      <c r="AC174" s="1763"/>
      <c r="AD174" s="1764"/>
    </row>
    <row r="175" spans="21:30" ht="15.75" customHeight="1">
      <c r="U175" s="1762"/>
      <c r="Y175" s="1763"/>
      <c r="AC175" s="1763"/>
      <c r="AD175" s="1764"/>
    </row>
    <row r="176" spans="21:30" ht="15.75" customHeight="1">
      <c r="U176" s="1762"/>
      <c r="Y176" s="1763"/>
      <c r="AC176" s="1763"/>
      <c r="AD176" s="1764"/>
    </row>
    <row r="177" spans="21:30" ht="15.75" customHeight="1">
      <c r="U177" s="1762"/>
      <c r="Y177" s="1763"/>
      <c r="AC177" s="1763"/>
      <c r="AD177" s="1764"/>
    </row>
    <row r="178" spans="21:30" ht="15.75" customHeight="1">
      <c r="U178" s="1762"/>
      <c r="Y178" s="1763"/>
      <c r="AC178" s="1763"/>
      <c r="AD178" s="1764"/>
    </row>
    <row r="179" spans="21:30" ht="15.75" customHeight="1">
      <c r="U179" s="1762"/>
      <c r="Y179" s="1763"/>
      <c r="AC179" s="1763"/>
      <c r="AD179" s="1764"/>
    </row>
    <row r="180" spans="21:30" ht="15.75" customHeight="1">
      <c r="U180" s="1762"/>
      <c r="Y180" s="1763"/>
      <c r="AC180" s="1763"/>
      <c r="AD180" s="1764"/>
    </row>
    <row r="181" spans="21:30" ht="15.75" customHeight="1">
      <c r="U181" s="1762"/>
      <c r="Y181" s="1763"/>
      <c r="AC181" s="1763"/>
      <c r="AD181" s="1764"/>
    </row>
    <row r="182" spans="21:30" ht="15.75" customHeight="1">
      <c r="U182" s="1762"/>
      <c r="Y182" s="1763"/>
      <c r="AC182" s="1763"/>
      <c r="AD182" s="1764"/>
    </row>
    <row r="183" spans="21:30" ht="15.75" customHeight="1">
      <c r="U183" s="1762"/>
      <c r="Y183" s="1763"/>
      <c r="AC183" s="1763"/>
      <c r="AD183" s="1764"/>
    </row>
    <row r="184" spans="21:30" ht="15.75" customHeight="1">
      <c r="U184" s="1762"/>
      <c r="Y184" s="1763"/>
      <c r="AC184" s="1763"/>
      <c r="AD184" s="1764"/>
    </row>
    <row r="185" spans="21:30" ht="15.75" customHeight="1">
      <c r="U185" s="1762"/>
      <c r="Y185" s="1763"/>
      <c r="AC185" s="1763"/>
      <c r="AD185" s="1764"/>
    </row>
    <row r="186" spans="21:30" ht="15.75" customHeight="1">
      <c r="U186" s="1762"/>
      <c r="Y186" s="1763"/>
      <c r="AC186" s="1763"/>
      <c r="AD186" s="1764"/>
    </row>
    <row r="187" spans="21:30" ht="15.75" customHeight="1">
      <c r="U187" s="1762"/>
      <c r="Y187" s="1763"/>
      <c r="AC187" s="1763"/>
      <c r="AD187" s="1764"/>
    </row>
    <row r="188" spans="21:30" ht="15.75" customHeight="1">
      <c r="U188" s="1762"/>
      <c r="Y188" s="1763"/>
      <c r="AC188" s="1763"/>
      <c r="AD188" s="1764"/>
    </row>
    <row r="189" spans="21:30" ht="15.75" customHeight="1">
      <c r="U189" s="1762"/>
      <c r="Y189" s="1763"/>
      <c r="AC189" s="1763"/>
      <c r="AD189" s="1764"/>
    </row>
    <row r="190" spans="21:30" ht="15.75" customHeight="1">
      <c r="U190" s="1762"/>
      <c r="Y190" s="1763"/>
      <c r="AC190" s="1763"/>
      <c r="AD190" s="1764"/>
    </row>
    <row r="191" spans="21:30" ht="15.75" customHeight="1">
      <c r="U191" s="1762"/>
      <c r="Y191" s="1763"/>
      <c r="AC191" s="1763"/>
      <c r="AD191" s="1764"/>
    </row>
    <row r="192" spans="21:30" ht="15.75" customHeight="1">
      <c r="U192" s="1762"/>
      <c r="Y192" s="1763"/>
      <c r="AC192" s="1763"/>
      <c r="AD192" s="1764"/>
    </row>
    <row r="193" spans="21:30" ht="15.75" customHeight="1">
      <c r="U193" s="1762"/>
      <c r="Y193" s="1763"/>
      <c r="AC193" s="1763"/>
      <c r="AD193" s="1764"/>
    </row>
    <row r="194" spans="21:30" ht="15.75" customHeight="1">
      <c r="U194" s="1762"/>
      <c r="Y194" s="1763"/>
      <c r="AC194" s="1763"/>
      <c r="AD194" s="1764"/>
    </row>
    <row r="195" spans="21:30" ht="15.75" customHeight="1">
      <c r="U195" s="1762"/>
      <c r="Y195" s="1763"/>
      <c r="AC195" s="1763"/>
      <c r="AD195" s="1764"/>
    </row>
    <row r="196" spans="21:30" ht="15.75" customHeight="1">
      <c r="U196" s="1762"/>
      <c r="Y196" s="1763"/>
      <c r="AC196" s="1763"/>
      <c r="AD196" s="1764"/>
    </row>
    <row r="197" spans="21:30" ht="15.75" customHeight="1">
      <c r="U197" s="1762"/>
      <c r="Y197" s="1763"/>
      <c r="AC197" s="1763"/>
      <c r="AD197" s="1764"/>
    </row>
    <row r="198" spans="21:30" ht="15.75" customHeight="1">
      <c r="U198" s="1762"/>
      <c r="Y198" s="1763"/>
      <c r="AC198" s="1763"/>
      <c r="AD198" s="1764"/>
    </row>
    <row r="199" spans="21:30" ht="15.75" customHeight="1">
      <c r="U199" s="1762"/>
      <c r="Y199" s="1763"/>
      <c r="AC199" s="1763"/>
      <c r="AD199" s="1764"/>
    </row>
    <row r="200" spans="21:30" ht="15.75" customHeight="1">
      <c r="U200" s="1762"/>
      <c r="Y200" s="1763"/>
      <c r="AC200" s="1763"/>
      <c r="AD200" s="1764"/>
    </row>
    <row r="201" spans="21:30" ht="15.75" customHeight="1">
      <c r="U201" s="1762"/>
      <c r="Y201" s="1763"/>
      <c r="AC201" s="1763"/>
      <c r="AD201" s="1764"/>
    </row>
    <row r="202" spans="21:30" ht="15.75" customHeight="1">
      <c r="U202" s="1762"/>
      <c r="Y202" s="1763"/>
      <c r="AC202" s="1763"/>
      <c r="AD202" s="1764"/>
    </row>
    <row r="203" spans="21:30" ht="15.75" customHeight="1">
      <c r="U203" s="1762"/>
      <c r="Y203" s="1763"/>
      <c r="AC203" s="1763"/>
      <c r="AD203" s="1764"/>
    </row>
    <row r="204" spans="21:30" ht="15.75" customHeight="1">
      <c r="U204" s="1762"/>
      <c r="Y204" s="1763"/>
      <c r="AC204" s="1763"/>
      <c r="AD204" s="1764"/>
    </row>
    <row r="205" spans="21:30" ht="15.75" customHeight="1">
      <c r="U205" s="1762"/>
      <c r="Y205" s="1763"/>
      <c r="AC205" s="1763"/>
      <c r="AD205" s="1764"/>
    </row>
    <row r="206" spans="21:30" ht="15.75" customHeight="1">
      <c r="U206" s="1762"/>
      <c r="Y206" s="1763"/>
      <c r="AC206" s="1763"/>
      <c r="AD206" s="1764"/>
    </row>
    <row r="207" spans="21:30" ht="15.75" customHeight="1">
      <c r="U207" s="1762"/>
      <c r="Y207" s="1763"/>
      <c r="AC207" s="1763"/>
      <c r="AD207" s="1764"/>
    </row>
    <row r="208" spans="21:30" ht="15.75" customHeight="1">
      <c r="U208" s="1762"/>
      <c r="Y208" s="1763"/>
      <c r="AC208" s="1763"/>
      <c r="AD208" s="1764"/>
    </row>
    <row r="209" spans="21:30" ht="15.75" customHeight="1">
      <c r="U209" s="1762"/>
      <c r="Y209" s="1763"/>
      <c r="AC209" s="1763"/>
      <c r="AD209" s="1764"/>
    </row>
    <row r="210" spans="21:30" ht="15.75" customHeight="1">
      <c r="U210" s="1762"/>
      <c r="Y210" s="1763"/>
      <c r="AC210" s="1763"/>
      <c r="AD210" s="1764"/>
    </row>
    <row r="211" spans="21:30" ht="15.75" customHeight="1">
      <c r="U211" s="1762"/>
      <c r="Y211" s="1763"/>
      <c r="AC211" s="1763"/>
      <c r="AD211" s="1764"/>
    </row>
    <row r="212" spans="21:30" ht="15.75" customHeight="1">
      <c r="U212" s="1762"/>
      <c r="Y212" s="1763"/>
      <c r="AC212" s="1763"/>
      <c r="AD212" s="1764"/>
    </row>
    <row r="213" spans="21:30" ht="15.75" customHeight="1">
      <c r="U213" s="1762"/>
      <c r="Y213" s="1763"/>
      <c r="AC213" s="1763"/>
      <c r="AD213" s="1764"/>
    </row>
    <row r="214" spans="21:30" ht="15.75" customHeight="1">
      <c r="U214" s="1762"/>
      <c r="Y214" s="1763"/>
      <c r="AC214" s="1763"/>
      <c r="AD214" s="1764"/>
    </row>
    <row r="215" spans="21:30" ht="15.75" customHeight="1">
      <c r="U215" s="1762"/>
      <c r="Y215" s="1763"/>
      <c r="AC215" s="1763"/>
      <c r="AD215" s="1764"/>
    </row>
    <row r="216" spans="21:30" ht="15.75" customHeight="1">
      <c r="U216" s="1762"/>
      <c r="Y216" s="1763"/>
      <c r="AC216" s="1763"/>
      <c r="AD216" s="1764"/>
    </row>
    <row r="217" spans="21:30" ht="15.75" customHeight="1">
      <c r="U217" s="1762"/>
      <c r="Y217" s="1763"/>
      <c r="AC217" s="1763"/>
      <c r="AD217" s="1764"/>
    </row>
    <row r="218" spans="21:30" ht="15.75" customHeight="1">
      <c r="U218" s="1762"/>
      <c r="Y218" s="1763"/>
      <c r="AC218" s="1763"/>
      <c r="AD218" s="1764"/>
    </row>
    <row r="219" spans="21:30" ht="15.75" customHeight="1">
      <c r="U219" s="1762"/>
      <c r="Y219" s="1763"/>
      <c r="AC219" s="1763"/>
      <c r="AD219" s="1764"/>
    </row>
    <row r="220" spans="21:30" ht="15.75" customHeight="1">
      <c r="U220" s="1762"/>
      <c r="Y220" s="1763"/>
      <c r="AC220" s="1763"/>
      <c r="AD220" s="1764"/>
    </row>
    <row r="221" spans="21:30" ht="15.75" customHeight="1">
      <c r="U221" s="1762"/>
      <c r="Y221" s="1763"/>
      <c r="AC221" s="1763"/>
      <c r="AD221" s="1764"/>
    </row>
    <row r="222" spans="21:30" ht="15.75" customHeight="1">
      <c r="U222" s="1762"/>
      <c r="Y222" s="1763"/>
      <c r="AC222" s="1763"/>
      <c r="AD222" s="1764"/>
    </row>
    <row r="223" spans="21:30" ht="15.75" customHeight="1">
      <c r="U223" s="1762"/>
      <c r="Y223" s="1763"/>
      <c r="AC223" s="1763"/>
      <c r="AD223" s="1764"/>
    </row>
    <row r="224" spans="21:30" ht="15.75" customHeight="1">
      <c r="U224" s="1762"/>
      <c r="Y224" s="1763"/>
      <c r="AC224" s="1763"/>
      <c r="AD224" s="1764"/>
    </row>
    <row r="225" spans="21:30" ht="15.75" customHeight="1">
      <c r="U225" s="1762"/>
      <c r="Y225" s="1763"/>
      <c r="AC225" s="1763"/>
      <c r="AD225" s="1764"/>
    </row>
    <row r="226" spans="21:30" ht="15.75" customHeight="1">
      <c r="U226" s="1762"/>
      <c r="Y226" s="1763"/>
      <c r="AC226" s="1763"/>
      <c r="AD226" s="1764"/>
    </row>
    <row r="227" spans="21:30" ht="15.75" customHeight="1">
      <c r="U227" s="1762"/>
      <c r="Y227" s="1763"/>
      <c r="AC227" s="1763"/>
      <c r="AD227" s="1764"/>
    </row>
    <row r="228" spans="21:30" ht="15.75" customHeight="1">
      <c r="U228" s="1762"/>
      <c r="Y228" s="1763"/>
      <c r="AC228" s="1763"/>
      <c r="AD228" s="1764"/>
    </row>
    <row r="229" spans="21:30" ht="15.75" customHeight="1">
      <c r="U229" s="1762"/>
      <c r="Y229" s="1763"/>
      <c r="AC229" s="1763"/>
      <c r="AD229" s="1764"/>
    </row>
    <row r="230" spans="21:30" ht="15.75" customHeight="1">
      <c r="U230" s="1762"/>
      <c r="Y230" s="1763"/>
      <c r="AC230" s="1763"/>
      <c r="AD230" s="1764"/>
    </row>
    <row r="231" spans="21:30" ht="15.75" customHeight="1">
      <c r="U231" s="1762"/>
      <c r="Y231" s="1763"/>
      <c r="AC231" s="1763"/>
      <c r="AD231" s="1764"/>
    </row>
    <row r="232" spans="21:30" ht="15.75" customHeight="1">
      <c r="U232" s="1762"/>
      <c r="Y232" s="1763"/>
      <c r="AC232" s="1763"/>
      <c r="AD232" s="1764"/>
    </row>
    <row r="233" spans="21:30" ht="15.75" customHeight="1">
      <c r="U233" s="1762"/>
      <c r="Y233" s="1763"/>
      <c r="AC233" s="1763"/>
      <c r="AD233" s="1764"/>
    </row>
    <row r="234" spans="21:30" ht="15.75" customHeight="1">
      <c r="U234" s="1762"/>
      <c r="Y234" s="1763"/>
      <c r="AC234" s="1763"/>
      <c r="AD234" s="1764"/>
    </row>
    <row r="235" spans="21:30" ht="15.75" customHeight="1">
      <c r="U235" s="1762"/>
      <c r="Y235" s="1763"/>
      <c r="AC235" s="1763"/>
      <c r="AD235" s="1764"/>
    </row>
    <row r="236" spans="21:30" ht="15.75" customHeight="1">
      <c r="U236" s="1762"/>
      <c r="Y236" s="1763"/>
      <c r="AC236" s="1763"/>
      <c r="AD236" s="1764"/>
    </row>
    <row r="237" spans="21:30" ht="15.75" customHeight="1">
      <c r="U237" s="1762"/>
      <c r="Y237" s="1763"/>
      <c r="AC237" s="1763"/>
      <c r="AD237" s="1764"/>
    </row>
    <row r="238" spans="21:30" ht="15.75" customHeight="1">
      <c r="U238" s="1762"/>
      <c r="Y238" s="1763"/>
      <c r="AC238" s="1763"/>
      <c r="AD238" s="1764"/>
    </row>
    <row r="239" spans="21:30" ht="15.75" customHeight="1">
      <c r="U239" s="1762"/>
      <c r="Y239" s="1763"/>
      <c r="AC239" s="1763"/>
      <c r="AD239" s="1764"/>
    </row>
    <row r="240" spans="21:30" ht="15.75" customHeight="1">
      <c r="U240" s="1762"/>
      <c r="Y240" s="1763"/>
      <c r="AC240" s="1763"/>
      <c r="AD240" s="1764"/>
    </row>
    <row r="241" spans="21:30" ht="15.75" customHeight="1">
      <c r="U241" s="1762"/>
      <c r="Y241" s="1763"/>
      <c r="AC241" s="1763"/>
      <c r="AD241" s="1764"/>
    </row>
    <row r="242" spans="21:30" ht="15.75" customHeight="1">
      <c r="U242" s="1762"/>
      <c r="Y242" s="1763"/>
      <c r="AC242" s="1763"/>
      <c r="AD242" s="1764"/>
    </row>
    <row r="243" spans="21:30" ht="15.75" customHeight="1">
      <c r="U243" s="1762"/>
      <c r="Y243" s="1763"/>
      <c r="AC243" s="1763"/>
      <c r="AD243" s="1764"/>
    </row>
    <row r="244" spans="21:30" ht="15.75" customHeight="1">
      <c r="U244" s="1762"/>
      <c r="Y244" s="1763"/>
      <c r="AC244" s="1763"/>
      <c r="AD244" s="1764"/>
    </row>
    <row r="245" spans="21:30" ht="15.75" customHeight="1">
      <c r="U245" s="1762"/>
      <c r="Y245" s="1763"/>
      <c r="AC245" s="1763"/>
      <c r="AD245" s="1764"/>
    </row>
    <row r="246" spans="21:30" ht="15.75" customHeight="1">
      <c r="U246" s="1762"/>
      <c r="Y246" s="1763"/>
      <c r="AC246" s="1763"/>
      <c r="AD246" s="1764"/>
    </row>
    <row r="247" spans="21:30" ht="15.75" customHeight="1">
      <c r="U247" s="1762"/>
      <c r="Y247" s="1763"/>
      <c r="AC247" s="1763"/>
      <c r="AD247" s="1764"/>
    </row>
    <row r="248" spans="21:30" ht="15.75" customHeight="1">
      <c r="U248" s="1762"/>
      <c r="Y248" s="1763"/>
      <c r="AC248" s="1763"/>
      <c r="AD248" s="1764"/>
    </row>
    <row r="249" spans="21:30" ht="15.75" customHeight="1">
      <c r="U249" s="1762"/>
      <c r="Y249" s="1763"/>
      <c r="AC249" s="1763"/>
      <c r="AD249" s="1764"/>
    </row>
    <row r="250" spans="21:30" ht="15.75" customHeight="1">
      <c r="U250" s="1762"/>
      <c r="Y250" s="1763"/>
      <c r="AC250" s="1763"/>
      <c r="AD250" s="1764"/>
    </row>
    <row r="251" spans="21:30" ht="15.75" customHeight="1">
      <c r="U251" s="1762"/>
      <c r="Y251" s="1763"/>
      <c r="AC251" s="1763"/>
      <c r="AD251" s="1764"/>
    </row>
    <row r="252" spans="21:30" ht="15.75" customHeight="1">
      <c r="U252" s="1762"/>
      <c r="Y252" s="1763"/>
      <c r="AC252" s="1763"/>
      <c r="AD252" s="1764"/>
    </row>
    <row r="253" spans="21:30" ht="15.75" customHeight="1">
      <c r="U253" s="1762"/>
      <c r="Y253" s="1763"/>
      <c r="AC253" s="1763"/>
      <c r="AD253" s="1764"/>
    </row>
    <row r="254" spans="21:30" ht="15.75" customHeight="1">
      <c r="U254" s="1762"/>
      <c r="Y254" s="1763"/>
      <c r="AC254" s="1763"/>
      <c r="AD254" s="1764"/>
    </row>
    <row r="255" spans="21:30" ht="15.75" customHeight="1">
      <c r="U255" s="1762"/>
      <c r="Y255" s="1763"/>
      <c r="AC255" s="1763"/>
      <c r="AD255" s="1764"/>
    </row>
    <row r="256" spans="21:30" ht="15.75" customHeight="1">
      <c r="U256" s="1762"/>
      <c r="Y256" s="1763"/>
      <c r="AC256" s="1763"/>
      <c r="AD256" s="1764"/>
    </row>
    <row r="257" spans="21:30" ht="15.75" customHeight="1">
      <c r="U257" s="1762"/>
      <c r="Y257" s="1763"/>
      <c r="AC257" s="1763"/>
      <c r="AD257" s="1764"/>
    </row>
    <row r="258" spans="21:30" ht="15.75" customHeight="1">
      <c r="U258" s="1762"/>
      <c r="Y258" s="1763"/>
      <c r="AC258" s="1763"/>
      <c r="AD258" s="1764"/>
    </row>
    <row r="259" spans="21:30" ht="15.75" customHeight="1">
      <c r="U259" s="1762"/>
      <c r="Y259" s="1763"/>
      <c r="AC259" s="1763"/>
      <c r="AD259" s="1764"/>
    </row>
    <row r="260" spans="21:30" ht="15.75" customHeight="1">
      <c r="U260" s="1762"/>
      <c r="Y260" s="1763"/>
      <c r="AC260" s="1763"/>
      <c r="AD260" s="1764"/>
    </row>
    <row r="261" spans="21:30" ht="15.75" customHeight="1">
      <c r="U261" s="1762"/>
      <c r="Y261" s="1763"/>
      <c r="AC261" s="1763"/>
      <c r="AD261" s="1764"/>
    </row>
    <row r="262" spans="21:30" ht="15.75" customHeight="1">
      <c r="U262" s="1762"/>
      <c r="Y262" s="1763"/>
      <c r="AC262" s="1763"/>
      <c r="AD262" s="1764"/>
    </row>
    <row r="263" spans="21:30" ht="15.75" customHeight="1">
      <c r="U263" s="1762"/>
      <c r="Y263" s="1763"/>
      <c r="AC263" s="1763"/>
      <c r="AD263" s="1764"/>
    </row>
    <row r="264" spans="21:30" ht="15.75" customHeight="1">
      <c r="U264" s="1762"/>
      <c r="Y264" s="1763"/>
      <c r="AC264" s="1763"/>
      <c r="AD264" s="1764"/>
    </row>
    <row r="265" spans="21:30" ht="15.75" customHeight="1">
      <c r="U265" s="1762"/>
      <c r="Y265" s="1763"/>
      <c r="AC265" s="1763"/>
      <c r="AD265" s="1764"/>
    </row>
    <row r="266" spans="21:30" ht="15.75" customHeight="1">
      <c r="U266" s="1762"/>
      <c r="Y266" s="1763"/>
      <c r="AC266" s="1763"/>
      <c r="AD266" s="1764"/>
    </row>
    <row r="267" spans="21:30" ht="15.75" customHeight="1">
      <c r="U267" s="1762"/>
      <c r="Y267" s="1763"/>
      <c r="AC267" s="1763"/>
      <c r="AD267" s="1764"/>
    </row>
    <row r="268" spans="21:30" ht="15.75" customHeight="1">
      <c r="U268" s="1762"/>
      <c r="Y268" s="1763"/>
      <c r="AC268" s="1763"/>
      <c r="AD268" s="1764"/>
    </row>
    <row r="269" spans="21:30" ht="15.75" customHeight="1">
      <c r="U269" s="1762"/>
      <c r="Y269" s="1763"/>
      <c r="AC269" s="1763"/>
      <c r="AD269" s="1764"/>
    </row>
    <row r="270" spans="21:30" ht="15.75" customHeight="1">
      <c r="U270" s="1762"/>
      <c r="Y270" s="1763"/>
      <c r="AC270" s="1763"/>
      <c r="AD270" s="1764"/>
    </row>
    <row r="271" spans="21:30" ht="15.75" customHeight="1">
      <c r="U271" s="1762"/>
      <c r="Y271" s="1763"/>
      <c r="AC271" s="1763"/>
      <c r="AD271" s="1764"/>
    </row>
    <row r="272" spans="21:30" ht="15.75" customHeight="1">
      <c r="U272" s="1762"/>
      <c r="Y272" s="1763"/>
      <c r="AC272" s="1763"/>
      <c r="AD272" s="1764"/>
    </row>
    <row r="273" spans="21:30" ht="15.75" customHeight="1">
      <c r="U273" s="1762"/>
      <c r="Y273" s="1763"/>
      <c r="AC273" s="1763"/>
      <c r="AD273" s="1764"/>
    </row>
    <row r="274" spans="21:30" ht="15.75" customHeight="1">
      <c r="U274" s="1762"/>
      <c r="Y274" s="1763"/>
      <c r="AC274" s="1763"/>
      <c r="AD274" s="1764"/>
    </row>
    <row r="275" spans="21:30" ht="15.75" customHeight="1">
      <c r="U275" s="1762"/>
      <c r="Y275" s="1763"/>
      <c r="AC275" s="1763"/>
      <c r="AD275" s="1764"/>
    </row>
    <row r="276" spans="21:30" ht="15.75" customHeight="1">
      <c r="U276" s="1762"/>
      <c r="Y276" s="1763"/>
      <c r="AC276" s="1763"/>
      <c r="AD276" s="1764"/>
    </row>
    <row r="277" spans="21:30" ht="15.75" customHeight="1">
      <c r="U277" s="1762"/>
      <c r="Y277" s="1763"/>
      <c r="AC277" s="1763"/>
      <c r="AD277" s="1764"/>
    </row>
    <row r="278" spans="21:30" ht="15.75" customHeight="1">
      <c r="U278" s="1762"/>
      <c r="Y278" s="1763"/>
      <c r="AC278" s="1763"/>
      <c r="AD278" s="1764"/>
    </row>
    <row r="279" spans="21:30" ht="15.75" customHeight="1">
      <c r="U279" s="1762"/>
      <c r="Y279" s="1763"/>
      <c r="AC279" s="1763"/>
      <c r="AD279" s="1764"/>
    </row>
    <row r="280" spans="21:30" ht="15.75" customHeight="1">
      <c r="U280" s="1762"/>
      <c r="Y280" s="1763"/>
      <c r="AC280" s="1763"/>
      <c r="AD280" s="1764"/>
    </row>
    <row r="281" spans="21:30" ht="15.75" customHeight="1">
      <c r="U281" s="1762"/>
      <c r="Y281" s="1763"/>
      <c r="AC281" s="1763"/>
      <c r="AD281" s="1764"/>
    </row>
    <row r="282" spans="21:30" ht="15.75" customHeight="1">
      <c r="U282" s="1762"/>
      <c r="Y282" s="1763"/>
      <c r="AC282" s="1763"/>
      <c r="AD282" s="1764"/>
    </row>
    <row r="283" spans="21:30" ht="15.75" customHeight="1">
      <c r="U283" s="1762"/>
      <c r="Y283" s="1763"/>
      <c r="AC283" s="1763"/>
      <c r="AD283" s="1764"/>
    </row>
    <row r="284" spans="21:30" ht="15.75" customHeight="1">
      <c r="U284" s="1762"/>
      <c r="Y284" s="1763"/>
      <c r="AC284" s="1763"/>
      <c r="AD284" s="1764"/>
    </row>
    <row r="285" spans="21:30" ht="15.75" customHeight="1">
      <c r="U285" s="1762"/>
      <c r="Y285" s="1763"/>
      <c r="AC285" s="1763"/>
      <c r="AD285" s="1764"/>
    </row>
    <row r="286" spans="21:30" ht="15.75" customHeight="1">
      <c r="U286" s="1762"/>
      <c r="Y286" s="1763"/>
      <c r="AC286" s="1763"/>
      <c r="AD286" s="1764"/>
    </row>
    <row r="287" spans="21:30" ht="15.75" customHeight="1">
      <c r="U287" s="1762"/>
      <c r="Y287" s="1763"/>
      <c r="AC287" s="1763"/>
      <c r="AD287" s="1764"/>
    </row>
    <row r="288" spans="21:30" ht="15.75" customHeight="1">
      <c r="U288" s="1762"/>
      <c r="Y288" s="1763"/>
      <c r="AC288" s="1763"/>
      <c r="AD288" s="1764"/>
    </row>
    <row r="289" spans="21:30" ht="15.75" customHeight="1">
      <c r="U289" s="1762"/>
      <c r="Y289" s="1763"/>
      <c r="AC289" s="1763"/>
      <c r="AD289" s="1764"/>
    </row>
    <row r="290" spans="21:30" ht="15.75" customHeight="1">
      <c r="U290" s="1762"/>
      <c r="Y290" s="1763"/>
      <c r="AC290" s="1763"/>
      <c r="AD290" s="1764"/>
    </row>
    <row r="291" spans="21:30" ht="15.75" customHeight="1">
      <c r="U291" s="1762"/>
      <c r="Y291" s="1763"/>
      <c r="AC291" s="1763"/>
      <c r="AD291" s="1764"/>
    </row>
    <row r="292" spans="21:30" ht="15.75" customHeight="1">
      <c r="U292" s="1762"/>
      <c r="Y292" s="1763"/>
      <c r="AC292" s="1763"/>
      <c r="AD292" s="1764"/>
    </row>
    <row r="293" spans="21:30" ht="15.75" customHeight="1">
      <c r="U293" s="1762"/>
      <c r="Y293" s="1763"/>
      <c r="AC293" s="1763"/>
      <c r="AD293" s="1764"/>
    </row>
    <row r="294" spans="21:30" ht="15.75" customHeight="1">
      <c r="U294" s="1762"/>
      <c r="Y294" s="1763"/>
      <c r="AC294" s="1763"/>
      <c r="AD294" s="1764"/>
    </row>
    <row r="295" spans="21:30" ht="15.75" customHeight="1">
      <c r="U295" s="1762"/>
      <c r="Y295" s="1763"/>
      <c r="AC295" s="1763"/>
      <c r="AD295" s="1764"/>
    </row>
    <row r="296" spans="21:30" ht="15.75" customHeight="1">
      <c r="U296" s="1762"/>
      <c r="Y296" s="1763"/>
      <c r="AC296" s="1763"/>
      <c r="AD296" s="1764"/>
    </row>
    <row r="297" spans="21:30" ht="15.75" customHeight="1">
      <c r="U297" s="1762"/>
      <c r="Y297" s="1763"/>
      <c r="AC297" s="1763"/>
      <c r="AD297" s="1764"/>
    </row>
    <row r="298" spans="21:30" ht="15.75" customHeight="1">
      <c r="U298" s="1762"/>
      <c r="Y298" s="1763"/>
      <c r="AC298" s="1763"/>
      <c r="AD298" s="1764"/>
    </row>
    <row r="299" spans="21:30" ht="15.75" customHeight="1">
      <c r="U299" s="1762"/>
      <c r="Y299" s="1763"/>
      <c r="AC299" s="1763"/>
      <c r="AD299" s="1764"/>
    </row>
    <row r="300" spans="21:30" ht="15.75" customHeight="1">
      <c r="U300" s="1762"/>
      <c r="Y300" s="1763"/>
      <c r="AC300" s="1763"/>
      <c r="AD300" s="1764"/>
    </row>
    <row r="301" spans="21:30" ht="15.75" customHeight="1">
      <c r="U301" s="1762"/>
      <c r="Y301" s="1763"/>
      <c r="AC301" s="1763"/>
      <c r="AD301" s="1764"/>
    </row>
    <row r="302" spans="21:30" ht="15.75" customHeight="1">
      <c r="U302" s="1762"/>
      <c r="Y302" s="1763"/>
      <c r="AC302" s="1763"/>
      <c r="AD302" s="1764"/>
    </row>
    <row r="303" spans="21:30" ht="15.75" customHeight="1">
      <c r="U303" s="1762"/>
      <c r="Y303" s="1763"/>
      <c r="AC303" s="1763"/>
      <c r="AD303" s="1764"/>
    </row>
    <row r="304" spans="21:30" ht="15.75" customHeight="1">
      <c r="U304" s="1762"/>
      <c r="Y304" s="1763"/>
      <c r="AC304" s="1763"/>
      <c r="AD304" s="1764"/>
    </row>
    <row r="305" spans="21:30" ht="15.75" customHeight="1">
      <c r="U305" s="1762"/>
      <c r="Y305" s="1763"/>
      <c r="AC305" s="1763"/>
      <c r="AD305" s="1764"/>
    </row>
    <row r="306" spans="21:30" ht="15.75" customHeight="1">
      <c r="U306" s="1762"/>
      <c r="Y306" s="1763"/>
      <c r="AC306" s="1763"/>
      <c r="AD306" s="1764"/>
    </row>
    <row r="307" spans="21:30" ht="15.75" customHeight="1">
      <c r="U307" s="1762"/>
      <c r="Y307" s="1763"/>
      <c r="AC307" s="1763"/>
      <c r="AD307" s="1764"/>
    </row>
    <row r="308" spans="21:30" ht="15.75" customHeight="1">
      <c r="U308" s="1762"/>
      <c r="Y308" s="1763"/>
      <c r="AC308" s="1763"/>
      <c r="AD308" s="1764"/>
    </row>
    <row r="309" spans="21:30" ht="15.75" customHeight="1">
      <c r="U309" s="1762"/>
      <c r="Y309" s="1763"/>
      <c r="AC309" s="1763"/>
      <c r="AD309" s="1764"/>
    </row>
    <row r="310" spans="21:30" ht="15.75" customHeight="1">
      <c r="U310" s="1762"/>
      <c r="Y310" s="1763"/>
      <c r="AC310" s="1763"/>
      <c r="AD310" s="1764"/>
    </row>
    <row r="311" spans="21:30" ht="15.75" customHeight="1">
      <c r="U311" s="1762"/>
      <c r="Y311" s="1763"/>
      <c r="AC311" s="1763"/>
      <c r="AD311" s="1764"/>
    </row>
    <row r="312" spans="21:30" ht="15.75" customHeight="1">
      <c r="U312" s="1762"/>
      <c r="Y312" s="1763"/>
      <c r="AC312" s="1763"/>
      <c r="AD312" s="1764"/>
    </row>
    <row r="313" spans="21:30" ht="15.75" customHeight="1">
      <c r="U313" s="1762"/>
      <c r="Y313" s="1763"/>
      <c r="AC313" s="1763"/>
      <c r="AD313" s="1764"/>
    </row>
    <row r="314" spans="21:30" ht="15.75" customHeight="1">
      <c r="U314" s="1762"/>
      <c r="Y314" s="1763"/>
      <c r="AC314" s="1763"/>
      <c r="AD314" s="1764"/>
    </row>
    <row r="315" spans="21:30" ht="15.75" customHeight="1">
      <c r="U315" s="1762"/>
      <c r="Y315" s="1763"/>
      <c r="AC315" s="1763"/>
      <c r="AD315" s="1764"/>
    </row>
    <row r="316" spans="21:30" ht="15.75" customHeight="1">
      <c r="U316" s="1762"/>
      <c r="Y316" s="1763"/>
      <c r="AC316" s="1763"/>
      <c r="AD316" s="1764"/>
    </row>
    <row r="317" spans="21:30" ht="15.75" customHeight="1">
      <c r="U317" s="1762"/>
      <c r="Y317" s="1763"/>
      <c r="AC317" s="1763"/>
      <c r="AD317" s="1764"/>
    </row>
    <row r="318" spans="21:30" ht="15.75" customHeight="1">
      <c r="U318" s="1762"/>
      <c r="Y318" s="1763"/>
      <c r="AC318" s="1763"/>
      <c r="AD318" s="1764"/>
    </row>
    <row r="319" spans="21:30" ht="15.75" customHeight="1">
      <c r="U319" s="1762"/>
      <c r="Y319" s="1763"/>
      <c r="AC319" s="1763"/>
      <c r="AD319" s="1764"/>
    </row>
    <row r="320" spans="21:30" ht="15.75" customHeight="1">
      <c r="U320" s="1762"/>
      <c r="Y320" s="1763"/>
      <c r="AC320" s="1763"/>
      <c r="AD320" s="1764"/>
    </row>
    <row r="321" spans="21:30" ht="15.75" customHeight="1">
      <c r="U321" s="1762"/>
      <c r="Y321" s="1763"/>
      <c r="AC321" s="1763"/>
      <c r="AD321" s="1764"/>
    </row>
    <row r="322" spans="21:30" ht="15.75" customHeight="1">
      <c r="U322" s="1762"/>
      <c r="Y322" s="1763"/>
      <c r="AC322" s="1763"/>
      <c r="AD322" s="1764"/>
    </row>
    <row r="323" spans="21:30" ht="15.75" customHeight="1">
      <c r="U323" s="1762"/>
      <c r="Y323" s="1763"/>
      <c r="AC323" s="1763"/>
      <c r="AD323" s="1764"/>
    </row>
    <row r="324" spans="21:30" ht="15.75" customHeight="1">
      <c r="U324" s="1762"/>
      <c r="Y324" s="1763"/>
      <c r="AC324" s="1763"/>
      <c r="AD324" s="1764"/>
    </row>
    <row r="325" spans="21:30" ht="15.75" customHeight="1">
      <c r="U325" s="1762"/>
      <c r="Y325" s="1763"/>
      <c r="AC325" s="1763"/>
      <c r="AD325" s="1764"/>
    </row>
    <row r="326" spans="21:30" ht="15.75" customHeight="1">
      <c r="U326" s="1762"/>
      <c r="Y326" s="1763"/>
      <c r="AC326" s="1763"/>
      <c r="AD326" s="1764"/>
    </row>
    <row r="327" spans="21:30" ht="15.75" customHeight="1">
      <c r="U327" s="1762"/>
      <c r="Y327" s="1763"/>
      <c r="AC327" s="1763"/>
      <c r="AD327" s="1764"/>
    </row>
    <row r="328" spans="21:30" ht="15.75" customHeight="1">
      <c r="U328" s="1762"/>
      <c r="Y328" s="1763"/>
      <c r="AC328" s="1763"/>
      <c r="AD328" s="1764"/>
    </row>
    <row r="329" spans="21:30" ht="15.75" customHeight="1">
      <c r="U329" s="1762"/>
      <c r="Y329" s="1763"/>
      <c r="AC329" s="1763"/>
      <c r="AD329" s="1764"/>
    </row>
    <row r="330" spans="21:30" ht="15.75" customHeight="1">
      <c r="U330" s="1762"/>
      <c r="Y330" s="1763"/>
      <c r="AC330" s="1763"/>
      <c r="AD330" s="1764"/>
    </row>
    <row r="331" spans="21:30" ht="15.75" customHeight="1">
      <c r="U331" s="1762"/>
      <c r="Y331" s="1763"/>
      <c r="AC331" s="1763"/>
      <c r="AD331" s="1764"/>
    </row>
    <row r="332" spans="21:30" ht="15.75" customHeight="1">
      <c r="U332" s="1762"/>
      <c r="Y332" s="1763"/>
      <c r="AC332" s="1763"/>
      <c r="AD332" s="2099"/>
    </row>
    <row r="333" spans="21:30" ht="15.75" customHeight="1">
      <c r="U333" s="1762"/>
      <c r="Y333" s="1763"/>
      <c r="AC333" s="1763"/>
      <c r="AD333" s="2099"/>
    </row>
    <row r="334" spans="21:30" ht="15.75" customHeight="1">
      <c r="U334" s="1762"/>
      <c r="Y334" s="1763"/>
      <c r="AC334" s="1763"/>
      <c r="AD334" s="2099"/>
    </row>
    <row r="335" spans="21:30" ht="15.75" customHeight="1">
      <c r="U335" s="1762"/>
      <c r="Y335" s="1763"/>
      <c r="AC335" s="1763"/>
      <c r="AD335" s="2099"/>
    </row>
    <row r="336" spans="21:30" ht="15.75" customHeight="1">
      <c r="U336" s="1762"/>
      <c r="Y336" s="1763"/>
      <c r="AC336" s="1763"/>
      <c r="AD336" s="2099"/>
    </row>
    <row r="337" spans="21:30" ht="15.75" customHeight="1">
      <c r="U337" s="1762"/>
      <c r="Y337" s="1763"/>
      <c r="AC337" s="1763"/>
      <c r="AD337" s="2099"/>
    </row>
    <row r="338" spans="21:30" ht="15.75" customHeight="1">
      <c r="U338" s="1762"/>
      <c r="Y338" s="1763"/>
      <c r="AC338" s="1763"/>
      <c r="AD338" s="2099"/>
    </row>
    <row r="339" spans="21:30" ht="15.75" customHeight="1">
      <c r="U339" s="1762"/>
      <c r="Y339" s="1763"/>
      <c r="AC339" s="1763"/>
      <c r="AD339" s="2099"/>
    </row>
    <row r="340" spans="21:30" ht="15.75" customHeight="1">
      <c r="U340" s="1762"/>
      <c r="Y340" s="1763"/>
      <c r="AC340" s="1763"/>
      <c r="AD340" s="2099"/>
    </row>
    <row r="341" spans="21:30" ht="15.75" customHeight="1">
      <c r="U341" s="1762"/>
      <c r="Y341" s="1763"/>
      <c r="AC341" s="1763"/>
      <c r="AD341" s="2099"/>
    </row>
    <row r="342" spans="21:30" ht="15.75" customHeight="1">
      <c r="U342" s="1762"/>
      <c r="Y342" s="1763"/>
      <c r="AC342" s="1763"/>
      <c r="AD342" s="2099"/>
    </row>
    <row r="343" spans="21:30" ht="15.75" customHeight="1">
      <c r="U343" s="1762"/>
      <c r="Y343" s="1763"/>
      <c r="AC343" s="1763"/>
      <c r="AD343" s="2099"/>
    </row>
    <row r="344" spans="21:30" ht="15.75" customHeight="1">
      <c r="U344" s="1762"/>
      <c r="Y344" s="1763"/>
      <c r="AC344" s="1763"/>
      <c r="AD344" s="2099"/>
    </row>
    <row r="345" spans="21:30" ht="15.75" customHeight="1">
      <c r="U345" s="1762"/>
      <c r="Y345" s="1763"/>
      <c r="AC345" s="1763"/>
      <c r="AD345" s="2099"/>
    </row>
    <row r="346" spans="21:30" ht="15.75" customHeight="1">
      <c r="U346" s="1762"/>
      <c r="Y346" s="1763"/>
      <c r="AC346" s="1763"/>
      <c r="AD346" s="2099"/>
    </row>
    <row r="347" spans="21:30" ht="15.75" customHeight="1">
      <c r="U347" s="1762"/>
      <c r="Y347" s="1763"/>
      <c r="AC347" s="1763"/>
      <c r="AD347" s="2099"/>
    </row>
    <row r="348" spans="21:30" ht="15.75" customHeight="1">
      <c r="U348" s="1762"/>
      <c r="Y348" s="1763"/>
      <c r="AC348" s="1763"/>
      <c r="AD348" s="2099"/>
    </row>
    <row r="349" spans="21:30" ht="15.75" customHeight="1">
      <c r="U349" s="1762"/>
      <c r="Y349" s="1763"/>
      <c r="AC349" s="1763"/>
      <c r="AD349" s="2099"/>
    </row>
    <row r="350" spans="21:30" ht="15.75" customHeight="1">
      <c r="U350" s="1762"/>
      <c r="Y350" s="1763"/>
      <c r="AC350" s="1763"/>
      <c r="AD350" s="2099"/>
    </row>
    <row r="351" spans="21:30" ht="15.75" customHeight="1">
      <c r="U351" s="1762"/>
      <c r="Y351" s="1763"/>
      <c r="AC351" s="1763"/>
      <c r="AD351" s="2099"/>
    </row>
    <row r="352" spans="21:30" ht="15.75" customHeight="1">
      <c r="U352" s="1762"/>
      <c r="Y352" s="1763"/>
      <c r="AC352" s="1763"/>
      <c r="AD352" s="2099"/>
    </row>
    <row r="353" spans="21:30" ht="15.75" customHeight="1">
      <c r="U353" s="1762"/>
      <c r="Y353" s="1763"/>
      <c r="AC353" s="1763"/>
      <c r="AD353" s="2099"/>
    </row>
    <row r="354" spans="21:30" ht="15.75" customHeight="1">
      <c r="U354" s="1762"/>
      <c r="Y354" s="1763"/>
      <c r="AC354" s="1763"/>
      <c r="AD354" s="2099"/>
    </row>
    <row r="355" spans="21:30" ht="15.75" customHeight="1">
      <c r="U355" s="1762"/>
      <c r="Y355" s="1763"/>
      <c r="AC355" s="1763"/>
      <c r="AD355" s="2099"/>
    </row>
    <row r="356" spans="21:30" ht="15.75" customHeight="1">
      <c r="U356" s="1762"/>
      <c r="Y356" s="1763"/>
      <c r="AC356" s="1763"/>
      <c r="AD356" s="2099"/>
    </row>
    <row r="357" spans="21:30" ht="15.75" customHeight="1">
      <c r="U357" s="1762"/>
      <c r="Y357" s="1763"/>
      <c r="AC357" s="1763"/>
      <c r="AD357" s="2099"/>
    </row>
    <row r="358" spans="21:30" ht="15.75" customHeight="1">
      <c r="U358" s="1762"/>
      <c r="Y358" s="1763"/>
      <c r="AC358" s="1763"/>
      <c r="AD358" s="2099"/>
    </row>
    <row r="359" spans="21:30" ht="15.75" customHeight="1">
      <c r="U359" s="1762"/>
      <c r="Y359" s="1763"/>
      <c r="AC359" s="1763"/>
      <c r="AD359" s="2099"/>
    </row>
    <row r="360" spans="21:30" ht="15.75" customHeight="1">
      <c r="U360" s="1762"/>
      <c r="Y360" s="1763"/>
      <c r="AC360" s="1763"/>
      <c r="AD360" s="2099"/>
    </row>
    <row r="361" spans="21:30" ht="15.75" customHeight="1">
      <c r="U361" s="1762"/>
      <c r="Y361" s="1763"/>
      <c r="AC361" s="1763"/>
      <c r="AD361" s="2099"/>
    </row>
    <row r="362" spans="21:30" ht="15.75" customHeight="1">
      <c r="U362" s="1762"/>
      <c r="Y362" s="1763"/>
      <c r="AC362" s="1763"/>
      <c r="AD362" s="2099"/>
    </row>
    <row r="363" spans="21:30" ht="15.75" customHeight="1">
      <c r="U363" s="1762"/>
      <c r="Y363" s="1763"/>
      <c r="AC363" s="1763"/>
      <c r="AD363" s="2099"/>
    </row>
    <row r="364" spans="21:30" ht="15.75" customHeight="1">
      <c r="U364" s="1762"/>
      <c r="Y364" s="1763"/>
      <c r="AC364" s="1763"/>
      <c r="AD364" s="2099"/>
    </row>
    <row r="365" spans="21:30" ht="15.75" customHeight="1">
      <c r="U365" s="1762"/>
      <c r="Y365" s="1763"/>
      <c r="AC365" s="1763"/>
      <c r="AD365" s="2099"/>
    </row>
    <row r="366" spans="21:30" ht="15.75" customHeight="1">
      <c r="U366" s="1762"/>
      <c r="Y366" s="1763"/>
      <c r="AC366" s="1763"/>
      <c r="AD366" s="2099"/>
    </row>
    <row r="367" spans="21:30" ht="15.75" customHeight="1">
      <c r="U367" s="1762"/>
      <c r="Y367" s="1763"/>
      <c r="AC367" s="1763"/>
      <c r="AD367" s="2099"/>
    </row>
    <row r="368" spans="21:30" ht="15.75" customHeight="1">
      <c r="U368" s="1762"/>
      <c r="Y368" s="1763"/>
      <c r="AC368" s="1763"/>
      <c r="AD368" s="2099"/>
    </row>
    <row r="369" spans="21:30" ht="15.75" customHeight="1">
      <c r="U369" s="1762"/>
      <c r="Y369" s="1763"/>
      <c r="AC369" s="1763"/>
      <c r="AD369" s="2099"/>
    </row>
    <row r="370" spans="21:30" ht="15.75" customHeight="1">
      <c r="U370" s="1762"/>
      <c r="Y370" s="1763"/>
      <c r="AC370" s="1763"/>
      <c r="AD370" s="2099"/>
    </row>
    <row r="371" spans="21:30" ht="15.75" customHeight="1">
      <c r="U371" s="1762"/>
      <c r="Y371" s="1763"/>
      <c r="AC371" s="1763"/>
      <c r="AD371" s="2099"/>
    </row>
    <row r="372" spans="21:30" ht="15.75" customHeight="1">
      <c r="U372" s="1762"/>
      <c r="Y372" s="1763"/>
      <c r="AC372" s="1763"/>
      <c r="AD372" s="2099"/>
    </row>
    <row r="373" spans="21:30" ht="15.75" customHeight="1">
      <c r="U373" s="1762"/>
      <c r="Y373" s="1763"/>
      <c r="AC373" s="1763"/>
      <c r="AD373" s="2099"/>
    </row>
    <row r="374" spans="21:30" ht="15.75" customHeight="1">
      <c r="U374" s="1762"/>
      <c r="Y374" s="1763"/>
      <c r="AC374" s="1763"/>
      <c r="AD374" s="2099"/>
    </row>
    <row r="375" spans="21:30" ht="15.75" customHeight="1">
      <c r="U375" s="1762"/>
      <c r="Y375" s="1763"/>
      <c r="AC375" s="1763"/>
      <c r="AD375" s="2099"/>
    </row>
    <row r="376" spans="21:30" ht="15.75" customHeight="1">
      <c r="U376" s="1762"/>
      <c r="Y376" s="1763"/>
      <c r="AC376" s="1763"/>
      <c r="AD376" s="2099"/>
    </row>
    <row r="377" spans="21:30" ht="15.75" customHeight="1">
      <c r="U377" s="1762"/>
      <c r="Y377" s="1763"/>
      <c r="AC377" s="1763"/>
      <c r="AD377" s="2099"/>
    </row>
    <row r="378" spans="21:30" ht="15.75" customHeight="1">
      <c r="U378" s="1762"/>
      <c r="Y378" s="1763"/>
      <c r="AC378" s="1763"/>
      <c r="AD378" s="2099"/>
    </row>
    <row r="379" spans="21:30" ht="15.75" customHeight="1">
      <c r="U379" s="1762"/>
      <c r="Y379" s="1763"/>
      <c r="AC379" s="1763"/>
      <c r="AD379" s="2099"/>
    </row>
    <row r="380" spans="21:30" ht="15.75" customHeight="1">
      <c r="U380" s="1762"/>
      <c r="Y380" s="1763"/>
      <c r="AC380" s="1763"/>
      <c r="AD380" s="2099"/>
    </row>
    <row r="381" spans="21:30" ht="15.75" customHeight="1">
      <c r="U381" s="1762"/>
      <c r="Y381" s="1763"/>
      <c r="AC381" s="1763"/>
      <c r="AD381" s="2099"/>
    </row>
    <row r="382" spans="21:30" ht="15.75" customHeight="1">
      <c r="U382" s="1762"/>
      <c r="Y382" s="1763"/>
      <c r="AC382" s="1763"/>
      <c r="AD382" s="2099"/>
    </row>
    <row r="383" spans="21:30" ht="15.75" customHeight="1">
      <c r="U383" s="1762"/>
      <c r="Y383" s="1763"/>
      <c r="AC383" s="1763"/>
      <c r="AD383" s="2099"/>
    </row>
    <row r="384" spans="21:30" ht="15.75" customHeight="1">
      <c r="U384" s="1762"/>
      <c r="Y384" s="1763"/>
      <c r="AC384" s="1763"/>
      <c r="AD384" s="2099"/>
    </row>
    <row r="385" spans="21:30" ht="15.75" customHeight="1">
      <c r="U385" s="1762"/>
      <c r="Y385" s="1763"/>
      <c r="AC385" s="1763"/>
      <c r="AD385" s="2099"/>
    </row>
    <row r="386" spans="21:30" ht="15.75" customHeight="1">
      <c r="U386" s="1762"/>
      <c r="Y386" s="1763"/>
      <c r="AC386" s="1763"/>
      <c r="AD386" s="2099"/>
    </row>
    <row r="387" spans="21:30" ht="15.75" customHeight="1">
      <c r="U387" s="1762"/>
      <c r="Y387" s="1763"/>
      <c r="AC387" s="1763"/>
      <c r="AD387" s="2099"/>
    </row>
    <row r="388" spans="21:30" ht="15.75" customHeight="1">
      <c r="U388" s="1762"/>
      <c r="Y388" s="1763"/>
      <c r="AC388" s="1763"/>
      <c r="AD388" s="2099"/>
    </row>
    <row r="389" spans="21:30" ht="15.75" customHeight="1">
      <c r="U389" s="1762"/>
      <c r="Y389" s="1763"/>
      <c r="AC389" s="1763"/>
      <c r="AD389" s="2099"/>
    </row>
    <row r="390" spans="21:30" ht="15.75" customHeight="1">
      <c r="U390" s="1762"/>
      <c r="Y390" s="1763"/>
      <c r="AC390" s="1763"/>
      <c r="AD390" s="2099"/>
    </row>
    <row r="391" spans="21:30" ht="15.75" customHeight="1">
      <c r="U391" s="1762"/>
      <c r="Y391" s="1763"/>
      <c r="AC391" s="1763"/>
      <c r="AD391" s="2099"/>
    </row>
    <row r="392" spans="21:30" ht="15.75" customHeight="1">
      <c r="U392" s="1762"/>
      <c r="Y392" s="1763"/>
      <c r="AC392" s="1763"/>
      <c r="AD392" s="2099"/>
    </row>
    <row r="393" spans="21:30" ht="15.75" customHeight="1">
      <c r="U393" s="1762"/>
      <c r="Y393" s="1763"/>
      <c r="AC393" s="1763"/>
      <c r="AD393" s="2099"/>
    </row>
    <row r="394" spans="21:30" ht="15.75" customHeight="1">
      <c r="U394" s="1762"/>
      <c r="Y394" s="1763"/>
      <c r="AC394" s="1763"/>
      <c r="AD394" s="2099"/>
    </row>
    <row r="395" spans="21:30" ht="15.75" customHeight="1">
      <c r="U395" s="1762"/>
      <c r="Y395" s="1763"/>
      <c r="AC395" s="1763"/>
      <c r="AD395" s="2099"/>
    </row>
    <row r="396" spans="21:30" ht="15.75" customHeight="1">
      <c r="U396" s="1762"/>
      <c r="Y396" s="1763"/>
      <c r="AC396" s="1763"/>
      <c r="AD396" s="2099"/>
    </row>
    <row r="397" spans="21:30" ht="15.75" customHeight="1">
      <c r="U397" s="1762"/>
      <c r="Y397" s="1763"/>
      <c r="AC397" s="1763"/>
      <c r="AD397" s="2099"/>
    </row>
    <row r="398" spans="21:30" ht="15.75" customHeight="1">
      <c r="U398" s="1762"/>
      <c r="Y398" s="1763"/>
      <c r="AC398" s="1763"/>
      <c r="AD398" s="2099"/>
    </row>
    <row r="399" spans="21:30" ht="15.75" customHeight="1">
      <c r="U399" s="1762"/>
      <c r="Y399" s="1763"/>
      <c r="AC399" s="1763"/>
      <c r="AD399" s="2099"/>
    </row>
    <row r="400" spans="21:30" ht="15.75" customHeight="1">
      <c r="U400" s="1762"/>
      <c r="Y400" s="1763"/>
      <c r="AC400" s="1763"/>
      <c r="AD400" s="2099"/>
    </row>
    <row r="401" spans="21:30" ht="15.75" customHeight="1">
      <c r="U401" s="1762"/>
      <c r="Y401" s="1763"/>
      <c r="AC401" s="1763"/>
      <c r="AD401" s="2099"/>
    </row>
    <row r="402" spans="21:30" ht="15.75" customHeight="1">
      <c r="U402" s="1762"/>
      <c r="Y402" s="1763"/>
      <c r="AC402" s="1763"/>
      <c r="AD402" s="2099"/>
    </row>
    <row r="403" spans="21:30" ht="15.75" customHeight="1">
      <c r="U403" s="1762"/>
      <c r="Y403" s="1763"/>
      <c r="AC403" s="1763"/>
      <c r="AD403" s="2099"/>
    </row>
    <row r="404" spans="21:30" ht="15.75" customHeight="1">
      <c r="U404" s="1762"/>
      <c r="Y404" s="1763"/>
      <c r="AC404" s="1763"/>
      <c r="AD404" s="2099"/>
    </row>
    <row r="405" spans="21:30" ht="15.75" customHeight="1">
      <c r="U405" s="1762"/>
      <c r="Y405" s="1763"/>
      <c r="AC405" s="1763"/>
      <c r="AD405" s="2099"/>
    </row>
    <row r="406" spans="21:30" ht="15.75" customHeight="1">
      <c r="U406" s="1762"/>
      <c r="Y406" s="1763"/>
      <c r="AC406" s="1763"/>
      <c r="AD406" s="2099"/>
    </row>
    <row r="407" spans="21:30" ht="15.75" customHeight="1">
      <c r="U407" s="1762"/>
      <c r="Y407" s="1763"/>
      <c r="AC407" s="1763"/>
      <c r="AD407" s="2099"/>
    </row>
    <row r="408" spans="21:30" ht="15.75" customHeight="1">
      <c r="U408" s="1762"/>
      <c r="Y408" s="1763"/>
      <c r="AC408" s="1763"/>
      <c r="AD408" s="2099"/>
    </row>
    <row r="409" spans="21:30" ht="15.75" customHeight="1">
      <c r="U409" s="1762"/>
      <c r="Y409" s="1763"/>
      <c r="AC409" s="1763"/>
      <c r="AD409" s="2099"/>
    </row>
    <row r="410" spans="21:30" ht="15.75" customHeight="1">
      <c r="U410" s="1762"/>
      <c r="Y410" s="1763"/>
      <c r="AC410" s="1763"/>
      <c r="AD410" s="2099"/>
    </row>
    <row r="411" spans="21:30" ht="15.75" customHeight="1">
      <c r="U411" s="1762"/>
      <c r="Y411" s="1763"/>
      <c r="AC411" s="1763"/>
      <c r="AD411" s="2099"/>
    </row>
    <row r="412" spans="21:30" ht="15.75" customHeight="1">
      <c r="U412" s="1762"/>
      <c r="Y412" s="1763"/>
      <c r="AC412" s="1763"/>
      <c r="AD412" s="2099"/>
    </row>
    <row r="413" spans="21:30" ht="15.75" customHeight="1">
      <c r="U413" s="1762"/>
      <c r="Y413" s="1763"/>
      <c r="AC413" s="1763"/>
      <c r="AD413" s="2099"/>
    </row>
    <row r="414" spans="21:30" ht="15.75" customHeight="1">
      <c r="U414" s="1762"/>
      <c r="Y414" s="1763"/>
      <c r="AC414" s="1763"/>
      <c r="AD414" s="2099"/>
    </row>
    <row r="415" spans="21:30" ht="15.75" customHeight="1">
      <c r="U415" s="1762"/>
      <c r="Y415" s="1763"/>
      <c r="AC415" s="1763"/>
      <c r="AD415" s="2099"/>
    </row>
    <row r="416" spans="21:30" ht="15.75" customHeight="1">
      <c r="U416" s="1762"/>
      <c r="Y416" s="1763"/>
      <c r="AC416" s="1763"/>
      <c r="AD416" s="2099"/>
    </row>
    <row r="417" spans="21:30" ht="15.75" customHeight="1">
      <c r="U417" s="1762"/>
      <c r="Y417" s="1763"/>
      <c r="AC417" s="1763"/>
      <c r="AD417" s="2099"/>
    </row>
    <row r="418" spans="21:30" ht="15.75" customHeight="1">
      <c r="U418" s="1762"/>
      <c r="Y418" s="1763"/>
      <c r="AC418" s="1763"/>
      <c r="AD418" s="2099"/>
    </row>
    <row r="419" spans="21:30" ht="15.75" customHeight="1">
      <c r="U419" s="1762"/>
      <c r="Y419" s="1763"/>
      <c r="AC419" s="1763"/>
      <c r="AD419" s="2099"/>
    </row>
    <row r="420" spans="21:30" ht="15.75" customHeight="1">
      <c r="U420" s="1762"/>
      <c r="Y420" s="1763"/>
      <c r="AC420" s="1763"/>
      <c r="AD420" s="2099"/>
    </row>
    <row r="421" spans="21:30" ht="15.75" customHeight="1">
      <c r="U421" s="1762"/>
      <c r="Y421" s="1763"/>
      <c r="AC421" s="1763"/>
      <c r="AD421" s="2099"/>
    </row>
    <row r="422" spans="21:30" ht="15.75" customHeight="1">
      <c r="U422" s="1762"/>
      <c r="Y422" s="1763"/>
      <c r="AC422" s="1763"/>
      <c r="AD422" s="2099"/>
    </row>
    <row r="423" spans="21:30" ht="15.75" customHeight="1">
      <c r="U423" s="1762"/>
      <c r="Y423" s="1763"/>
      <c r="AC423" s="1763"/>
      <c r="AD423" s="2099"/>
    </row>
    <row r="424" spans="21:30" ht="15.75" customHeight="1">
      <c r="U424" s="1762"/>
      <c r="Y424" s="1763"/>
      <c r="AC424" s="1763"/>
      <c r="AD424" s="2099"/>
    </row>
    <row r="425" spans="21:30" ht="15.75" customHeight="1">
      <c r="U425" s="1762"/>
      <c r="Y425" s="1763"/>
      <c r="AC425" s="1763"/>
      <c r="AD425" s="2099"/>
    </row>
    <row r="426" spans="21:30" ht="15.75" customHeight="1">
      <c r="U426" s="1762"/>
      <c r="Y426" s="1763"/>
      <c r="AC426" s="1763"/>
      <c r="AD426" s="2099"/>
    </row>
    <row r="427" spans="21:30" ht="15.75" customHeight="1">
      <c r="U427" s="1762"/>
      <c r="Y427" s="1763"/>
      <c r="AC427" s="1763"/>
      <c r="AD427" s="2099"/>
    </row>
    <row r="428" spans="21:30" ht="15.75" customHeight="1">
      <c r="U428" s="1762"/>
      <c r="Y428" s="1763"/>
      <c r="AC428" s="1763"/>
      <c r="AD428" s="2099"/>
    </row>
    <row r="429" spans="21:30" ht="15.75" customHeight="1">
      <c r="U429" s="1762"/>
      <c r="Y429" s="1763"/>
      <c r="AC429" s="1763"/>
      <c r="AD429" s="2099"/>
    </row>
    <row r="430" spans="21:30" ht="15.75" customHeight="1">
      <c r="U430" s="1762"/>
      <c r="Y430" s="1763"/>
      <c r="AC430" s="1763"/>
      <c r="AD430" s="2099"/>
    </row>
    <row r="431" spans="21:30" ht="15.75" customHeight="1">
      <c r="U431" s="1762"/>
      <c r="Y431" s="1763"/>
      <c r="AC431" s="1763"/>
      <c r="AD431" s="2099"/>
    </row>
    <row r="432" spans="21:30" ht="15.75" customHeight="1">
      <c r="U432" s="1762"/>
      <c r="Y432" s="1763"/>
      <c r="AC432" s="1763"/>
      <c r="AD432" s="2099"/>
    </row>
    <row r="433" spans="21:30" ht="15.75" customHeight="1">
      <c r="U433" s="1762"/>
      <c r="Y433" s="1763"/>
      <c r="AC433" s="1763"/>
      <c r="AD433" s="2099"/>
    </row>
    <row r="434" spans="21:30" ht="15.75" customHeight="1">
      <c r="U434" s="1762"/>
      <c r="Y434" s="1763"/>
      <c r="AC434" s="1763"/>
      <c r="AD434" s="2099"/>
    </row>
    <row r="435" spans="21:30" ht="15.75" customHeight="1">
      <c r="U435" s="1762"/>
      <c r="Y435" s="1763"/>
      <c r="AC435" s="1763"/>
      <c r="AD435" s="2099"/>
    </row>
    <row r="436" spans="21:30" ht="15.75" customHeight="1">
      <c r="U436" s="1762"/>
      <c r="Y436" s="1763"/>
      <c r="AC436" s="1763"/>
      <c r="AD436" s="2099"/>
    </row>
    <row r="437" spans="21:30" ht="15.75" customHeight="1">
      <c r="U437" s="1762"/>
      <c r="Y437" s="1763"/>
      <c r="AC437" s="1763"/>
      <c r="AD437" s="2099"/>
    </row>
    <row r="438" spans="21:30" ht="15.75" customHeight="1">
      <c r="U438" s="1762"/>
      <c r="Y438" s="1763"/>
      <c r="AC438" s="1763"/>
      <c r="AD438" s="2099"/>
    </row>
    <row r="439" spans="21:30" ht="15.75" customHeight="1">
      <c r="U439" s="1762"/>
      <c r="Y439" s="1763"/>
      <c r="AC439" s="1763"/>
      <c r="AD439" s="2099"/>
    </row>
    <row r="440" spans="21:30" ht="15.75" customHeight="1">
      <c r="U440" s="1762"/>
      <c r="Y440" s="1763"/>
      <c r="AC440" s="1763"/>
      <c r="AD440" s="2099"/>
    </row>
    <row r="441" spans="21:30" ht="15.75" customHeight="1">
      <c r="U441" s="1762"/>
      <c r="Y441" s="1763"/>
      <c r="AC441" s="1763"/>
      <c r="AD441" s="2099"/>
    </row>
    <row r="442" spans="21:30" ht="15.75" customHeight="1">
      <c r="U442" s="1762"/>
      <c r="Y442" s="1763"/>
      <c r="AC442" s="1763"/>
      <c r="AD442" s="2099"/>
    </row>
    <row r="443" spans="21:30" ht="15.75" customHeight="1">
      <c r="U443" s="1762"/>
      <c r="Y443" s="1763"/>
      <c r="AC443" s="1763"/>
      <c r="AD443" s="2099"/>
    </row>
    <row r="444" spans="21:30" ht="15.75" customHeight="1">
      <c r="U444" s="1762"/>
      <c r="Y444" s="1763"/>
      <c r="AC444" s="1763"/>
      <c r="AD444" s="2099"/>
    </row>
    <row r="445" spans="21:30" ht="15.75" customHeight="1">
      <c r="U445" s="1762"/>
      <c r="Y445" s="1763"/>
      <c r="AC445" s="1763"/>
      <c r="AD445" s="2099"/>
    </row>
    <row r="446" spans="21:30" ht="15.75" customHeight="1">
      <c r="U446" s="1762"/>
      <c r="Y446" s="1763"/>
      <c r="AC446" s="1763"/>
      <c r="AD446" s="2099"/>
    </row>
    <row r="447" spans="21:30" ht="15.75" customHeight="1">
      <c r="U447" s="1762"/>
      <c r="Y447" s="1763"/>
      <c r="AC447" s="1763"/>
      <c r="AD447" s="2099"/>
    </row>
    <row r="448" spans="21:30" ht="15.75" customHeight="1">
      <c r="U448" s="1762"/>
      <c r="Y448" s="1763"/>
      <c r="AC448" s="1763"/>
      <c r="AD448" s="2099"/>
    </row>
    <row r="449" spans="21:30" ht="15.75" customHeight="1">
      <c r="U449" s="1762"/>
      <c r="Y449" s="1763"/>
      <c r="AC449" s="1763"/>
      <c r="AD449" s="2099"/>
    </row>
    <row r="450" spans="21:30" ht="15.75" customHeight="1">
      <c r="U450" s="1762"/>
      <c r="Y450" s="1763"/>
      <c r="AC450" s="1763"/>
      <c r="AD450" s="2099"/>
    </row>
    <row r="451" spans="21:30" ht="15.75" customHeight="1">
      <c r="U451" s="1762"/>
      <c r="Y451" s="1763"/>
      <c r="AC451" s="1763"/>
      <c r="AD451" s="2099"/>
    </row>
    <row r="452" spans="21:30" ht="15.75" customHeight="1">
      <c r="U452" s="1762"/>
      <c r="Y452" s="1763"/>
      <c r="AC452" s="1763"/>
      <c r="AD452" s="2099"/>
    </row>
    <row r="453" spans="21:30" ht="15.75" customHeight="1">
      <c r="U453" s="1762"/>
      <c r="Y453" s="1763"/>
      <c r="AC453" s="1763"/>
      <c r="AD453" s="2099"/>
    </row>
    <row r="454" spans="21:30" ht="15.75" customHeight="1">
      <c r="U454" s="1762"/>
      <c r="Y454" s="1763"/>
      <c r="AC454" s="1763"/>
      <c r="AD454" s="2099"/>
    </row>
    <row r="455" spans="21:30" ht="15.75" customHeight="1">
      <c r="U455" s="1762"/>
      <c r="Y455" s="1763"/>
      <c r="AC455" s="1763"/>
      <c r="AD455" s="2099"/>
    </row>
    <row r="456" spans="21:30" ht="15.75" customHeight="1">
      <c r="U456" s="1762"/>
      <c r="Y456" s="1763"/>
      <c r="AC456" s="1763"/>
      <c r="AD456" s="2099"/>
    </row>
    <row r="457" spans="21:30" ht="15.75" customHeight="1">
      <c r="U457" s="1762"/>
      <c r="Y457" s="1763"/>
      <c r="AC457" s="1763"/>
      <c r="AD457" s="2099"/>
    </row>
    <row r="458" spans="21:30" ht="15.75" customHeight="1">
      <c r="U458" s="1762"/>
      <c r="Y458" s="1763"/>
      <c r="AC458" s="1763"/>
      <c r="AD458" s="2099"/>
    </row>
    <row r="459" spans="21:30" ht="15.75" customHeight="1">
      <c r="U459" s="1762"/>
      <c r="Y459" s="1763"/>
      <c r="AC459" s="1763"/>
      <c r="AD459" s="2099"/>
    </row>
    <row r="460" spans="21:30" ht="15.75" customHeight="1">
      <c r="U460" s="1762"/>
      <c r="Y460" s="1763"/>
      <c r="AC460" s="1763"/>
      <c r="AD460" s="2099"/>
    </row>
    <row r="461" spans="21:30" ht="15.75" customHeight="1">
      <c r="U461" s="1762"/>
      <c r="Y461" s="1763"/>
      <c r="AC461" s="1763"/>
      <c r="AD461" s="2099"/>
    </row>
    <row r="462" spans="21:30" ht="15.75" customHeight="1">
      <c r="U462" s="1762"/>
      <c r="Y462" s="1763"/>
      <c r="AC462" s="1763"/>
      <c r="AD462" s="2099"/>
    </row>
    <row r="463" spans="21:30" ht="15.75" customHeight="1">
      <c r="U463" s="1762"/>
      <c r="Y463" s="1763"/>
      <c r="AC463" s="1763"/>
      <c r="AD463" s="2099"/>
    </row>
    <row r="464" spans="21:30" ht="15.75" customHeight="1">
      <c r="U464" s="1762"/>
      <c r="Y464" s="1763"/>
      <c r="AC464" s="1763"/>
      <c r="AD464" s="2099"/>
    </row>
    <row r="465" spans="21:30" ht="15.75" customHeight="1">
      <c r="U465" s="1762"/>
      <c r="Y465" s="1763"/>
      <c r="AC465" s="1763"/>
      <c r="AD465" s="2099"/>
    </row>
    <row r="466" spans="21:30" ht="15.75" customHeight="1">
      <c r="U466" s="1762"/>
      <c r="Y466" s="1763"/>
      <c r="AC466" s="1763"/>
      <c r="AD466" s="2099"/>
    </row>
    <row r="467" spans="21:30" ht="15.75" customHeight="1">
      <c r="U467" s="1762"/>
      <c r="Y467" s="1763"/>
      <c r="AC467" s="1763"/>
      <c r="AD467" s="2099"/>
    </row>
    <row r="468" spans="21:30" ht="15.75" customHeight="1">
      <c r="U468" s="1762"/>
      <c r="Y468" s="1763"/>
      <c r="AC468" s="1763"/>
      <c r="AD468" s="2099"/>
    </row>
    <row r="469" spans="21:30" ht="15.75" customHeight="1">
      <c r="U469" s="1762"/>
      <c r="Y469" s="1763"/>
      <c r="AC469" s="1763"/>
      <c r="AD469" s="2099"/>
    </row>
    <row r="470" spans="21:30" ht="15.75" customHeight="1">
      <c r="U470" s="1762"/>
      <c r="Y470" s="1763"/>
      <c r="AC470" s="1763"/>
      <c r="AD470" s="2099"/>
    </row>
    <row r="471" spans="21:30" ht="15.75" customHeight="1">
      <c r="U471" s="1762"/>
      <c r="Y471" s="1763"/>
      <c r="AC471" s="1763"/>
      <c r="AD471" s="2099"/>
    </row>
    <row r="472" spans="21:30" ht="15.75" customHeight="1">
      <c r="U472" s="1762"/>
      <c r="Y472" s="1763"/>
      <c r="AC472" s="1763"/>
      <c r="AD472" s="2099"/>
    </row>
    <row r="473" spans="21:30" ht="15.75" customHeight="1">
      <c r="U473" s="1762"/>
      <c r="Y473" s="1763"/>
      <c r="AC473" s="1763"/>
      <c r="AD473" s="2099"/>
    </row>
    <row r="474" spans="21:30" ht="15.75" customHeight="1">
      <c r="U474" s="1762"/>
      <c r="Y474" s="1763"/>
      <c r="AC474" s="1763"/>
      <c r="AD474" s="2099"/>
    </row>
    <row r="475" spans="21:30" ht="15.75" customHeight="1">
      <c r="U475" s="1762"/>
      <c r="Y475" s="1763"/>
      <c r="AC475" s="1763"/>
      <c r="AD475" s="2099"/>
    </row>
    <row r="476" spans="21:30" ht="15.75" customHeight="1">
      <c r="U476" s="1762"/>
      <c r="Y476" s="1763"/>
      <c r="AC476" s="1763"/>
      <c r="AD476" s="2099"/>
    </row>
    <row r="477" spans="21:30" ht="15.75" customHeight="1">
      <c r="U477" s="1762"/>
      <c r="Y477" s="1763"/>
      <c r="AC477" s="1763"/>
      <c r="AD477" s="2099"/>
    </row>
    <row r="478" spans="21:30" ht="15.75" customHeight="1">
      <c r="U478" s="1762"/>
      <c r="Y478" s="1763"/>
      <c r="AC478" s="1763"/>
      <c r="AD478" s="2099"/>
    </row>
    <row r="479" spans="21:30" ht="15.75" customHeight="1">
      <c r="U479" s="1762"/>
      <c r="Y479" s="1763"/>
      <c r="AC479" s="1763"/>
      <c r="AD479" s="2099"/>
    </row>
    <row r="480" spans="21:30" ht="15.75" customHeight="1">
      <c r="U480" s="1762"/>
      <c r="Y480" s="1763"/>
      <c r="AC480" s="1763"/>
      <c r="AD480" s="2099"/>
    </row>
    <row r="481" spans="21:30" ht="15.75" customHeight="1">
      <c r="U481" s="1762"/>
      <c r="Y481" s="1763"/>
      <c r="AC481" s="1763"/>
      <c r="AD481" s="2099"/>
    </row>
    <row r="482" spans="21:30" ht="15.75" customHeight="1">
      <c r="U482" s="1762"/>
      <c r="Y482" s="1763"/>
      <c r="AC482" s="1763"/>
      <c r="AD482" s="2099"/>
    </row>
    <row r="483" spans="21:30" ht="15.75" customHeight="1">
      <c r="U483" s="1762"/>
      <c r="Y483" s="1763"/>
      <c r="AC483" s="1763"/>
      <c r="AD483" s="2099"/>
    </row>
    <row r="484" spans="21:30" ht="15.75" customHeight="1">
      <c r="U484" s="1762"/>
      <c r="Y484" s="1763"/>
      <c r="AC484" s="1763"/>
      <c r="AD484" s="2099"/>
    </row>
    <row r="485" spans="21:30" ht="15.75" customHeight="1">
      <c r="U485" s="1762"/>
      <c r="Y485" s="1763"/>
      <c r="AC485" s="1763"/>
      <c r="AD485" s="2099"/>
    </row>
    <row r="486" spans="21:30" ht="15.75" customHeight="1">
      <c r="U486" s="1762"/>
      <c r="Y486" s="1763"/>
      <c r="AC486" s="1763"/>
      <c r="AD486" s="2099"/>
    </row>
    <row r="487" spans="21:30" ht="15.75" customHeight="1">
      <c r="U487" s="1762"/>
      <c r="Y487" s="1763"/>
      <c r="AC487" s="1763"/>
      <c r="AD487" s="2099"/>
    </row>
    <row r="488" spans="21:30" ht="15.75" customHeight="1">
      <c r="U488" s="1762"/>
      <c r="Y488" s="1763"/>
      <c r="AC488" s="1763"/>
      <c r="AD488" s="2099"/>
    </row>
    <row r="489" spans="21:30" ht="15.75" customHeight="1">
      <c r="U489" s="1762"/>
      <c r="Y489" s="1763"/>
      <c r="AC489" s="1763"/>
      <c r="AD489" s="2099"/>
    </row>
    <row r="490" spans="21:30" ht="15.75" customHeight="1">
      <c r="U490" s="1762"/>
      <c r="Y490" s="1763"/>
      <c r="AC490" s="1763"/>
      <c r="AD490" s="2099"/>
    </row>
    <row r="491" spans="21:30" ht="15.75" customHeight="1">
      <c r="U491" s="1762"/>
      <c r="Y491" s="1763"/>
      <c r="AC491" s="1763"/>
      <c r="AD491" s="2099"/>
    </row>
    <row r="492" spans="21:30" ht="15.75" customHeight="1">
      <c r="U492" s="1762"/>
      <c r="Y492" s="1763"/>
      <c r="AC492" s="1763"/>
      <c r="AD492" s="2099"/>
    </row>
    <row r="493" spans="21:30" ht="15.75" customHeight="1">
      <c r="U493" s="1762"/>
      <c r="Y493" s="1763"/>
      <c r="AC493" s="1763"/>
      <c r="AD493" s="2099"/>
    </row>
    <row r="494" spans="21:30" ht="15.75" customHeight="1">
      <c r="U494" s="1762"/>
      <c r="Y494" s="1763"/>
      <c r="AC494" s="1763"/>
      <c r="AD494" s="2099"/>
    </row>
    <row r="495" spans="21:30" ht="15.75" customHeight="1">
      <c r="U495" s="1762"/>
      <c r="Y495" s="1763"/>
      <c r="AC495" s="1763"/>
      <c r="AD495" s="2099"/>
    </row>
    <row r="496" spans="21:30" ht="15.75" customHeight="1">
      <c r="U496" s="1762"/>
      <c r="Y496" s="1763"/>
      <c r="AC496" s="1763"/>
      <c r="AD496" s="2099"/>
    </row>
    <row r="497" spans="21:30" ht="15.75" customHeight="1">
      <c r="U497" s="1762"/>
      <c r="Y497" s="1763"/>
      <c r="AC497" s="1763"/>
      <c r="AD497" s="2099"/>
    </row>
    <row r="498" spans="21:30" ht="15.75" customHeight="1">
      <c r="U498" s="1762"/>
      <c r="Y498" s="1763"/>
      <c r="AC498" s="1763"/>
      <c r="AD498" s="2099"/>
    </row>
    <row r="499" spans="21:30" ht="15.75" customHeight="1">
      <c r="U499" s="1762"/>
      <c r="Y499" s="1763"/>
      <c r="AC499" s="1763"/>
      <c r="AD499" s="2099"/>
    </row>
    <row r="500" spans="21:30" ht="15.75" customHeight="1">
      <c r="U500" s="1762"/>
      <c r="Y500" s="1763"/>
      <c r="AC500" s="1763"/>
      <c r="AD500" s="2099"/>
    </row>
    <row r="501" spans="21:30" ht="15.75" customHeight="1">
      <c r="U501" s="1762"/>
      <c r="Y501" s="1763"/>
      <c r="AC501" s="1763"/>
      <c r="AD501" s="2099"/>
    </row>
    <row r="502" spans="21:30" ht="15.75" customHeight="1">
      <c r="U502" s="1762"/>
      <c r="Y502" s="1763"/>
      <c r="AC502" s="1763"/>
      <c r="AD502" s="2099"/>
    </row>
    <row r="503" spans="21:30" ht="15.75" customHeight="1">
      <c r="U503" s="1762"/>
      <c r="Y503" s="1763"/>
      <c r="AC503" s="1763"/>
      <c r="AD503" s="2099"/>
    </row>
    <row r="504" spans="21:30" ht="15.75" customHeight="1">
      <c r="U504" s="1762"/>
      <c r="Y504" s="1763"/>
      <c r="AC504" s="1763"/>
      <c r="AD504" s="2099"/>
    </row>
    <row r="505" spans="21:30" ht="15.75" customHeight="1">
      <c r="U505" s="1762"/>
      <c r="Y505" s="1763"/>
      <c r="AC505" s="1763"/>
      <c r="AD505" s="2099"/>
    </row>
    <row r="506" spans="21:30" ht="15.75" customHeight="1">
      <c r="U506" s="1762"/>
      <c r="Y506" s="1763"/>
      <c r="AC506" s="1763"/>
      <c r="AD506" s="2099"/>
    </row>
    <row r="507" spans="21:30" ht="15.75" customHeight="1">
      <c r="U507" s="1762"/>
      <c r="Y507" s="1763"/>
      <c r="AC507" s="1763"/>
      <c r="AD507" s="2099"/>
    </row>
    <row r="508" spans="21:30" ht="15.75" customHeight="1">
      <c r="U508" s="1762"/>
      <c r="Y508" s="1763"/>
      <c r="AC508" s="1763"/>
      <c r="AD508" s="2099"/>
    </row>
    <row r="509" spans="21:30" ht="15.75" customHeight="1">
      <c r="U509" s="1762"/>
      <c r="Y509" s="1763"/>
      <c r="AC509" s="1763"/>
      <c r="AD509" s="2099"/>
    </row>
    <row r="510" spans="21:30" ht="15.75" customHeight="1">
      <c r="U510" s="1762"/>
      <c r="Y510" s="1763"/>
      <c r="AC510" s="1763"/>
      <c r="AD510" s="2099"/>
    </row>
    <row r="511" spans="21:30" ht="15.75" customHeight="1">
      <c r="U511" s="1762"/>
      <c r="Y511" s="1763"/>
      <c r="AC511" s="1763"/>
      <c r="AD511" s="2099"/>
    </row>
    <row r="512" spans="21:30" ht="15.75" customHeight="1">
      <c r="U512" s="1762"/>
      <c r="Y512" s="1763"/>
      <c r="AC512" s="1763"/>
      <c r="AD512" s="2099"/>
    </row>
    <row r="513" spans="21:30" ht="15.75" customHeight="1">
      <c r="U513" s="1762"/>
      <c r="Y513" s="1763"/>
      <c r="AC513" s="1763"/>
      <c r="AD513" s="2099"/>
    </row>
    <row r="514" spans="21:30" ht="15.75" customHeight="1">
      <c r="U514" s="1762"/>
      <c r="Y514" s="1763"/>
      <c r="AC514" s="1763"/>
      <c r="AD514" s="2099"/>
    </row>
    <row r="515" spans="21:30" ht="15.75" customHeight="1">
      <c r="U515" s="1762"/>
      <c r="Y515" s="1763"/>
      <c r="AC515" s="1763"/>
      <c r="AD515" s="2099"/>
    </row>
    <row r="516" spans="21:30" ht="15.75" customHeight="1">
      <c r="U516" s="1762"/>
      <c r="Y516" s="1763"/>
      <c r="AC516" s="1763"/>
      <c r="AD516" s="2099"/>
    </row>
    <row r="517" spans="21:30" ht="15.75" customHeight="1">
      <c r="U517" s="1762"/>
      <c r="Y517" s="1763"/>
      <c r="AC517" s="1763"/>
      <c r="AD517" s="2099"/>
    </row>
    <row r="518" spans="21:30" ht="15.75" customHeight="1">
      <c r="U518" s="1762"/>
      <c r="Y518" s="1763"/>
      <c r="AC518" s="1763"/>
      <c r="AD518" s="2099"/>
    </row>
    <row r="519" spans="21:30" ht="15.75" customHeight="1">
      <c r="U519" s="1762"/>
      <c r="Y519" s="1763"/>
      <c r="AC519" s="1763"/>
      <c r="AD519" s="2099"/>
    </row>
    <row r="520" spans="21:30" ht="15.75" customHeight="1">
      <c r="U520" s="1762"/>
      <c r="Y520" s="1763"/>
      <c r="AC520" s="1763"/>
      <c r="AD520" s="2099"/>
    </row>
    <row r="521" spans="21:30" ht="15.75" customHeight="1">
      <c r="U521" s="1762"/>
      <c r="Y521" s="1763"/>
      <c r="AC521" s="1763"/>
      <c r="AD521" s="2099"/>
    </row>
    <row r="522" spans="21:30" ht="15.75" customHeight="1">
      <c r="U522" s="1762"/>
      <c r="Y522" s="1763"/>
      <c r="AC522" s="1763"/>
      <c r="AD522" s="2099"/>
    </row>
    <row r="523" spans="21:30" ht="15.75" customHeight="1">
      <c r="U523" s="1762"/>
      <c r="Y523" s="1763"/>
      <c r="AC523" s="1763"/>
      <c r="AD523" s="2099"/>
    </row>
    <row r="524" spans="21:30" ht="15.75" customHeight="1">
      <c r="U524" s="1762"/>
      <c r="Y524" s="1763"/>
      <c r="AC524" s="1763"/>
      <c r="AD524" s="2099"/>
    </row>
    <row r="525" spans="21:30" ht="15.75" customHeight="1">
      <c r="U525" s="1762"/>
      <c r="Y525" s="1763"/>
      <c r="AC525" s="1763"/>
      <c r="AD525" s="2099"/>
    </row>
    <row r="526" spans="21:30" ht="15.75" customHeight="1">
      <c r="U526" s="1762"/>
      <c r="Y526" s="1763"/>
      <c r="AC526" s="1763"/>
      <c r="AD526" s="2099"/>
    </row>
    <row r="527" spans="21:30" ht="15.75" customHeight="1">
      <c r="U527" s="1762"/>
      <c r="Y527" s="1763"/>
      <c r="AC527" s="1763"/>
      <c r="AD527" s="2099"/>
    </row>
    <row r="528" spans="21:30" ht="15.75" customHeight="1">
      <c r="U528" s="1762"/>
      <c r="Y528" s="1763"/>
      <c r="AC528" s="1763"/>
      <c r="AD528" s="2099"/>
    </row>
    <row r="529" spans="21:30" ht="15.75" customHeight="1">
      <c r="U529" s="1762"/>
      <c r="Y529" s="1763"/>
      <c r="AC529" s="1763"/>
      <c r="AD529" s="2099"/>
    </row>
    <row r="530" spans="21:30" ht="15.75" customHeight="1">
      <c r="U530" s="1762"/>
      <c r="Y530" s="1763"/>
      <c r="AC530" s="1763"/>
      <c r="AD530" s="2099"/>
    </row>
    <row r="531" spans="21:30" ht="15.75" customHeight="1">
      <c r="U531" s="1762"/>
      <c r="Y531" s="1763"/>
      <c r="AC531" s="1763"/>
      <c r="AD531" s="2099"/>
    </row>
    <row r="532" spans="21:30" ht="15.75" customHeight="1">
      <c r="U532" s="1762"/>
      <c r="Y532" s="1763"/>
      <c r="AC532" s="1763"/>
      <c r="AD532" s="2099"/>
    </row>
    <row r="533" spans="21:30" ht="15.75" customHeight="1">
      <c r="U533" s="1762"/>
      <c r="Y533" s="1763"/>
      <c r="AC533" s="1763"/>
      <c r="AD533" s="2099"/>
    </row>
    <row r="534" spans="21:30" ht="15.75" customHeight="1">
      <c r="U534" s="1762"/>
      <c r="Y534" s="1763"/>
      <c r="AC534" s="1763"/>
      <c r="AD534" s="2099"/>
    </row>
    <row r="535" spans="21:30" ht="15.75" customHeight="1">
      <c r="U535" s="1762"/>
      <c r="Y535" s="1763"/>
      <c r="AC535" s="1763"/>
      <c r="AD535" s="2099"/>
    </row>
    <row r="536" spans="21:30" ht="15.75" customHeight="1">
      <c r="U536" s="1762"/>
      <c r="Y536" s="1763"/>
      <c r="AC536" s="1763"/>
      <c r="AD536" s="2099"/>
    </row>
    <row r="537" spans="21:30" ht="15.75" customHeight="1">
      <c r="U537" s="1762"/>
      <c r="Y537" s="1763"/>
      <c r="AC537" s="1763"/>
      <c r="AD537" s="2099"/>
    </row>
    <row r="538" spans="21:30" ht="15.75" customHeight="1">
      <c r="U538" s="1762"/>
      <c r="Y538" s="1763"/>
      <c r="AC538" s="1763"/>
      <c r="AD538" s="2099"/>
    </row>
    <row r="539" spans="21:30" ht="15.75" customHeight="1">
      <c r="U539" s="1762"/>
      <c r="Y539" s="1763"/>
      <c r="AC539" s="1763"/>
      <c r="AD539" s="2099"/>
    </row>
    <row r="540" spans="21:30" ht="15.75" customHeight="1">
      <c r="U540" s="1762"/>
      <c r="Y540" s="1763"/>
      <c r="AC540" s="1763"/>
      <c r="AD540" s="2099"/>
    </row>
    <row r="541" spans="21:30" ht="15.75" customHeight="1">
      <c r="U541" s="1762"/>
      <c r="Y541" s="1763"/>
      <c r="AC541" s="1763"/>
      <c r="AD541" s="2099"/>
    </row>
    <row r="542" spans="21:30" ht="15.75" customHeight="1">
      <c r="U542" s="1762"/>
      <c r="Y542" s="1763"/>
      <c r="AC542" s="1763"/>
      <c r="AD542" s="2099"/>
    </row>
    <row r="543" spans="21:30" ht="15.75" customHeight="1">
      <c r="U543" s="1762"/>
      <c r="Y543" s="1763"/>
      <c r="AC543" s="1763"/>
      <c r="AD543" s="2099"/>
    </row>
    <row r="544" spans="21:30" ht="15.75" customHeight="1">
      <c r="U544" s="1762"/>
      <c r="Y544" s="1763"/>
      <c r="AC544" s="1763"/>
      <c r="AD544" s="2099"/>
    </row>
    <row r="545" spans="21:30" ht="15.75" customHeight="1">
      <c r="U545" s="1762"/>
      <c r="Y545" s="1763"/>
      <c r="AC545" s="1763"/>
      <c r="AD545" s="2099"/>
    </row>
    <row r="546" spans="21:30" ht="15.75" customHeight="1">
      <c r="U546" s="1762"/>
      <c r="Y546" s="1763"/>
      <c r="AC546" s="1763"/>
      <c r="AD546" s="2099"/>
    </row>
    <row r="547" spans="21:30" ht="15.75" customHeight="1">
      <c r="U547" s="1762"/>
      <c r="Y547" s="1763"/>
      <c r="AC547" s="1763"/>
      <c r="AD547" s="2099"/>
    </row>
    <row r="548" spans="21:30" ht="15.75" customHeight="1">
      <c r="U548" s="1762"/>
      <c r="Y548" s="1763"/>
      <c r="AC548" s="1763"/>
      <c r="AD548" s="2099"/>
    </row>
    <row r="549" spans="21:30" ht="15.75" customHeight="1">
      <c r="U549" s="1762"/>
      <c r="Y549" s="1763"/>
      <c r="AC549" s="1763"/>
      <c r="AD549" s="2099"/>
    </row>
    <row r="550" spans="21:30" ht="15.75" customHeight="1">
      <c r="U550" s="1762"/>
      <c r="Y550" s="1763"/>
      <c r="AC550" s="1763"/>
      <c r="AD550" s="2099"/>
    </row>
    <row r="551" spans="21:30" ht="15.75" customHeight="1">
      <c r="U551" s="1762"/>
      <c r="Y551" s="1763"/>
      <c r="AC551" s="1763"/>
      <c r="AD551" s="2099"/>
    </row>
    <row r="552" spans="21:30" ht="15.75" customHeight="1">
      <c r="U552" s="1762"/>
      <c r="Y552" s="1763"/>
      <c r="AC552" s="1763"/>
      <c r="AD552" s="2099"/>
    </row>
    <row r="553" spans="21:30" ht="15.75" customHeight="1">
      <c r="U553" s="1762"/>
      <c r="Y553" s="1763"/>
      <c r="AC553" s="1763"/>
      <c r="AD553" s="2099"/>
    </row>
    <row r="554" spans="21:30" ht="15.75" customHeight="1">
      <c r="U554" s="1762"/>
      <c r="Y554" s="1763"/>
      <c r="AC554" s="1763"/>
      <c r="AD554" s="2099"/>
    </row>
    <row r="555" spans="21:30" ht="15.75" customHeight="1">
      <c r="U555" s="1762"/>
      <c r="Y555" s="1763"/>
      <c r="AC555" s="1763"/>
      <c r="AD555" s="2099"/>
    </row>
    <row r="556" spans="21:30" ht="15.75" customHeight="1">
      <c r="U556" s="1762"/>
      <c r="Y556" s="1763"/>
      <c r="AC556" s="1763"/>
      <c r="AD556" s="2099"/>
    </row>
    <row r="557" spans="21:30" ht="15.75" customHeight="1">
      <c r="U557" s="1762"/>
      <c r="Y557" s="1763"/>
      <c r="AC557" s="1763"/>
      <c r="AD557" s="2099"/>
    </row>
    <row r="558" spans="21:30" ht="15.75" customHeight="1">
      <c r="U558" s="1762"/>
      <c r="Y558" s="1763"/>
      <c r="AC558" s="1763"/>
      <c r="AD558" s="2099"/>
    </row>
    <row r="559" spans="21:30" ht="15.75" customHeight="1">
      <c r="U559" s="1762"/>
      <c r="Y559" s="1763"/>
      <c r="AC559" s="1763"/>
      <c r="AD559" s="2099"/>
    </row>
    <row r="560" spans="21:30" ht="15.75" customHeight="1">
      <c r="U560" s="1762"/>
      <c r="Y560" s="1763"/>
      <c r="AC560" s="1763"/>
      <c r="AD560" s="2099"/>
    </row>
    <row r="561" spans="21:30" ht="15.75" customHeight="1">
      <c r="U561" s="1762"/>
      <c r="Y561" s="1763"/>
      <c r="AC561" s="1763"/>
      <c r="AD561" s="2099"/>
    </row>
    <row r="562" spans="21:30" ht="15.75" customHeight="1">
      <c r="U562" s="1762"/>
      <c r="Y562" s="1763"/>
      <c r="AC562" s="1763"/>
      <c r="AD562" s="2099"/>
    </row>
    <row r="563" spans="21:30" ht="15.75" customHeight="1">
      <c r="U563" s="1762"/>
      <c r="Y563" s="1763"/>
      <c r="AC563" s="1763"/>
      <c r="AD563" s="2099"/>
    </row>
    <row r="564" spans="21:30" ht="15.75" customHeight="1">
      <c r="U564" s="1762"/>
      <c r="Y564" s="1763"/>
      <c r="AC564" s="1763"/>
      <c r="AD564" s="2099"/>
    </row>
    <row r="565" spans="21:30" ht="15.75" customHeight="1">
      <c r="U565" s="1762"/>
      <c r="Y565" s="1763"/>
      <c r="AC565" s="1763"/>
      <c r="AD565" s="2099"/>
    </row>
    <row r="566" spans="21:30" ht="15.75" customHeight="1">
      <c r="U566" s="1762"/>
      <c r="Y566" s="1763"/>
      <c r="AC566" s="1763"/>
      <c r="AD566" s="2099"/>
    </row>
    <row r="567" spans="21:30" ht="15.75" customHeight="1">
      <c r="U567" s="1762"/>
      <c r="Y567" s="1763"/>
      <c r="AC567" s="1763"/>
      <c r="AD567" s="2099"/>
    </row>
    <row r="568" spans="21:30" ht="15.75" customHeight="1">
      <c r="U568" s="1762"/>
      <c r="Y568" s="1763"/>
      <c r="AC568" s="1763"/>
      <c r="AD568" s="2099"/>
    </row>
    <row r="569" spans="21:30" ht="15.75" customHeight="1">
      <c r="U569" s="1762"/>
      <c r="Y569" s="1763"/>
      <c r="AC569" s="1763"/>
      <c r="AD569" s="2099"/>
    </row>
    <row r="570" spans="21:30" ht="15.75" customHeight="1">
      <c r="U570" s="1762"/>
      <c r="Y570" s="1763"/>
      <c r="AC570" s="1763"/>
      <c r="AD570" s="2099"/>
    </row>
    <row r="571" spans="21:30" ht="15.75" customHeight="1">
      <c r="U571" s="1762"/>
      <c r="Y571" s="1763"/>
      <c r="AC571" s="1763"/>
      <c r="AD571" s="2099"/>
    </row>
    <row r="572" spans="21:30" ht="15.75" customHeight="1">
      <c r="U572" s="1762"/>
      <c r="Y572" s="1763"/>
      <c r="AC572" s="1763"/>
      <c r="AD572" s="2099"/>
    </row>
    <row r="573" spans="21:30" ht="15.75" customHeight="1">
      <c r="U573" s="1762"/>
      <c r="Y573" s="1763"/>
      <c r="AC573" s="1763"/>
      <c r="AD573" s="2099"/>
    </row>
    <row r="574" spans="21:30" ht="15.75" customHeight="1">
      <c r="U574" s="1762"/>
      <c r="Y574" s="1763"/>
      <c r="AC574" s="1763"/>
      <c r="AD574" s="2099"/>
    </row>
    <row r="575" spans="21:30" ht="15.75" customHeight="1">
      <c r="U575" s="1762"/>
      <c r="Y575" s="1763"/>
      <c r="AC575" s="1763"/>
      <c r="AD575" s="2099"/>
    </row>
    <row r="576" spans="21:30" ht="15.75" customHeight="1">
      <c r="U576" s="1762"/>
      <c r="Y576" s="1763"/>
      <c r="AC576" s="1763"/>
      <c r="AD576" s="2099"/>
    </row>
    <row r="577" spans="21:30" ht="15.75" customHeight="1">
      <c r="U577" s="1762"/>
      <c r="Y577" s="1763"/>
      <c r="AC577" s="1763"/>
      <c r="AD577" s="2099"/>
    </row>
    <row r="578" spans="21:30" ht="15.75" customHeight="1">
      <c r="U578" s="1762"/>
      <c r="Y578" s="1763"/>
      <c r="AC578" s="1763"/>
      <c r="AD578" s="2099"/>
    </row>
    <row r="579" spans="21:30" ht="15.75" customHeight="1">
      <c r="U579" s="1762"/>
      <c r="Y579" s="1763"/>
      <c r="AC579" s="1763"/>
      <c r="AD579" s="2099"/>
    </row>
    <row r="580" spans="21:30" ht="15.75" customHeight="1">
      <c r="U580" s="1762"/>
      <c r="Y580" s="1763"/>
      <c r="AC580" s="1763"/>
      <c r="AD580" s="2099"/>
    </row>
    <row r="581" spans="21:30" ht="15.75" customHeight="1">
      <c r="U581" s="1762"/>
      <c r="Y581" s="1763"/>
      <c r="AC581" s="1763"/>
      <c r="AD581" s="2099"/>
    </row>
    <row r="582" spans="21:30" ht="15.75" customHeight="1">
      <c r="U582" s="1762"/>
      <c r="Y582" s="1763"/>
      <c r="AC582" s="1763"/>
      <c r="AD582" s="2099"/>
    </row>
    <row r="583" spans="21:30" ht="15.75" customHeight="1">
      <c r="U583" s="1762"/>
      <c r="Y583" s="1763"/>
      <c r="AC583" s="1763"/>
      <c r="AD583" s="2099"/>
    </row>
    <row r="584" spans="21:30" ht="15.75" customHeight="1">
      <c r="U584" s="1762"/>
      <c r="Y584" s="1763"/>
      <c r="AC584" s="1763"/>
      <c r="AD584" s="2099"/>
    </row>
    <row r="585" spans="21:30" ht="15.75" customHeight="1">
      <c r="U585" s="1762"/>
      <c r="Y585" s="1763"/>
      <c r="AC585" s="1763"/>
      <c r="AD585" s="2099"/>
    </row>
    <row r="586" spans="21:30" ht="15.75" customHeight="1">
      <c r="U586" s="1762"/>
      <c r="Y586" s="1763"/>
      <c r="AC586" s="1763"/>
      <c r="AD586" s="2099"/>
    </row>
    <row r="587" spans="21:30" ht="15.75" customHeight="1">
      <c r="U587" s="1762"/>
      <c r="Y587" s="1763"/>
      <c r="AC587" s="1763"/>
      <c r="AD587" s="2099"/>
    </row>
    <row r="588" spans="21:30" ht="15.75" customHeight="1">
      <c r="U588" s="1762"/>
      <c r="Y588" s="1763"/>
      <c r="AC588" s="1763"/>
      <c r="AD588" s="2099"/>
    </row>
    <row r="589" spans="21:30" ht="15.75" customHeight="1">
      <c r="U589" s="1762"/>
      <c r="Y589" s="1763"/>
      <c r="AC589" s="1763"/>
      <c r="AD589" s="2099"/>
    </row>
    <row r="590" spans="21:30" ht="15.75" customHeight="1">
      <c r="U590" s="1762"/>
      <c r="Y590" s="1763"/>
      <c r="AC590" s="1763"/>
      <c r="AD590" s="2099"/>
    </row>
    <row r="591" spans="21:30" ht="15.75" customHeight="1">
      <c r="U591" s="1762"/>
      <c r="Y591" s="1763"/>
      <c r="AC591" s="1763"/>
      <c r="AD591" s="2099"/>
    </row>
    <row r="592" spans="21:30" ht="15.75" customHeight="1">
      <c r="U592" s="1762"/>
      <c r="Y592" s="1763"/>
      <c r="AC592" s="1763"/>
      <c r="AD592" s="2099"/>
    </row>
    <row r="593" spans="21:30" ht="15.75" customHeight="1">
      <c r="U593" s="1762"/>
      <c r="Y593" s="1763"/>
      <c r="AC593" s="1763"/>
      <c r="AD593" s="2099"/>
    </row>
    <row r="594" spans="21:30" ht="15.75" customHeight="1">
      <c r="U594" s="1762"/>
      <c r="Y594" s="1763"/>
      <c r="AC594" s="1763"/>
      <c r="AD594" s="2099"/>
    </row>
    <row r="595" spans="21:30" ht="15.75" customHeight="1">
      <c r="U595" s="1762"/>
      <c r="Y595" s="1763"/>
      <c r="AC595" s="1763"/>
      <c r="AD595" s="2099"/>
    </row>
    <row r="596" spans="21:30" ht="15.75" customHeight="1">
      <c r="U596" s="1762"/>
      <c r="Y596" s="1763"/>
      <c r="AC596" s="1763"/>
      <c r="AD596" s="2099"/>
    </row>
    <row r="597" spans="21:30" ht="15.75" customHeight="1">
      <c r="U597" s="1762"/>
      <c r="Y597" s="1763"/>
      <c r="AC597" s="1763"/>
      <c r="AD597" s="2099"/>
    </row>
    <row r="598" spans="21:30" ht="15.75" customHeight="1">
      <c r="U598" s="1762"/>
      <c r="Y598" s="1763"/>
      <c r="AC598" s="1763"/>
      <c r="AD598" s="2099"/>
    </row>
    <row r="599" spans="21:30" ht="15.75" customHeight="1">
      <c r="U599" s="1762"/>
      <c r="Y599" s="1763"/>
      <c r="AC599" s="1763"/>
      <c r="AD599" s="2099"/>
    </row>
    <row r="600" spans="21:30" ht="15.75" customHeight="1">
      <c r="U600" s="1762"/>
      <c r="Y600" s="1763"/>
      <c r="AC600" s="1763"/>
      <c r="AD600" s="2099"/>
    </row>
    <row r="601" spans="21:30" ht="15.75" customHeight="1">
      <c r="U601" s="1762"/>
      <c r="Y601" s="1763"/>
      <c r="AC601" s="1763"/>
      <c r="AD601" s="2099"/>
    </row>
    <row r="602" spans="21:30" ht="15.75" customHeight="1">
      <c r="U602" s="1762"/>
      <c r="Y602" s="1763"/>
      <c r="AC602" s="1763"/>
      <c r="AD602" s="2099"/>
    </row>
    <row r="603" spans="21:30" ht="15.75" customHeight="1">
      <c r="U603" s="1762"/>
      <c r="Y603" s="1763"/>
      <c r="AC603" s="1763"/>
      <c r="AD603" s="2099"/>
    </row>
    <row r="604" spans="21:30" ht="15.75" customHeight="1">
      <c r="U604" s="1762"/>
      <c r="Y604" s="1763"/>
      <c r="AC604" s="1763"/>
      <c r="AD604" s="2099"/>
    </row>
    <row r="605" spans="21:30" ht="15.75" customHeight="1">
      <c r="U605" s="1762"/>
      <c r="Y605" s="1763"/>
      <c r="AC605" s="1763"/>
      <c r="AD605" s="2099"/>
    </row>
    <row r="606" spans="21:30" ht="15.75" customHeight="1">
      <c r="U606" s="1762"/>
      <c r="Y606" s="1763"/>
      <c r="AC606" s="1763"/>
      <c r="AD606" s="2099"/>
    </row>
    <row r="607" spans="21:30" ht="15.75" customHeight="1">
      <c r="U607" s="1762"/>
      <c r="Y607" s="1763"/>
      <c r="AC607" s="1763"/>
      <c r="AD607" s="2099"/>
    </row>
    <row r="608" spans="21:30" ht="15.75" customHeight="1">
      <c r="U608" s="1762"/>
      <c r="Y608" s="1763"/>
      <c r="AC608" s="1763"/>
      <c r="AD608" s="2099"/>
    </row>
    <row r="609" spans="21:30" ht="15.75" customHeight="1">
      <c r="U609" s="1762"/>
      <c r="Y609" s="1763"/>
      <c r="AC609" s="1763"/>
      <c r="AD609" s="2099"/>
    </row>
    <row r="610" spans="21:30" ht="15.75" customHeight="1">
      <c r="U610" s="1762"/>
      <c r="Y610" s="1763"/>
      <c r="AC610" s="1763"/>
      <c r="AD610" s="2099"/>
    </row>
    <row r="611" spans="21:30" ht="15.75" customHeight="1">
      <c r="U611" s="1762"/>
      <c r="Y611" s="1763"/>
      <c r="AC611" s="1763"/>
      <c r="AD611" s="2099"/>
    </row>
    <row r="612" spans="21:30" ht="15.75" customHeight="1">
      <c r="U612" s="1762"/>
      <c r="Y612" s="1763"/>
      <c r="AC612" s="1763"/>
      <c r="AD612" s="2099"/>
    </row>
    <row r="613" spans="21:30" ht="15.75" customHeight="1">
      <c r="U613" s="1762"/>
      <c r="Y613" s="1763"/>
      <c r="AC613" s="1763"/>
      <c r="AD613" s="2099"/>
    </row>
    <row r="614" spans="21:30" ht="15.75" customHeight="1">
      <c r="U614" s="1762"/>
      <c r="Y614" s="1763"/>
      <c r="AC614" s="1763"/>
      <c r="AD614" s="2099"/>
    </row>
    <row r="615" spans="21:30" ht="15.75" customHeight="1">
      <c r="U615" s="1762"/>
      <c r="Y615" s="1763"/>
      <c r="AC615" s="1763"/>
      <c r="AD615" s="2099"/>
    </row>
    <row r="616" spans="21:30" ht="15.75" customHeight="1">
      <c r="U616" s="1762"/>
      <c r="Y616" s="1763"/>
      <c r="AC616" s="1763"/>
      <c r="AD616" s="2099"/>
    </row>
    <row r="617" spans="21:30" ht="15.75" customHeight="1">
      <c r="U617" s="1762"/>
      <c r="Y617" s="1763"/>
      <c r="AC617" s="1763"/>
      <c r="AD617" s="2099"/>
    </row>
    <row r="618" spans="21:30" ht="15.75" customHeight="1">
      <c r="U618" s="1762"/>
      <c r="Y618" s="1763"/>
      <c r="AC618" s="1763"/>
      <c r="AD618" s="2099"/>
    </row>
    <row r="619" spans="21:30" ht="15.75" customHeight="1">
      <c r="U619" s="1762"/>
      <c r="Y619" s="1763"/>
      <c r="AC619" s="1763"/>
      <c r="AD619" s="2099"/>
    </row>
    <row r="620" spans="21:30" ht="15.75" customHeight="1">
      <c r="U620" s="1762"/>
      <c r="Y620" s="1763"/>
      <c r="AC620" s="1763"/>
      <c r="AD620" s="2099"/>
    </row>
    <row r="621" spans="21:30" ht="15.75" customHeight="1">
      <c r="U621" s="1762"/>
      <c r="Y621" s="1763"/>
      <c r="AC621" s="1763"/>
      <c r="AD621" s="2099"/>
    </row>
    <row r="622" spans="21:30" ht="15.75" customHeight="1">
      <c r="U622" s="1762"/>
      <c r="Y622" s="1763"/>
      <c r="AC622" s="1763"/>
      <c r="AD622" s="2099"/>
    </row>
    <row r="623" spans="21:30" ht="15.75" customHeight="1">
      <c r="U623" s="1762"/>
      <c r="Y623" s="1763"/>
      <c r="AC623" s="1763"/>
      <c r="AD623" s="2099"/>
    </row>
    <row r="624" spans="21:30" ht="15.75" customHeight="1">
      <c r="U624" s="1762"/>
      <c r="Y624" s="1763"/>
      <c r="AC624" s="1763"/>
      <c r="AD624" s="2099"/>
    </row>
    <row r="625" spans="21:30" ht="15.75" customHeight="1">
      <c r="U625" s="1762"/>
      <c r="Y625" s="1763"/>
      <c r="AC625" s="1763"/>
      <c r="AD625" s="2099"/>
    </row>
    <row r="626" spans="21:30" ht="15.75" customHeight="1">
      <c r="U626" s="1762"/>
      <c r="Y626" s="1763"/>
      <c r="AC626" s="1763"/>
      <c r="AD626" s="2099"/>
    </row>
    <row r="627" spans="21:30" ht="15.75" customHeight="1">
      <c r="U627" s="1762"/>
      <c r="Y627" s="1763"/>
      <c r="AC627" s="1763"/>
      <c r="AD627" s="2099"/>
    </row>
    <row r="628" spans="21:30" ht="15.75" customHeight="1">
      <c r="U628" s="1762"/>
      <c r="Y628" s="1763"/>
      <c r="AC628" s="1763"/>
      <c r="AD628" s="2099"/>
    </row>
    <row r="629" spans="21:30" ht="15.75" customHeight="1">
      <c r="U629" s="1762"/>
      <c r="Y629" s="1763"/>
      <c r="AC629" s="1763"/>
      <c r="AD629" s="2099"/>
    </row>
    <row r="630" spans="21:30" ht="15.75" customHeight="1">
      <c r="U630" s="1762"/>
      <c r="Y630" s="1763"/>
      <c r="AC630" s="1763"/>
      <c r="AD630" s="2099"/>
    </row>
    <row r="631" spans="21:30" ht="15.75" customHeight="1">
      <c r="U631" s="1762"/>
      <c r="Y631" s="1763"/>
      <c r="AC631" s="1763"/>
      <c r="AD631" s="2099"/>
    </row>
    <row r="632" spans="21:30" ht="15.75" customHeight="1">
      <c r="U632" s="1762"/>
      <c r="Y632" s="1763"/>
      <c r="AC632" s="1763"/>
      <c r="AD632" s="2099"/>
    </row>
    <row r="633" spans="21:30" ht="15.75" customHeight="1">
      <c r="U633" s="1762"/>
      <c r="Y633" s="1763"/>
      <c r="AC633" s="1763"/>
      <c r="AD633" s="2099"/>
    </row>
    <row r="634" spans="21:30" ht="15.75" customHeight="1">
      <c r="U634" s="1762"/>
      <c r="Y634" s="1763"/>
      <c r="AC634" s="1763"/>
      <c r="AD634" s="2099"/>
    </row>
    <row r="635" spans="21:30" ht="15.75" customHeight="1">
      <c r="U635" s="1762"/>
      <c r="Y635" s="1763"/>
      <c r="AC635" s="1763"/>
      <c r="AD635" s="2099"/>
    </row>
    <row r="636" spans="21:30" ht="15.75" customHeight="1">
      <c r="U636" s="1762"/>
      <c r="Y636" s="1763"/>
      <c r="AC636" s="1763"/>
      <c r="AD636" s="2099"/>
    </row>
    <row r="637" spans="21:30" ht="15.75" customHeight="1">
      <c r="U637" s="1762"/>
      <c r="Y637" s="1763"/>
      <c r="AC637" s="1763"/>
      <c r="AD637" s="2099"/>
    </row>
    <row r="638" spans="21:30" ht="15.75" customHeight="1">
      <c r="U638" s="1762"/>
      <c r="Y638" s="1763"/>
      <c r="AC638" s="1763"/>
      <c r="AD638" s="2099"/>
    </row>
    <row r="639" spans="21:30" ht="15.75" customHeight="1">
      <c r="U639" s="1762"/>
      <c r="Y639" s="1763"/>
      <c r="AC639" s="1763"/>
      <c r="AD639" s="2099"/>
    </row>
    <row r="640" spans="21:30" ht="15.75" customHeight="1">
      <c r="U640" s="1762"/>
      <c r="Y640" s="1763"/>
      <c r="AC640" s="1763"/>
      <c r="AD640" s="2099"/>
    </row>
    <row r="641" spans="21:30" ht="15.75" customHeight="1">
      <c r="U641" s="1762"/>
      <c r="Y641" s="1763"/>
      <c r="AC641" s="1763"/>
      <c r="AD641" s="2099"/>
    </row>
    <row r="642" spans="21:30" ht="15.75" customHeight="1">
      <c r="U642" s="1762"/>
      <c r="Y642" s="1763"/>
      <c r="AC642" s="1763"/>
      <c r="AD642" s="2099"/>
    </row>
    <row r="643" spans="21:30" ht="15.75" customHeight="1">
      <c r="U643" s="1762"/>
      <c r="Y643" s="1763"/>
      <c r="AC643" s="1763"/>
      <c r="AD643" s="2099"/>
    </row>
    <row r="644" spans="21:30" ht="15.75" customHeight="1">
      <c r="U644" s="1762"/>
      <c r="Y644" s="1763"/>
      <c r="AC644" s="1763"/>
      <c r="AD644" s="2099"/>
    </row>
    <row r="645" spans="21:30" ht="15.75" customHeight="1">
      <c r="U645" s="1762"/>
      <c r="Y645" s="1763"/>
      <c r="AC645" s="1763"/>
      <c r="AD645" s="2099"/>
    </row>
    <row r="646" spans="21:30" ht="15.75" customHeight="1">
      <c r="U646" s="1762"/>
      <c r="Y646" s="1763"/>
      <c r="AC646" s="1763"/>
      <c r="AD646" s="2099"/>
    </row>
    <row r="647" spans="21:30" ht="15.75" customHeight="1">
      <c r="U647" s="1762"/>
      <c r="Y647" s="1763"/>
      <c r="AC647" s="1763"/>
      <c r="AD647" s="2099"/>
    </row>
    <row r="648" spans="21:30" ht="15.75" customHeight="1">
      <c r="U648" s="1762"/>
      <c r="Y648" s="1763"/>
      <c r="AC648" s="1763"/>
      <c r="AD648" s="2099"/>
    </row>
    <row r="649" spans="21:30" ht="15.75" customHeight="1">
      <c r="U649" s="1762"/>
      <c r="Y649" s="1763"/>
      <c r="AC649" s="1763"/>
      <c r="AD649" s="2099"/>
    </row>
    <row r="650" spans="21:30" ht="15.75" customHeight="1">
      <c r="U650" s="1762"/>
      <c r="Y650" s="1763"/>
      <c r="AC650" s="1763"/>
      <c r="AD650" s="2099"/>
    </row>
    <row r="651" spans="21:30" ht="15.75" customHeight="1">
      <c r="U651" s="1762"/>
      <c r="Y651" s="1763"/>
      <c r="AC651" s="1763"/>
      <c r="AD651" s="2099"/>
    </row>
    <row r="652" spans="21:30" ht="15.75" customHeight="1">
      <c r="U652" s="1762"/>
      <c r="Y652" s="1763"/>
      <c r="AC652" s="1763"/>
      <c r="AD652" s="2099"/>
    </row>
    <row r="653" spans="21:30" ht="15.75" customHeight="1">
      <c r="U653" s="1762"/>
      <c r="Y653" s="1763"/>
      <c r="AC653" s="1763"/>
      <c r="AD653" s="2099"/>
    </row>
    <row r="654" spans="21:30" ht="15.75" customHeight="1">
      <c r="U654" s="1762"/>
      <c r="Y654" s="1763"/>
      <c r="AC654" s="1763"/>
      <c r="AD654" s="2099"/>
    </row>
    <row r="655" spans="21:30" ht="15.75" customHeight="1">
      <c r="U655" s="1762"/>
      <c r="Y655" s="1763"/>
      <c r="AC655" s="1763"/>
      <c r="AD655" s="2099"/>
    </row>
    <row r="656" spans="21:30" ht="15.75" customHeight="1">
      <c r="U656" s="1762"/>
      <c r="Y656" s="1763"/>
      <c r="AC656" s="1763"/>
      <c r="AD656" s="2099"/>
    </row>
    <row r="657" spans="21:30" ht="15.75" customHeight="1">
      <c r="U657" s="1762"/>
      <c r="Y657" s="1763"/>
      <c r="AC657" s="1763"/>
      <c r="AD657" s="2099"/>
    </row>
    <row r="658" spans="21:30" ht="15.75" customHeight="1">
      <c r="U658" s="1762"/>
      <c r="Y658" s="1763"/>
      <c r="AC658" s="1763"/>
      <c r="AD658" s="2099"/>
    </row>
    <row r="659" spans="21:30" ht="15.75" customHeight="1">
      <c r="U659" s="1762"/>
      <c r="Y659" s="1763"/>
      <c r="AC659" s="1763"/>
      <c r="AD659" s="2099"/>
    </row>
    <row r="660" spans="21:30" ht="15.75" customHeight="1">
      <c r="U660" s="1762"/>
      <c r="Y660" s="1763"/>
      <c r="AC660" s="1763"/>
      <c r="AD660" s="2099"/>
    </row>
    <row r="661" spans="21:30" ht="15.75" customHeight="1">
      <c r="U661" s="1762"/>
      <c r="Y661" s="1763"/>
      <c r="AC661" s="1763"/>
      <c r="AD661" s="2099"/>
    </row>
    <row r="662" spans="21:30" ht="15.75" customHeight="1">
      <c r="U662" s="1762"/>
      <c r="Y662" s="1763"/>
      <c r="AC662" s="1763"/>
      <c r="AD662" s="2099"/>
    </row>
    <row r="663" spans="21:30" ht="15.75" customHeight="1">
      <c r="U663" s="1762"/>
      <c r="Y663" s="1763"/>
      <c r="AC663" s="1763"/>
      <c r="AD663" s="2099"/>
    </row>
    <row r="664" spans="21:30" ht="15.75" customHeight="1">
      <c r="U664" s="1762"/>
      <c r="Y664" s="1763"/>
      <c r="AC664" s="1763"/>
      <c r="AD664" s="2099"/>
    </row>
    <row r="665" spans="21:30" ht="15.75" customHeight="1">
      <c r="U665" s="1762"/>
      <c r="Y665" s="1763"/>
      <c r="AC665" s="1763"/>
      <c r="AD665" s="2099"/>
    </row>
    <row r="666" spans="21:30" ht="15.75" customHeight="1">
      <c r="U666" s="1762"/>
      <c r="Y666" s="1763"/>
      <c r="AC666" s="1763"/>
      <c r="AD666" s="2099"/>
    </row>
    <row r="667" spans="21:30" ht="15.75" customHeight="1">
      <c r="U667" s="1762"/>
      <c r="Y667" s="1763"/>
      <c r="AC667" s="1763"/>
      <c r="AD667" s="2099"/>
    </row>
    <row r="668" spans="21:30" ht="15.75" customHeight="1">
      <c r="U668" s="1762"/>
      <c r="Y668" s="1763"/>
      <c r="AC668" s="1763"/>
      <c r="AD668" s="2099"/>
    </row>
    <row r="669" spans="21:30" ht="15.75" customHeight="1">
      <c r="U669" s="1762"/>
      <c r="Y669" s="1763"/>
      <c r="AC669" s="1763"/>
      <c r="AD669" s="2099"/>
    </row>
    <row r="670" spans="21:30" ht="15.75" customHeight="1">
      <c r="U670" s="1762"/>
      <c r="Y670" s="1763"/>
      <c r="AC670" s="1763"/>
      <c r="AD670" s="2099"/>
    </row>
    <row r="671" spans="21:30" ht="15.75" customHeight="1">
      <c r="U671" s="1762"/>
      <c r="Y671" s="1763"/>
      <c r="AC671" s="1763"/>
      <c r="AD671" s="2099"/>
    </row>
    <row r="672" spans="21:30" ht="15.75" customHeight="1">
      <c r="U672" s="1762"/>
      <c r="Y672" s="1763"/>
      <c r="AC672" s="1763"/>
      <c r="AD672" s="2099"/>
    </row>
    <row r="673" spans="21:30" ht="15.75" customHeight="1">
      <c r="U673" s="1762"/>
      <c r="Y673" s="1763"/>
      <c r="AC673" s="1763"/>
      <c r="AD673" s="2099"/>
    </row>
    <row r="674" spans="21:30" ht="15.75" customHeight="1">
      <c r="U674" s="1762"/>
      <c r="Y674" s="1763"/>
      <c r="AC674" s="1763"/>
      <c r="AD674" s="2099"/>
    </row>
    <row r="675" spans="21:30" ht="15.75" customHeight="1">
      <c r="U675" s="1762"/>
      <c r="Y675" s="1763"/>
      <c r="AC675" s="1763"/>
      <c r="AD675" s="2099"/>
    </row>
    <row r="676" spans="21:30" ht="15.75" customHeight="1">
      <c r="U676" s="1762"/>
      <c r="Y676" s="1763"/>
      <c r="AC676" s="1763"/>
      <c r="AD676" s="2099"/>
    </row>
    <row r="677" spans="21:30" ht="15.75" customHeight="1">
      <c r="U677" s="1762"/>
      <c r="Y677" s="1763"/>
      <c r="AC677" s="1763"/>
      <c r="AD677" s="2099"/>
    </row>
    <row r="678" spans="21:30" ht="15.75" customHeight="1">
      <c r="U678" s="1762"/>
      <c r="Y678" s="1763"/>
      <c r="AC678" s="1763"/>
      <c r="AD678" s="2099"/>
    </row>
    <row r="679" spans="21:30" ht="15.75" customHeight="1">
      <c r="U679" s="1762"/>
      <c r="Y679" s="1763"/>
      <c r="AC679" s="1763"/>
      <c r="AD679" s="2099"/>
    </row>
    <row r="680" spans="21:30" ht="15.75" customHeight="1">
      <c r="U680" s="1762"/>
      <c r="Y680" s="1763"/>
      <c r="AC680" s="1763"/>
      <c r="AD680" s="2099"/>
    </row>
    <row r="681" spans="21:30" ht="15.75" customHeight="1">
      <c r="U681" s="1762"/>
      <c r="Y681" s="1763"/>
      <c r="AC681" s="1763"/>
      <c r="AD681" s="2099"/>
    </row>
    <row r="682" spans="21:30" ht="15.75" customHeight="1">
      <c r="U682" s="1762"/>
      <c r="Y682" s="1763"/>
      <c r="AC682" s="1763"/>
      <c r="AD682" s="2099"/>
    </row>
    <row r="683" spans="21:30" ht="15.75" customHeight="1">
      <c r="U683" s="1762"/>
      <c r="Y683" s="1763"/>
      <c r="AC683" s="1763"/>
      <c r="AD683" s="2099"/>
    </row>
    <row r="684" spans="21:30" ht="15.75" customHeight="1">
      <c r="U684" s="1762"/>
      <c r="Y684" s="1763"/>
      <c r="AC684" s="1763"/>
      <c r="AD684" s="2099"/>
    </row>
    <row r="685" spans="21:30" ht="15.75" customHeight="1">
      <c r="U685" s="1762"/>
      <c r="Y685" s="1763"/>
      <c r="AC685" s="1763"/>
      <c r="AD685" s="2099"/>
    </row>
    <row r="686" spans="21:30" ht="15.75" customHeight="1">
      <c r="U686" s="1762"/>
      <c r="Y686" s="1763"/>
      <c r="AC686" s="1763"/>
      <c r="AD686" s="2099"/>
    </row>
    <row r="687" spans="21:30" ht="15.75" customHeight="1">
      <c r="U687" s="1762"/>
      <c r="Y687" s="1763"/>
      <c r="AC687" s="1763"/>
      <c r="AD687" s="2099"/>
    </row>
    <row r="688" spans="21:30" ht="15.75" customHeight="1">
      <c r="U688" s="1762"/>
      <c r="Y688" s="1763"/>
      <c r="AC688" s="1763"/>
      <c r="AD688" s="2099"/>
    </row>
    <row r="689" spans="21:30" ht="15.75" customHeight="1">
      <c r="U689" s="1762"/>
      <c r="Y689" s="1763"/>
      <c r="AC689" s="1763"/>
      <c r="AD689" s="2099"/>
    </row>
    <row r="690" spans="21:30" ht="15.75" customHeight="1">
      <c r="U690" s="1762"/>
      <c r="Y690" s="1763"/>
      <c r="AC690" s="1763"/>
      <c r="AD690" s="2099"/>
    </row>
    <row r="691" spans="21:30" ht="15.75" customHeight="1">
      <c r="U691" s="1762"/>
      <c r="Y691" s="1763"/>
      <c r="AC691" s="1763"/>
      <c r="AD691" s="2099"/>
    </row>
    <row r="692" spans="21:30" ht="15.75" customHeight="1">
      <c r="U692" s="1762"/>
      <c r="Y692" s="1763"/>
      <c r="AC692" s="1763"/>
      <c r="AD692" s="2099"/>
    </row>
    <row r="693" spans="21:30" ht="15.75" customHeight="1">
      <c r="U693" s="1762"/>
      <c r="Y693" s="1763"/>
      <c r="AC693" s="1763"/>
      <c r="AD693" s="2099"/>
    </row>
    <row r="694" spans="21:30" ht="15.75" customHeight="1">
      <c r="U694" s="1762"/>
      <c r="Y694" s="1763"/>
      <c r="AC694" s="1763"/>
      <c r="AD694" s="2099"/>
    </row>
    <row r="695" spans="21:30" ht="15.75" customHeight="1">
      <c r="U695" s="1762"/>
      <c r="Y695" s="1763"/>
      <c r="AC695" s="1763"/>
      <c r="AD695" s="2099"/>
    </row>
    <row r="696" spans="21:30" ht="15.75" customHeight="1">
      <c r="U696" s="1762"/>
      <c r="Y696" s="1763"/>
      <c r="AC696" s="1763"/>
      <c r="AD696" s="2099"/>
    </row>
    <row r="697" spans="21:30" ht="15.75" customHeight="1">
      <c r="U697" s="1762"/>
      <c r="Y697" s="1763"/>
      <c r="AC697" s="1763"/>
      <c r="AD697" s="2099"/>
    </row>
    <row r="698" spans="21:30" ht="15.75" customHeight="1">
      <c r="U698" s="1762"/>
      <c r="Y698" s="1763"/>
      <c r="AC698" s="1763"/>
      <c r="AD698" s="2099"/>
    </row>
    <row r="699" spans="21:30" ht="15.75" customHeight="1">
      <c r="U699" s="1762"/>
      <c r="Y699" s="1763"/>
      <c r="AC699" s="1763"/>
      <c r="AD699" s="2099"/>
    </row>
    <row r="700" spans="21:30" ht="15.75" customHeight="1">
      <c r="U700" s="1762"/>
      <c r="Y700" s="1763"/>
      <c r="AC700" s="1763"/>
      <c r="AD700" s="2099"/>
    </row>
    <row r="701" spans="21:30" ht="15.75" customHeight="1">
      <c r="U701" s="1762"/>
      <c r="Y701" s="1763"/>
      <c r="AC701" s="1763"/>
      <c r="AD701" s="2099"/>
    </row>
    <row r="702" spans="21:30" ht="15.75" customHeight="1">
      <c r="U702" s="1762"/>
      <c r="Y702" s="1763"/>
      <c r="AC702" s="1763"/>
      <c r="AD702" s="2099"/>
    </row>
    <row r="703" spans="21:30" ht="15.75" customHeight="1">
      <c r="U703" s="1762"/>
      <c r="Y703" s="1763"/>
      <c r="AC703" s="1763"/>
      <c r="AD703" s="2099"/>
    </row>
    <row r="704" spans="21:30" ht="15.75" customHeight="1">
      <c r="U704" s="1762"/>
      <c r="Y704" s="1763"/>
      <c r="AC704" s="1763"/>
      <c r="AD704" s="2099"/>
    </row>
    <row r="705" spans="21:30" ht="15.75" customHeight="1">
      <c r="U705" s="1762"/>
      <c r="Y705" s="1763"/>
      <c r="AC705" s="1763"/>
      <c r="AD705" s="2099"/>
    </row>
    <row r="706" spans="21:30" ht="15.75" customHeight="1">
      <c r="U706" s="1762"/>
      <c r="Y706" s="1763"/>
      <c r="AC706" s="1763"/>
      <c r="AD706" s="2099"/>
    </row>
    <row r="707" spans="21:30" ht="15.75" customHeight="1">
      <c r="U707" s="1762"/>
      <c r="Y707" s="1763"/>
      <c r="AC707" s="1763"/>
      <c r="AD707" s="2099"/>
    </row>
    <row r="708" spans="21:30" ht="15.75" customHeight="1">
      <c r="U708" s="1762"/>
      <c r="Y708" s="1763"/>
      <c r="AC708" s="1763"/>
      <c r="AD708" s="2099"/>
    </row>
    <row r="709" spans="21:30" ht="15.75" customHeight="1">
      <c r="U709" s="1762"/>
      <c r="Y709" s="1763"/>
      <c r="AC709" s="1763"/>
      <c r="AD709" s="2099"/>
    </row>
    <row r="710" spans="21:30" ht="15.75" customHeight="1">
      <c r="U710" s="1762"/>
      <c r="Y710" s="1763"/>
      <c r="AC710" s="1763"/>
      <c r="AD710" s="2099"/>
    </row>
    <row r="711" spans="21:30" ht="15.75" customHeight="1">
      <c r="U711" s="1762"/>
      <c r="Y711" s="1763"/>
      <c r="AC711" s="1763"/>
      <c r="AD711" s="2099"/>
    </row>
    <row r="712" spans="21:30" ht="15.75" customHeight="1">
      <c r="U712" s="1762"/>
      <c r="Y712" s="1763"/>
      <c r="AC712" s="1763"/>
      <c r="AD712" s="2099"/>
    </row>
    <row r="713" spans="21:30" ht="15.75" customHeight="1">
      <c r="U713" s="1762"/>
      <c r="Y713" s="1763"/>
      <c r="AC713" s="1763"/>
      <c r="AD713" s="2099"/>
    </row>
    <row r="714" spans="21:30" ht="15.75" customHeight="1">
      <c r="U714" s="1762"/>
      <c r="Y714" s="1763"/>
      <c r="AC714" s="1763"/>
      <c r="AD714" s="2099"/>
    </row>
    <row r="715" spans="21:30" ht="15.75" customHeight="1">
      <c r="U715" s="1762"/>
      <c r="Y715" s="1763"/>
      <c r="AC715" s="1763"/>
      <c r="AD715" s="2099"/>
    </row>
    <row r="716" spans="21:30" ht="15.75" customHeight="1">
      <c r="U716" s="1762"/>
      <c r="Y716" s="1763"/>
      <c r="AC716" s="1763"/>
      <c r="AD716" s="2099"/>
    </row>
    <row r="717" spans="21:30" ht="15.75" customHeight="1">
      <c r="U717" s="1762"/>
      <c r="Y717" s="1763"/>
      <c r="AC717" s="1763"/>
      <c r="AD717" s="2099"/>
    </row>
    <row r="718" spans="21:30" ht="15.75" customHeight="1">
      <c r="U718" s="1762"/>
      <c r="Y718" s="1763"/>
      <c r="AC718" s="1763"/>
      <c r="AD718" s="2099"/>
    </row>
    <row r="719" spans="21:30" ht="15.75" customHeight="1">
      <c r="U719" s="1762"/>
      <c r="Y719" s="1763"/>
      <c r="AC719" s="1763"/>
      <c r="AD719" s="2099"/>
    </row>
    <row r="720" spans="21:30" ht="15.75" customHeight="1">
      <c r="U720" s="1762"/>
      <c r="Y720" s="1763"/>
      <c r="AC720" s="1763"/>
      <c r="AD720" s="2099"/>
    </row>
    <row r="721" spans="21:30" ht="15.75" customHeight="1">
      <c r="U721" s="1762"/>
      <c r="Y721" s="1763"/>
      <c r="AC721" s="1763"/>
      <c r="AD721" s="2099"/>
    </row>
    <row r="722" spans="21:30" ht="15.75" customHeight="1">
      <c r="U722" s="1762"/>
      <c r="Y722" s="1763"/>
      <c r="AC722" s="1763"/>
      <c r="AD722" s="2099"/>
    </row>
    <row r="723" spans="21:30" ht="15.75" customHeight="1">
      <c r="U723" s="1762"/>
      <c r="Y723" s="1763"/>
      <c r="AC723" s="1763"/>
      <c r="AD723" s="2099"/>
    </row>
    <row r="724" spans="21:30" ht="15.75" customHeight="1">
      <c r="U724" s="1762"/>
      <c r="Y724" s="1763"/>
      <c r="AC724" s="1763"/>
      <c r="AD724" s="2099"/>
    </row>
    <row r="725" spans="21:30" ht="15.75" customHeight="1">
      <c r="U725" s="1762"/>
      <c r="Y725" s="1763"/>
      <c r="AC725" s="1763"/>
      <c r="AD725" s="2099"/>
    </row>
    <row r="726" spans="21:30" ht="15.75" customHeight="1">
      <c r="U726" s="1762"/>
      <c r="Y726" s="1763"/>
      <c r="AC726" s="1763"/>
      <c r="AD726" s="2099"/>
    </row>
    <row r="727" spans="21:30" ht="15.75" customHeight="1">
      <c r="U727" s="1762"/>
      <c r="Y727" s="1763"/>
      <c r="AC727" s="1763"/>
      <c r="AD727" s="2099"/>
    </row>
    <row r="728" spans="21:30" ht="15.75" customHeight="1">
      <c r="U728" s="1762"/>
      <c r="Y728" s="1763"/>
      <c r="AC728" s="1763"/>
      <c r="AD728" s="2099"/>
    </row>
    <row r="729" spans="21:30" ht="15.75" customHeight="1">
      <c r="U729" s="1762"/>
      <c r="Y729" s="1763"/>
      <c r="AC729" s="1763"/>
      <c r="AD729" s="2099"/>
    </row>
    <row r="730" spans="21:30" ht="15.75" customHeight="1">
      <c r="U730" s="1762"/>
      <c r="Y730" s="1763"/>
      <c r="AC730" s="1763"/>
      <c r="AD730" s="2099"/>
    </row>
    <row r="731" spans="21:30" ht="15.75" customHeight="1">
      <c r="U731" s="1762"/>
      <c r="Y731" s="1763"/>
      <c r="AC731" s="1763"/>
      <c r="AD731" s="2099"/>
    </row>
    <row r="732" spans="21:30" ht="15.75" customHeight="1">
      <c r="U732" s="1762"/>
      <c r="Y732" s="1763"/>
      <c r="AC732" s="1763"/>
      <c r="AD732" s="2099"/>
    </row>
    <row r="733" spans="21:30" ht="15.75" customHeight="1">
      <c r="U733" s="1762"/>
      <c r="Y733" s="1763"/>
      <c r="AC733" s="1763"/>
      <c r="AD733" s="2099"/>
    </row>
    <row r="734" spans="21:30" ht="15.75" customHeight="1">
      <c r="U734" s="1762"/>
      <c r="Y734" s="1763"/>
      <c r="AC734" s="1763"/>
      <c r="AD734" s="2099"/>
    </row>
    <row r="735" spans="21:30" ht="15.75" customHeight="1">
      <c r="U735" s="1762"/>
      <c r="Y735" s="1763"/>
      <c r="AC735" s="1763"/>
      <c r="AD735" s="2099"/>
    </row>
    <row r="736" spans="21:30" ht="15.75" customHeight="1">
      <c r="U736" s="1762"/>
      <c r="Y736" s="1763"/>
      <c r="AC736" s="1763"/>
      <c r="AD736" s="2099"/>
    </row>
    <row r="737" spans="21:30" ht="15.75" customHeight="1">
      <c r="U737" s="1762"/>
      <c r="Y737" s="1763"/>
      <c r="AC737" s="1763"/>
      <c r="AD737" s="2099"/>
    </row>
    <row r="738" spans="21:30" ht="15.75" customHeight="1">
      <c r="U738" s="1762"/>
      <c r="Y738" s="1763"/>
      <c r="AC738" s="1763"/>
      <c r="AD738" s="2099"/>
    </row>
    <row r="739" spans="21:30" ht="15.75" customHeight="1">
      <c r="U739" s="1762"/>
      <c r="Y739" s="1763"/>
      <c r="AC739" s="1763"/>
      <c r="AD739" s="2099"/>
    </row>
    <row r="740" spans="21:30" ht="15.75" customHeight="1">
      <c r="U740" s="1762"/>
      <c r="Y740" s="1763"/>
      <c r="AC740" s="1763"/>
      <c r="AD740" s="2099"/>
    </row>
    <row r="741" spans="21:30" ht="15.75" customHeight="1">
      <c r="U741" s="1762"/>
      <c r="Y741" s="1763"/>
      <c r="AC741" s="1763"/>
      <c r="AD741" s="2099"/>
    </row>
    <row r="742" spans="21:30" ht="15.75" customHeight="1">
      <c r="U742" s="1762"/>
      <c r="Y742" s="1763"/>
      <c r="AC742" s="1763"/>
      <c r="AD742" s="2099"/>
    </row>
    <row r="743" spans="21:30" ht="15.75" customHeight="1">
      <c r="U743" s="1762"/>
      <c r="Y743" s="1763"/>
      <c r="AC743" s="1763"/>
      <c r="AD743" s="2099"/>
    </row>
    <row r="744" spans="21:30" ht="15.75" customHeight="1">
      <c r="U744" s="1762"/>
      <c r="Y744" s="1763"/>
      <c r="AC744" s="1763"/>
      <c r="AD744" s="2099"/>
    </row>
    <row r="745" spans="21:30" ht="15.75" customHeight="1">
      <c r="U745" s="1762"/>
      <c r="Y745" s="1763"/>
      <c r="AC745" s="1763"/>
      <c r="AD745" s="2099"/>
    </row>
    <row r="746" spans="21:30" ht="15.75" customHeight="1">
      <c r="U746" s="1762"/>
      <c r="Y746" s="1763"/>
      <c r="AC746" s="1763"/>
      <c r="AD746" s="2099"/>
    </row>
    <row r="747" spans="21:30" ht="15.75" customHeight="1">
      <c r="U747" s="1762"/>
      <c r="Y747" s="1763"/>
      <c r="AC747" s="1763"/>
      <c r="AD747" s="2099"/>
    </row>
    <row r="748" spans="21:30" ht="15.75" customHeight="1">
      <c r="U748" s="1762"/>
      <c r="Y748" s="1763"/>
      <c r="AC748" s="1763"/>
      <c r="AD748" s="2099"/>
    </row>
    <row r="749" spans="21:30" ht="15.75" customHeight="1">
      <c r="U749" s="1762"/>
      <c r="Y749" s="1763"/>
      <c r="AC749" s="1763"/>
      <c r="AD749" s="2099"/>
    </row>
    <row r="750" spans="21:30" ht="15.75" customHeight="1">
      <c r="U750" s="1762"/>
      <c r="Y750" s="1763"/>
      <c r="AC750" s="1763"/>
      <c r="AD750" s="2099"/>
    </row>
    <row r="751" spans="21:30" ht="15.75" customHeight="1">
      <c r="U751" s="1762"/>
      <c r="Y751" s="1763"/>
      <c r="AC751" s="1763"/>
      <c r="AD751" s="2099"/>
    </row>
    <row r="752" spans="21:30" ht="15.75" customHeight="1">
      <c r="U752" s="1762"/>
      <c r="Y752" s="1763"/>
      <c r="AC752" s="1763"/>
      <c r="AD752" s="2099"/>
    </row>
    <row r="753" spans="21:30" ht="15.75" customHeight="1">
      <c r="U753" s="1762"/>
      <c r="Y753" s="1763"/>
      <c r="AC753" s="1763"/>
      <c r="AD753" s="2099"/>
    </row>
    <row r="754" spans="21:30" ht="15.75" customHeight="1">
      <c r="U754" s="1762"/>
      <c r="Y754" s="1763"/>
      <c r="AC754" s="1763"/>
      <c r="AD754" s="2099"/>
    </row>
    <row r="755" spans="21:30" ht="15.75" customHeight="1">
      <c r="U755" s="1762"/>
      <c r="Y755" s="1763"/>
      <c r="AC755" s="1763"/>
      <c r="AD755" s="2099"/>
    </row>
    <row r="756" spans="21:30" ht="15.75" customHeight="1">
      <c r="U756" s="1762"/>
      <c r="Y756" s="1763"/>
      <c r="AC756" s="1763"/>
      <c r="AD756" s="2099"/>
    </row>
    <row r="757" spans="21:30" ht="15.75" customHeight="1">
      <c r="U757" s="1762"/>
      <c r="Y757" s="1763"/>
      <c r="AC757" s="1763"/>
      <c r="AD757" s="2099"/>
    </row>
    <row r="758" spans="21:30" ht="15.75" customHeight="1">
      <c r="U758" s="1762"/>
      <c r="Y758" s="1763"/>
      <c r="AC758" s="1763"/>
      <c r="AD758" s="2099"/>
    </row>
    <row r="759" spans="21:30" ht="15.75" customHeight="1">
      <c r="U759" s="1762"/>
      <c r="Y759" s="1763"/>
      <c r="AC759" s="1763"/>
      <c r="AD759" s="2099"/>
    </row>
    <row r="760" spans="21:30" ht="15.75" customHeight="1">
      <c r="U760" s="1762"/>
      <c r="Y760" s="1763"/>
      <c r="AC760" s="1763"/>
      <c r="AD760" s="2099"/>
    </row>
    <row r="761" spans="21:30" ht="15.75" customHeight="1">
      <c r="U761" s="1762"/>
      <c r="Y761" s="1763"/>
      <c r="AC761" s="1763"/>
      <c r="AD761" s="2099"/>
    </row>
    <row r="762" spans="21:30" ht="15.75" customHeight="1">
      <c r="U762" s="1762"/>
      <c r="Y762" s="1763"/>
      <c r="AC762" s="1763"/>
      <c r="AD762" s="2099"/>
    </row>
    <row r="763" spans="21:30" ht="15.75" customHeight="1">
      <c r="U763" s="1762"/>
      <c r="Y763" s="1763"/>
      <c r="AC763" s="1763"/>
      <c r="AD763" s="2099"/>
    </row>
    <row r="764" spans="21:30" ht="15.75" customHeight="1">
      <c r="U764" s="1762"/>
      <c r="Y764" s="1763"/>
      <c r="AC764" s="1763"/>
      <c r="AD764" s="2099"/>
    </row>
    <row r="765" spans="21:30" ht="15.75" customHeight="1">
      <c r="U765" s="1762"/>
      <c r="Y765" s="1763"/>
      <c r="AC765" s="1763"/>
      <c r="AD765" s="2099"/>
    </row>
    <row r="766" spans="21:30" ht="15.75" customHeight="1">
      <c r="U766" s="1762"/>
      <c r="Y766" s="1763"/>
      <c r="AC766" s="1763"/>
      <c r="AD766" s="2099"/>
    </row>
    <row r="767" spans="21:30" ht="15.75" customHeight="1">
      <c r="U767" s="1762"/>
      <c r="Y767" s="1763"/>
      <c r="AC767" s="1763"/>
      <c r="AD767" s="2099"/>
    </row>
    <row r="768" spans="21:30" ht="15.75" customHeight="1">
      <c r="U768" s="1762"/>
      <c r="Y768" s="1763"/>
      <c r="AC768" s="1763"/>
      <c r="AD768" s="2099"/>
    </row>
    <row r="769" spans="21:30" ht="15.75" customHeight="1">
      <c r="U769" s="1762"/>
      <c r="Y769" s="1763"/>
      <c r="AC769" s="1763"/>
      <c r="AD769" s="2099"/>
    </row>
    <row r="770" spans="21:30" ht="15.75" customHeight="1">
      <c r="U770" s="1762"/>
      <c r="Y770" s="1763"/>
      <c r="AC770" s="1763"/>
      <c r="AD770" s="2099"/>
    </row>
    <row r="771" spans="21:30" ht="15.75" customHeight="1">
      <c r="U771" s="1762"/>
      <c r="Y771" s="1763"/>
      <c r="AC771" s="1763"/>
      <c r="AD771" s="2099"/>
    </row>
    <row r="772" spans="21:30" ht="15.75" customHeight="1">
      <c r="U772" s="1762"/>
      <c r="Y772" s="1763"/>
      <c r="AC772" s="1763"/>
      <c r="AD772" s="2099"/>
    </row>
    <row r="773" spans="21:30" ht="15.75" customHeight="1">
      <c r="U773" s="1762"/>
      <c r="Y773" s="1763"/>
      <c r="AC773" s="1763"/>
      <c r="AD773" s="2099"/>
    </row>
    <row r="774" spans="21:30" ht="15.75" customHeight="1">
      <c r="U774" s="1762"/>
      <c r="Y774" s="1763"/>
      <c r="AC774" s="1763"/>
      <c r="AD774" s="2099"/>
    </row>
    <row r="775" spans="21:30" ht="15.75" customHeight="1">
      <c r="U775" s="1762"/>
      <c r="Y775" s="1763"/>
      <c r="AC775" s="1763"/>
      <c r="AD775" s="2099"/>
    </row>
    <row r="776" spans="21:30" ht="15.75" customHeight="1">
      <c r="U776" s="1762"/>
      <c r="Y776" s="1763"/>
      <c r="AC776" s="1763"/>
      <c r="AD776" s="2099"/>
    </row>
    <row r="777" spans="21:30" ht="15.75" customHeight="1">
      <c r="U777" s="1762"/>
      <c r="Y777" s="1763"/>
      <c r="AC777" s="1763"/>
      <c r="AD777" s="2099"/>
    </row>
    <row r="778" spans="21:30" ht="15.75" customHeight="1">
      <c r="U778" s="1762"/>
      <c r="Y778" s="1763"/>
      <c r="AC778" s="1763"/>
      <c r="AD778" s="2099"/>
    </row>
    <row r="779" spans="21:30" ht="15.75" customHeight="1">
      <c r="U779" s="1762"/>
      <c r="Y779" s="1763"/>
      <c r="AC779" s="1763"/>
      <c r="AD779" s="2099"/>
    </row>
    <row r="780" spans="21:30" ht="15.75" customHeight="1">
      <c r="U780" s="1762"/>
      <c r="Y780" s="1763"/>
      <c r="AC780" s="1763"/>
      <c r="AD780" s="2099"/>
    </row>
    <row r="781" spans="21:30" ht="15.75" customHeight="1">
      <c r="U781" s="1762"/>
      <c r="Y781" s="1763"/>
      <c r="AC781" s="1763"/>
      <c r="AD781" s="2099"/>
    </row>
    <row r="782" spans="21:30" ht="15.75" customHeight="1">
      <c r="U782" s="1762"/>
      <c r="Y782" s="1763"/>
      <c r="AC782" s="1763"/>
      <c r="AD782" s="2099"/>
    </row>
    <row r="783" spans="21:30" ht="15.75" customHeight="1">
      <c r="U783" s="1762"/>
      <c r="Y783" s="1763"/>
      <c r="AC783" s="1763"/>
      <c r="AD783" s="2099"/>
    </row>
    <row r="784" spans="21:30" ht="15.75" customHeight="1">
      <c r="U784" s="1762"/>
      <c r="Y784" s="1763"/>
      <c r="AC784" s="1763"/>
      <c r="AD784" s="2099"/>
    </row>
    <row r="785" spans="21:30" ht="15.75" customHeight="1">
      <c r="U785" s="1762"/>
      <c r="Y785" s="1763"/>
      <c r="AC785" s="1763"/>
      <c r="AD785" s="2099"/>
    </row>
    <row r="786" spans="21:30" ht="15.75" customHeight="1">
      <c r="U786" s="1762"/>
      <c r="Y786" s="1763"/>
      <c r="AC786" s="1763"/>
      <c r="AD786" s="2099"/>
    </row>
    <row r="787" spans="21:30" ht="15.75" customHeight="1">
      <c r="U787" s="1762"/>
      <c r="Y787" s="1763"/>
      <c r="AC787" s="1763"/>
      <c r="AD787" s="2099"/>
    </row>
    <row r="788" spans="21:30" ht="15.75" customHeight="1">
      <c r="U788" s="1762"/>
      <c r="Y788" s="1763"/>
      <c r="AC788" s="1763"/>
      <c r="AD788" s="2099"/>
    </row>
    <row r="789" spans="21:30" ht="15.75" customHeight="1">
      <c r="U789" s="1762"/>
      <c r="Y789" s="1763"/>
      <c r="AC789" s="1763"/>
      <c r="AD789" s="2099"/>
    </row>
    <row r="790" spans="21:30" ht="15.75" customHeight="1">
      <c r="U790" s="1762"/>
      <c r="Y790" s="1763"/>
      <c r="AC790" s="1763"/>
      <c r="AD790" s="2099"/>
    </row>
    <row r="791" spans="21:30" ht="15.75" customHeight="1">
      <c r="U791" s="1762"/>
      <c r="Y791" s="1763"/>
      <c r="AC791" s="1763"/>
      <c r="AD791" s="2099"/>
    </row>
    <row r="792" spans="21:30" ht="15.75" customHeight="1">
      <c r="U792" s="1762"/>
      <c r="Y792" s="1763"/>
      <c r="AC792" s="1763"/>
      <c r="AD792" s="2099"/>
    </row>
    <row r="793" spans="21:30" ht="15.75" customHeight="1">
      <c r="U793" s="1762"/>
      <c r="Y793" s="1763"/>
      <c r="AC793" s="1763"/>
      <c r="AD793" s="2099"/>
    </row>
    <row r="794" spans="21:30" ht="15.75" customHeight="1">
      <c r="U794" s="1762"/>
      <c r="Y794" s="1763"/>
      <c r="AC794" s="1763"/>
      <c r="AD794" s="2099"/>
    </row>
    <row r="795" spans="21:30" ht="15.75" customHeight="1">
      <c r="U795" s="1762"/>
      <c r="Y795" s="1763"/>
      <c r="AC795" s="1763"/>
      <c r="AD795" s="2099"/>
    </row>
    <row r="796" spans="21:30" ht="15.75" customHeight="1">
      <c r="U796" s="1762"/>
      <c r="Y796" s="1763"/>
      <c r="AC796" s="1763"/>
      <c r="AD796" s="2099"/>
    </row>
    <row r="797" spans="21:30" ht="15.75" customHeight="1">
      <c r="U797" s="1762"/>
      <c r="Y797" s="1763"/>
      <c r="AC797" s="1763"/>
      <c r="AD797" s="2099"/>
    </row>
    <row r="798" spans="21:30" ht="15.75" customHeight="1">
      <c r="U798" s="1762"/>
      <c r="Y798" s="1763"/>
      <c r="AC798" s="1763"/>
      <c r="AD798" s="2099"/>
    </row>
    <row r="799" spans="21:30" ht="15.75" customHeight="1">
      <c r="U799" s="1762"/>
      <c r="Y799" s="1763"/>
      <c r="AC799" s="1763"/>
      <c r="AD799" s="2099"/>
    </row>
    <row r="800" spans="21:30" ht="15.75" customHeight="1">
      <c r="U800" s="1762"/>
      <c r="Y800" s="1763"/>
      <c r="AC800" s="1763"/>
      <c r="AD800" s="2099"/>
    </row>
    <row r="801" spans="21:30" ht="15.75" customHeight="1">
      <c r="U801" s="1762"/>
      <c r="Y801" s="1763"/>
      <c r="AC801" s="1763"/>
      <c r="AD801" s="2099"/>
    </row>
    <row r="802" spans="21:30" ht="15.75" customHeight="1">
      <c r="U802" s="1762"/>
      <c r="Y802" s="1763"/>
      <c r="AC802" s="1763"/>
      <c r="AD802" s="2099"/>
    </row>
    <row r="803" spans="21:30" ht="15.75" customHeight="1">
      <c r="U803" s="1762"/>
      <c r="Y803" s="1763"/>
      <c r="AC803" s="1763"/>
      <c r="AD803" s="2099"/>
    </row>
    <row r="804" spans="21:30" ht="15.75" customHeight="1">
      <c r="U804" s="1762"/>
      <c r="Y804" s="1763"/>
      <c r="AC804" s="1763"/>
      <c r="AD804" s="2099"/>
    </row>
    <row r="805" spans="21:30" ht="15.75" customHeight="1">
      <c r="U805" s="1762"/>
      <c r="Y805" s="1763"/>
      <c r="AC805" s="1763"/>
      <c r="AD805" s="2099"/>
    </row>
    <row r="806" spans="21:30" ht="15.75" customHeight="1">
      <c r="U806" s="1762"/>
      <c r="Y806" s="1763"/>
      <c r="AC806" s="1763"/>
      <c r="AD806" s="2099"/>
    </row>
    <row r="807" spans="21:30" ht="15.75" customHeight="1">
      <c r="U807" s="1762"/>
      <c r="Y807" s="1763"/>
      <c r="AC807" s="1763"/>
      <c r="AD807" s="2099"/>
    </row>
    <row r="808" spans="21:30" ht="15.75" customHeight="1">
      <c r="U808" s="1762"/>
      <c r="Y808" s="1763"/>
      <c r="AC808" s="1763"/>
      <c r="AD808" s="2099"/>
    </row>
    <row r="809" spans="21:30" ht="15.75" customHeight="1">
      <c r="U809" s="1762"/>
      <c r="Y809" s="1763"/>
      <c r="AC809" s="1763"/>
      <c r="AD809" s="2099"/>
    </row>
    <row r="810" spans="21:30" ht="15.75" customHeight="1">
      <c r="U810" s="1762"/>
      <c r="Y810" s="1763"/>
      <c r="AC810" s="1763"/>
      <c r="AD810" s="2099"/>
    </row>
    <row r="811" spans="21:30" ht="15.75" customHeight="1">
      <c r="U811" s="1762"/>
      <c r="Y811" s="1763"/>
      <c r="AC811" s="1763"/>
      <c r="AD811" s="2099"/>
    </row>
    <row r="812" spans="21:30" ht="15.75" customHeight="1">
      <c r="U812" s="1762"/>
      <c r="Y812" s="1763"/>
      <c r="AC812" s="1763"/>
      <c r="AD812" s="2099"/>
    </row>
    <row r="813" spans="21:30" ht="15.75" customHeight="1">
      <c r="U813" s="1762"/>
      <c r="Y813" s="1763"/>
      <c r="AC813" s="1763"/>
      <c r="AD813" s="2099"/>
    </row>
    <row r="814" spans="21:30" ht="15.75" customHeight="1">
      <c r="U814" s="1762"/>
      <c r="Y814" s="1763"/>
      <c r="AC814" s="1763"/>
      <c r="AD814" s="2099"/>
    </row>
    <row r="815" spans="21:30" ht="15.75" customHeight="1">
      <c r="U815" s="1762"/>
      <c r="Y815" s="1763"/>
      <c r="AC815" s="1763"/>
      <c r="AD815" s="2099"/>
    </row>
    <row r="816" spans="21:30" ht="15.75" customHeight="1">
      <c r="U816" s="1762"/>
      <c r="Y816" s="1763"/>
      <c r="AC816" s="1763"/>
      <c r="AD816" s="2099"/>
    </row>
    <row r="817" spans="21:30" ht="15.75" customHeight="1">
      <c r="U817" s="1762"/>
      <c r="Y817" s="1763"/>
      <c r="AC817" s="1763"/>
      <c r="AD817" s="2099"/>
    </row>
    <row r="818" spans="21:30" ht="15.75" customHeight="1">
      <c r="U818" s="1762"/>
      <c r="Y818" s="1763"/>
      <c r="AC818" s="1763"/>
      <c r="AD818" s="2099"/>
    </row>
    <row r="819" spans="21:30" ht="15.75" customHeight="1">
      <c r="U819" s="1762"/>
      <c r="Y819" s="1763"/>
      <c r="AC819" s="1763"/>
      <c r="AD819" s="2099"/>
    </row>
    <row r="820" spans="21:30" ht="15.75" customHeight="1">
      <c r="U820" s="1762"/>
      <c r="Y820" s="1763"/>
      <c r="AC820" s="1763"/>
      <c r="AD820" s="2099"/>
    </row>
    <row r="821" spans="21:30" ht="15.75" customHeight="1">
      <c r="U821" s="1762"/>
      <c r="Y821" s="1763"/>
      <c r="AC821" s="1763"/>
      <c r="AD821" s="2099"/>
    </row>
    <row r="822" spans="21:30" ht="15.75" customHeight="1">
      <c r="U822" s="1762"/>
      <c r="Y822" s="1763"/>
      <c r="AC822" s="1763"/>
      <c r="AD822" s="2099"/>
    </row>
    <row r="823" spans="21:30" ht="15.75" customHeight="1">
      <c r="U823" s="1762"/>
      <c r="Y823" s="1763"/>
      <c r="AC823" s="1763"/>
      <c r="AD823" s="2099"/>
    </row>
    <row r="824" spans="21:30" ht="15.75" customHeight="1">
      <c r="U824" s="1762"/>
      <c r="Y824" s="1763"/>
      <c r="AC824" s="1763"/>
      <c r="AD824" s="2099"/>
    </row>
    <row r="825" spans="21:30" ht="15.75" customHeight="1">
      <c r="U825" s="1762"/>
      <c r="Y825" s="1763"/>
      <c r="AC825" s="1763"/>
      <c r="AD825" s="2099"/>
    </row>
    <row r="826" spans="21:30" ht="15.75" customHeight="1">
      <c r="U826" s="1762"/>
      <c r="Y826" s="1763"/>
      <c r="AC826" s="1763"/>
      <c r="AD826" s="2099"/>
    </row>
    <row r="827" spans="21:30" ht="15.75" customHeight="1">
      <c r="U827" s="1762"/>
      <c r="Y827" s="1763"/>
      <c r="AC827" s="1763"/>
      <c r="AD827" s="2099"/>
    </row>
    <row r="828" spans="21:30" ht="15.75" customHeight="1">
      <c r="U828" s="1762"/>
      <c r="Y828" s="1763"/>
      <c r="AC828" s="1763"/>
      <c r="AD828" s="2099"/>
    </row>
    <row r="829" spans="21:30" ht="15.75" customHeight="1">
      <c r="U829" s="1762"/>
      <c r="Y829" s="1763"/>
      <c r="AC829" s="1763"/>
      <c r="AD829" s="2099"/>
    </row>
    <row r="830" spans="21:30" ht="15.75" customHeight="1">
      <c r="U830" s="1762"/>
      <c r="Y830" s="1763"/>
      <c r="AC830" s="1763"/>
      <c r="AD830" s="2099"/>
    </row>
    <row r="831" spans="21:30" ht="15.75" customHeight="1">
      <c r="U831" s="1762"/>
      <c r="Y831" s="1763"/>
      <c r="AC831" s="1763"/>
      <c r="AD831" s="2099"/>
    </row>
    <row r="832" spans="21:30" ht="15.75" customHeight="1">
      <c r="U832" s="1762"/>
      <c r="Y832" s="1763"/>
      <c r="AC832" s="1763"/>
      <c r="AD832" s="2099"/>
    </row>
    <row r="833" spans="21:30" ht="15.75" customHeight="1">
      <c r="U833" s="1762"/>
      <c r="Y833" s="1763"/>
      <c r="AC833" s="1763"/>
      <c r="AD833" s="2099"/>
    </row>
    <row r="834" spans="21:30" ht="15.75" customHeight="1">
      <c r="U834" s="1762"/>
      <c r="Y834" s="1763"/>
      <c r="AC834" s="1763"/>
      <c r="AD834" s="2099"/>
    </row>
    <row r="835" spans="21:30" ht="15.75" customHeight="1">
      <c r="U835" s="1762"/>
      <c r="Y835" s="1763"/>
      <c r="AC835" s="1763"/>
      <c r="AD835" s="2099"/>
    </row>
    <row r="836" spans="21:30" ht="15.75" customHeight="1">
      <c r="U836" s="1762"/>
      <c r="Y836" s="1763"/>
      <c r="AC836" s="1763"/>
      <c r="AD836" s="2099"/>
    </row>
    <row r="837" spans="21:30" ht="15.75" customHeight="1">
      <c r="U837" s="1762"/>
      <c r="Y837" s="1763"/>
      <c r="AC837" s="1763"/>
      <c r="AD837" s="2099"/>
    </row>
    <row r="838" spans="21:30" ht="15.75" customHeight="1">
      <c r="U838" s="1762"/>
      <c r="Y838" s="1763"/>
      <c r="AC838" s="1763"/>
      <c r="AD838" s="2099"/>
    </row>
    <row r="839" spans="21:30" ht="15.75" customHeight="1">
      <c r="U839" s="1762"/>
      <c r="Y839" s="1763"/>
      <c r="AC839" s="1763"/>
      <c r="AD839" s="2099"/>
    </row>
    <row r="840" spans="21:30" ht="15.75" customHeight="1">
      <c r="U840" s="1762"/>
      <c r="Y840" s="1763"/>
      <c r="AC840" s="1763"/>
      <c r="AD840" s="2099"/>
    </row>
    <row r="841" spans="21:30" ht="15.75" customHeight="1">
      <c r="U841" s="1762"/>
      <c r="Y841" s="1763"/>
      <c r="AC841" s="1763"/>
      <c r="AD841" s="2099"/>
    </row>
    <row r="842" spans="21:30" ht="15.75" customHeight="1">
      <c r="U842" s="1762"/>
      <c r="Y842" s="1763"/>
      <c r="AC842" s="1763"/>
      <c r="AD842" s="2099"/>
    </row>
    <row r="843" spans="21:30" ht="15.75" customHeight="1">
      <c r="U843" s="1762"/>
      <c r="Y843" s="1763"/>
      <c r="AC843" s="1763"/>
      <c r="AD843" s="2099"/>
    </row>
    <row r="844" spans="21:30" ht="15.75" customHeight="1">
      <c r="U844" s="1762"/>
      <c r="Y844" s="1763"/>
      <c r="AC844" s="1763"/>
      <c r="AD844" s="2099"/>
    </row>
    <row r="845" spans="21:30" ht="15.75" customHeight="1">
      <c r="U845" s="1762"/>
      <c r="Y845" s="1763"/>
      <c r="AC845" s="1763"/>
      <c r="AD845" s="2099"/>
    </row>
    <row r="846" spans="21:30" ht="15.75" customHeight="1">
      <c r="U846" s="1762"/>
      <c r="Y846" s="1763"/>
      <c r="AC846" s="1763"/>
      <c r="AD846" s="2099"/>
    </row>
    <row r="847" spans="21:30" ht="15.75" customHeight="1">
      <c r="U847" s="1762"/>
      <c r="Y847" s="1763"/>
      <c r="AC847" s="1763"/>
      <c r="AD847" s="2099"/>
    </row>
    <row r="848" spans="21:30" ht="15.75" customHeight="1">
      <c r="U848" s="1762"/>
      <c r="Y848" s="1763"/>
      <c r="AC848" s="1763"/>
      <c r="AD848" s="2099"/>
    </row>
    <row r="849" spans="21:30" ht="15.75" customHeight="1">
      <c r="U849" s="1762"/>
      <c r="Y849" s="1763"/>
      <c r="AC849" s="1763"/>
      <c r="AD849" s="2099"/>
    </row>
    <row r="850" spans="21:30" ht="15.75" customHeight="1">
      <c r="U850" s="1762"/>
      <c r="Y850" s="1763"/>
      <c r="AC850" s="1763"/>
      <c r="AD850" s="2099"/>
    </row>
    <row r="851" spans="21:30" ht="15.75" customHeight="1">
      <c r="U851" s="1762"/>
      <c r="Y851" s="1763"/>
      <c r="AC851" s="1763"/>
      <c r="AD851" s="2099"/>
    </row>
    <row r="852" spans="21:30" ht="15.75" customHeight="1">
      <c r="U852" s="1762"/>
      <c r="Y852" s="1763"/>
      <c r="AC852" s="1763"/>
      <c r="AD852" s="2099"/>
    </row>
    <row r="853" spans="21:30" ht="15.75" customHeight="1">
      <c r="U853" s="1762"/>
      <c r="Y853" s="1763"/>
      <c r="AC853" s="1763"/>
      <c r="AD853" s="2099"/>
    </row>
    <row r="854" spans="21:30" ht="15.75" customHeight="1">
      <c r="U854" s="1762"/>
      <c r="Y854" s="1763"/>
      <c r="AC854" s="1763"/>
      <c r="AD854" s="2099"/>
    </row>
    <row r="855" spans="21:30" ht="15.75" customHeight="1">
      <c r="U855" s="1762"/>
      <c r="Y855" s="1763"/>
      <c r="AC855" s="1763"/>
      <c r="AD855" s="2099"/>
    </row>
    <row r="856" spans="21:30" ht="15.75" customHeight="1">
      <c r="U856" s="1762"/>
      <c r="Y856" s="1763"/>
      <c r="AC856" s="1763"/>
      <c r="AD856" s="2099"/>
    </row>
    <row r="857" spans="21:30" ht="15.75" customHeight="1">
      <c r="U857" s="1762"/>
      <c r="Y857" s="1763"/>
      <c r="AC857" s="1763"/>
      <c r="AD857" s="2099"/>
    </row>
    <row r="858" spans="21:30" ht="15.75" customHeight="1">
      <c r="U858" s="1762"/>
      <c r="Y858" s="1763"/>
      <c r="AC858" s="1763"/>
      <c r="AD858" s="2099"/>
    </row>
    <row r="859" spans="21:30" ht="15.75" customHeight="1">
      <c r="U859" s="1762"/>
      <c r="Y859" s="1763"/>
      <c r="AC859" s="1763"/>
      <c r="AD859" s="2099"/>
    </row>
    <row r="860" spans="21:30" ht="15.75" customHeight="1">
      <c r="U860" s="1762"/>
      <c r="Y860" s="1763"/>
      <c r="AC860" s="1763"/>
      <c r="AD860" s="2099"/>
    </row>
    <row r="861" spans="21:30" ht="15.75" customHeight="1">
      <c r="U861" s="1762"/>
      <c r="Y861" s="1763"/>
      <c r="AC861" s="1763"/>
      <c r="AD861" s="2099"/>
    </row>
    <row r="862" spans="21:30" ht="15.75" customHeight="1">
      <c r="U862" s="1762"/>
      <c r="Y862" s="1763"/>
      <c r="AC862" s="1763"/>
      <c r="AD862" s="2099"/>
    </row>
    <row r="863" spans="21:30" ht="15.75" customHeight="1">
      <c r="U863" s="1762"/>
      <c r="Y863" s="1763"/>
      <c r="AC863" s="1763"/>
      <c r="AD863" s="2099"/>
    </row>
    <row r="864" spans="21:30" ht="15.75" customHeight="1">
      <c r="U864" s="1762"/>
      <c r="Y864" s="1763"/>
      <c r="AC864" s="1763"/>
      <c r="AD864" s="2099"/>
    </row>
    <row r="865" spans="21:30" ht="15.75" customHeight="1">
      <c r="U865" s="1762"/>
      <c r="Y865" s="1763"/>
      <c r="AC865" s="1763"/>
      <c r="AD865" s="2099"/>
    </row>
    <row r="866" spans="21:30" ht="15.75" customHeight="1">
      <c r="U866" s="1762"/>
      <c r="Y866" s="1763"/>
      <c r="AC866" s="1763"/>
      <c r="AD866" s="2099"/>
    </row>
    <row r="867" spans="21:30" ht="15.75" customHeight="1">
      <c r="U867" s="1762"/>
      <c r="Y867" s="1763"/>
      <c r="AC867" s="1763"/>
      <c r="AD867" s="2099"/>
    </row>
    <row r="868" spans="21:30" ht="15.75" customHeight="1">
      <c r="U868" s="1762"/>
      <c r="Y868" s="1763"/>
      <c r="AC868" s="1763"/>
      <c r="AD868" s="2099"/>
    </row>
    <row r="869" spans="21:30" ht="15.75" customHeight="1">
      <c r="U869" s="1762"/>
      <c r="Y869" s="1763"/>
      <c r="AC869" s="1763"/>
      <c r="AD869" s="2099"/>
    </row>
    <row r="870" spans="21:30" ht="15.75" customHeight="1">
      <c r="U870" s="1762"/>
      <c r="Y870" s="1763"/>
      <c r="AC870" s="1763"/>
      <c r="AD870" s="2099"/>
    </row>
    <row r="871" spans="21:30" ht="15.75" customHeight="1">
      <c r="U871" s="1762"/>
      <c r="Y871" s="1763"/>
      <c r="AC871" s="1763"/>
      <c r="AD871" s="2099"/>
    </row>
    <row r="872" spans="21:30" ht="15.75" customHeight="1">
      <c r="U872" s="1762"/>
      <c r="Y872" s="1763"/>
      <c r="AC872" s="1763"/>
      <c r="AD872" s="2099"/>
    </row>
    <row r="873" spans="21:30" ht="15.75" customHeight="1">
      <c r="U873" s="1762"/>
      <c r="Y873" s="1763"/>
      <c r="AC873" s="1763"/>
      <c r="AD873" s="2099"/>
    </row>
    <row r="874" spans="21:30" ht="15.75" customHeight="1">
      <c r="U874" s="1762"/>
      <c r="Y874" s="1763"/>
      <c r="AC874" s="1763"/>
      <c r="AD874" s="2099"/>
    </row>
    <row r="875" spans="21:30" ht="15.75" customHeight="1">
      <c r="U875" s="1762"/>
      <c r="Y875" s="1763"/>
      <c r="AC875" s="1763"/>
      <c r="AD875" s="2099"/>
    </row>
    <row r="876" spans="21:30" ht="15.75" customHeight="1">
      <c r="U876" s="1762"/>
      <c r="Y876" s="1763"/>
      <c r="AC876" s="1763"/>
      <c r="AD876" s="2099"/>
    </row>
    <row r="877" spans="21:30" ht="15.75" customHeight="1">
      <c r="U877" s="1762"/>
      <c r="Y877" s="1763"/>
      <c r="AC877" s="1763"/>
      <c r="AD877" s="2099"/>
    </row>
    <row r="878" spans="21:30" ht="15.75" customHeight="1">
      <c r="U878" s="1762"/>
      <c r="Y878" s="1763"/>
      <c r="AC878" s="1763"/>
      <c r="AD878" s="2099"/>
    </row>
    <row r="879" spans="21:30" ht="15.75" customHeight="1">
      <c r="U879" s="1762"/>
      <c r="Y879" s="1763"/>
      <c r="AC879" s="1763"/>
      <c r="AD879" s="2099"/>
    </row>
    <row r="880" spans="21:30" ht="15.75" customHeight="1">
      <c r="U880" s="1762"/>
      <c r="Y880" s="1763"/>
      <c r="AC880" s="1763"/>
      <c r="AD880" s="2099"/>
    </row>
    <row r="881" spans="21:30" ht="15.75" customHeight="1">
      <c r="U881" s="1762"/>
      <c r="Y881" s="1763"/>
      <c r="AC881" s="1763"/>
      <c r="AD881" s="2099"/>
    </row>
    <row r="882" spans="21:30" ht="15.75" customHeight="1">
      <c r="U882" s="1762"/>
      <c r="Y882" s="1763"/>
      <c r="AC882" s="1763"/>
      <c r="AD882" s="2099"/>
    </row>
    <row r="883" spans="21:30" ht="15.75" customHeight="1">
      <c r="U883" s="1762"/>
      <c r="Y883" s="1763"/>
      <c r="AC883" s="1763"/>
      <c r="AD883" s="2099"/>
    </row>
    <row r="884" spans="21:30" ht="15.75" customHeight="1">
      <c r="U884" s="1762"/>
      <c r="Y884" s="1763"/>
      <c r="AC884" s="1763"/>
      <c r="AD884" s="2099"/>
    </row>
    <row r="885" spans="21:30" ht="15.75" customHeight="1">
      <c r="U885" s="1762"/>
      <c r="Y885" s="1763"/>
      <c r="AC885" s="1763"/>
      <c r="AD885" s="2099"/>
    </row>
    <row r="886" spans="21:30" ht="15.75" customHeight="1">
      <c r="U886" s="1762"/>
      <c r="Y886" s="1763"/>
      <c r="AC886" s="1763"/>
      <c r="AD886" s="2099"/>
    </row>
    <row r="887" spans="21:30" ht="15.75" customHeight="1">
      <c r="U887" s="1762"/>
      <c r="Y887" s="1763"/>
      <c r="AC887" s="1763"/>
      <c r="AD887" s="2099"/>
    </row>
    <row r="888" spans="21:30" ht="15.75" customHeight="1">
      <c r="U888" s="1762"/>
      <c r="Y888" s="1763"/>
      <c r="AC888" s="1763"/>
      <c r="AD888" s="2099"/>
    </row>
    <row r="889" spans="21:30" ht="15.75" customHeight="1">
      <c r="U889" s="1762"/>
      <c r="Y889" s="1763"/>
      <c r="AC889" s="1763"/>
      <c r="AD889" s="2099"/>
    </row>
    <row r="890" spans="21:30" ht="15.75" customHeight="1">
      <c r="U890" s="1762"/>
      <c r="Y890" s="1763"/>
      <c r="AC890" s="1763"/>
      <c r="AD890" s="2099"/>
    </row>
    <row r="891" spans="21:30" ht="15.75" customHeight="1">
      <c r="U891" s="1762"/>
      <c r="Y891" s="1763"/>
      <c r="AC891" s="1763"/>
      <c r="AD891" s="2099"/>
    </row>
    <row r="892" spans="21:30" ht="15.75" customHeight="1">
      <c r="U892" s="1762"/>
      <c r="Y892" s="1763"/>
      <c r="AC892" s="1763"/>
      <c r="AD892" s="2099"/>
    </row>
    <row r="893" spans="21:30" ht="15.75" customHeight="1">
      <c r="U893" s="1762"/>
      <c r="Y893" s="1763"/>
      <c r="AC893" s="1763"/>
      <c r="AD893" s="2099"/>
    </row>
    <row r="894" spans="21:30" ht="15.75" customHeight="1">
      <c r="U894" s="1762"/>
      <c r="Y894" s="1763"/>
      <c r="AC894" s="1763"/>
      <c r="AD894" s="2099"/>
    </row>
    <row r="895" spans="21:30" ht="15.75" customHeight="1">
      <c r="U895" s="1762"/>
      <c r="Y895" s="1763"/>
      <c r="AC895" s="1763"/>
      <c r="AD895" s="2099"/>
    </row>
    <row r="896" spans="21:30" ht="15.75" customHeight="1">
      <c r="U896" s="1762"/>
      <c r="Y896" s="1763"/>
      <c r="AC896" s="1763"/>
      <c r="AD896" s="2099"/>
    </row>
    <row r="897" spans="21:30" ht="15.75" customHeight="1">
      <c r="U897" s="1762"/>
      <c r="Y897" s="1763"/>
      <c r="AC897" s="1763"/>
      <c r="AD897" s="2099"/>
    </row>
    <row r="898" spans="21:30" ht="15.75" customHeight="1">
      <c r="U898" s="1762"/>
      <c r="Y898" s="1763"/>
      <c r="AC898" s="1763"/>
      <c r="AD898" s="2099"/>
    </row>
    <row r="899" spans="21:30" ht="15.75" customHeight="1">
      <c r="U899" s="1762"/>
      <c r="Y899" s="1763"/>
      <c r="AC899" s="1763"/>
      <c r="AD899" s="2099"/>
    </row>
    <row r="900" spans="21:30" ht="15.75" customHeight="1">
      <c r="U900" s="1762"/>
      <c r="Y900" s="1763"/>
      <c r="AC900" s="1763"/>
      <c r="AD900" s="2099"/>
    </row>
    <row r="901" spans="21:30" ht="15.75" customHeight="1">
      <c r="U901" s="1762"/>
      <c r="Y901" s="1763"/>
      <c r="AC901" s="1763"/>
      <c r="AD901" s="2099"/>
    </row>
    <row r="902" spans="21:30" ht="15.75" customHeight="1">
      <c r="U902" s="1762"/>
      <c r="Y902" s="1763"/>
      <c r="AC902" s="1763"/>
      <c r="AD902" s="2099"/>
    </row>
    <row r="903" spans="21:30" ht="15.75" customHeight="1">
      <c r="U903" s="1762"/>
      <c r="Y903" s="1763"/>
      <c r="AC903" s="1763"/>
      <c r="AD903" s="2099"/>
    </row>
    <row r="904" spans="21:30" ht="15.75" customHeight="1">
      <c r="U904" s="1762"/>
      <c r="Y904" s="1763"/>
      <c r="AC904" s="1763"/>
      <c r="AD904" s="2099"/>
    </row>
    <row r="905" spans="21:30" ht="15.75" customHeight="1">
      <c r="U905" s="1762"/>
      <c r="Y905" s="1763"/>
      <c r="AC905" s="1763"/>
      <c r="AD905" s="2099"/>
    </row>
    <row r="906" spans="21:30" ht="15.75" customHeight="1">
      <c r="U906" s="1762"/>
      <c r="Y906" s="1763"/>
      <c r="AC906" s="1763"/>
      <c r="AD906" s="2099"/>
    </row>
    <row r="907" spans="21:30" ht="15.75" customHeight="1">
      <c r="U907" s="1762"/>
      <c r="Y907" s="1763"/>
      <c r="AC907" s="1763"/>
      <c r="AD907" s="2099"/>
    </row>
    <row r="908" spans="21:30" ht="15.75" customHeight="1">
      <c r="U908" s="1762"/>
      <c r="Y908" s="1763"/>
      <c r="AC908" s="1763"/>
      <c r="AD908" s="2099"/>
    </row>
    <row r="909" spans="21:30" ht="15.75" customHeight="1">
      <c r="U909" s="1762"/>
      <c r="Y909" s="1763"/>
      <c r="AC909" s="1763"/>
      <c r="AD909" s="2099"/>
    </row>
    <row r="910" spans="21:30" ht="15.75" customHeight="1">
      <c r="U910" s="1762"/>
      <c r="Y910" s="1763"/>
      <c r="AC910" s="1763"/>
      <c r="AD910" s="2099"/>
    </row>
    <row r="911" spans="21:30" ht="15.75" customHeight="1">
      <c r="U911" s="1762"/>
      <c r="Y911" s="1763"/>
      <c r="AC911" s="1763"/>
      <c r="AD911" s="2099"/>
    </row>
    <row r="912" spans="21:30" ht="15.75" customHeight="1">
      <c r="U912" s="1762"/>
      <c r="Y912" s="1763"/>
      <c r="AC912" s="1763"/>
      <c r="AD912" s="2099"/>
    </row>
    <row r="913" spans="21:30" ht="15.75" customHeight="1">
      <c r="U913" s="1762"/>
      <c r="Y913" s="1763"/>
      <c r="AC913" s="1763"/>
      <c r="AD913" s="2099"/>
    </row>
    <row r="914" spans="21:30" ht="15.75" customHeight="1">
      <c r="U914" s="1762"/>
      <c r="Y914" s="1763"/>
      <c r="AC914" s="1763"/>
      <c r="AD914" s="2099"/>
    </row>
    <row r="915" spans="21:30" ht="15.75" customHeight="1">
      <c r="U915" s="1762"/>
      <c r="Y915" s="1763"/>
      <c r="AC915" s="1763"/>
      <c r="AD915" s="2099"/>
    </row>
    <row r="916" spans="21:30" ht="15.75" customHeight="1">
      <c r="U916" s="1762"/>
      <c r="Y916" s="1763"/>
      <c r="AC916" s="1763"/>
      <c r="AD916" s="2099"/>
    </row>
    <row r="917" spans="21:30" ht="15.75" customHeight="1">
      <c r="U917" s="1762"/>
      <c r="Y917" s="1763"/>
      <c r="AC917" s="1763"/>
      <c r="AD917" s="2099"/>
    </row>
    <row r="918" spans="21:30" ht="15.75" customHeight="1">
      <c r="U918" s="1762"/>
      <c r="Y918" s="1763"/>
      <c r="AC918" s="1763"/>
      <c r="AD918" s="2099"/>
    </row>
    <row r="919" spans="21:30" ht="15.75" customHeight="1">
      <c r="U919" s="1762"/>
      <c r="Y919" s="1763"/>
      <c r="AC919" s="1763"/>
      <c r="AD919" s="2099"/>
    </row>
    <row r="920" spans="21:30" ht="15.75" customHeight="1">
      <c r="U920" s="1762"/>
      <c r="Y920" s="1763"/>
      <c r="AC920" s="1763"/>
      <c r="AD920" s="2099"/>
    </row>
    <row r="921" spans="21:30" ht="15.75" customHeight="1">
      <c r="U921" s="1762"/>
      <c r="Y921" s="1763"/>
      <c r="AC921" s="1763"/>
      <c r="AD921" s="2099"/>
    </row>
    <row r="922" spans="21:30" ht="15.75" customHeight="1">
      <c r="U922" s="1762"/>
      <c r="Y922" s="1763"/>
      <c r="AC922" s="1763"/>
      <c r="AD922" s="2099"/>
    </row>
    <row r="923" spans="21:30" ht="15.75" customHeight="1">
      <c r="U923" s="1762"/>
      <c r="Y923" s="1763"/>
      <c r="AC923" s="1763"/>
      <c r="AD923" s="2099"/>
    </row>
    <row r="924" spans="21:30" ht="15.75" customHeight="1">
      <c r="U924" s="1762"/>
      <c r="Y924" s="1763"/>
      <c r="AC924" s="1763"/>
      <c r="AD924" s="2099"/>
    </row>
    <row r="925" spans="21:30" ht="15.75" customHeight="1">
      <c r="U925" s="1762"/>
      <c r="Y925" s="1763"/>
      <c r="AC925" s="1763"/>
      <c r="AD925" s="2099"/>
    </row>
    <row r="926" spans="21:30" ht="15.75" customHeight="1">
      <c r="U926" s="1762"/>
      <c r="Y926" s="1763"/>
      <c r="AC926" s="1763"/>
      <c r="AD926" s="2099"/>
    </row>
    <row r="927" spans="21:30" ht="15.75" customHeight="1">
      <c r="U927" s="1762"/>
      <c r="Y927" s="1763"/>
      <c r="AC927" s="1763"/>
      <c r="AD927" s="2099"/>
    </row>
    <row r="928" spans="21:30" ht="15.75" customHeight="1">
      <c r="U928" s="1762"/>
      <c r="Y928" s="1763"/>
      <c r="AC928" s="1763"/>
      <c r="AD928" s="2099"/>
    </row>
    <row r="929" spans="21:30" ht="15.75" customHeight="1">
      <c r="U929" s="1762"/>
      <c r="Y929" s="1763"/>
      <c r="AC929" s="1763"/>
      <c r="AD929" s="2099"/>
    </row>
    <row r="930" spans="21:30" ht="15.75" customHeight="1">
      <c r="U930" s="1762"/>
      <c r="Y930" s="1763"/>
      <c r="AC930" s="1763"/>
      <c r="AD930" s="2099"/>
    </row>
    <row r="931" spans="21:30" ht="15.75" customHeight="1">
      <c r="U931" s="1762"/>
      <c r="Y931" s="1763"/>
      <c r="AC931" s="1763"/>
      <c r="AD931" s="2099"/>
    </row>
    <row r="932" spans="21:30" ht="15.75" customHeight="1">
      <c r="U932" s="1762"/>
      <c r="Y932" s="1763"/>
      <c r="AC932" s="1763"/>
      <c r="AD932" s="2099"/>
    </row>
    <row r="933" spans="21:30" ht="15.75" customHeight="1">
      <c r="U933" s="1762"/>
      <c r="Y933" s="1763"/>
      <c r="AC933" s="1763"/>
      <c r="AD933" s="2099"/>
    </row>
    <row r="934" spans="21:30" ht="15.75" customHeight="1">
      <c r="U934" s="1762"/>
      <c r="Y934" s="1763"/>
      <c r="AC934" s="1763"/>
      <c r="AD934" s="2099"/>
    </row>
    <row r="935" spans="21:30" ht="15.75" customHeight="1">
      <c r="U935" s="1762"/>
      <c r="Y935" s="1763"/>
      <c r="AC935" s="1763"/>
      <c r="AD935" s="2099"/>
    </row>
    <row r="936" spans="21:30" ht="15.75" customHeight="1">
      <c r="U936" s="1762"/>
      <c r="Y936" s="1763"/>
      <c r="AC936" s="1763"/>
      <c r="AD936" s="2099"/>
    </row>
    <row r="937" spans="21:30" ht="15.75" customHeight="1">
      <c r="U937" s="1762"/>
      <c r="Y937" s="1763"/>
      <c r="AC937" s="1763"/>
      <c r="AD937" s="2099"/>
    </row>
    <row r="938" spans="21:30" ht="15.75" customHeight="1">
      <c r="U938" s="1762"/>
      <c r="Y938" s="1763"/>
      <c r="AC938" s="1763"/>
      <c r="AD938" s="2099"/>
    </row>
    <row r="939" spans="21:30" ht="15.75" customHeight="1">
      <c r="U939" s="1762"/>
      <c r="Y939" s="1763"/>
      <c r="AC939" s="1763"/>
      <c r="AD939" s="2099"/>
    </row>
    <row r="940" spans="21:30" ht="15.75" customHeight="1">
      <c r="U940" s="1762"/>
      <c r="Y940" s="1763"/>
      <c r="AC940" s="1763"/>
      <c r="AD940" s="2099"/>
    </row>
    <row r="941" spans="21:30" ht="15.75" customHeight="1">
      <c r="U941" s="1762"/>
      <c r="Y941" s="1763"/>
      <c r="AC941" s="1763"/>
      <c r="AD941" s="2099"/>
    </row>
    <row r="942" spans="21:30" ht="15.75" customHeight="1">
      <c r="U942" s="1762"/>
      <c r="Y942" s="1763"/>
      <c r="AC942" s="1763"/>
      <c r="AD942" s="2099"/>
    </row>
    <row r="943" spans="21:30" ht="15.75" customHeight="1">
      <c r="U943" s="1762"/>
      <c r="Y943" s="1763"/>
      <c r="AC943" s="1763"/>
      <c r="AD943" s="2099"/>
    </row>
    <row r="944" spans="21:30" ht="15.75" customHeight="1">
      <c r="U944" s="1762"/>
      <c r="Y944" s="1763"/>
      <c r="AC944" s="1763"/>
      <c r="AD944" s="2099"/>
    </row>
    <row r="945" spans="21:30" ht="15.75" customHeight="1">
      <c r="U945" s="1762"/>
      <c r="Y945" s="1763"/>
      <c r="AC945" s="1763"/>
      <c r="AD945" s="2099"/>
    </row>
    <row r="946" spans="21:30" ht="15.75" customHeight="1">
      <c r="U946" s="1762"/>
      <c r="Y946" s="1763"/>
      <c r="AC946" s="1763"/>
      <c r="AD946" s="2099"/>
    </row>
    <row r="947" spans="21:30" ht="15.75" customHeight="1">
      <c r="U947" s="1762"/>
      <c r="Y947" s="1763"/>
      <c r="AC947" s="1763"/>
      <c r="AD947" s="2099"/>
    </row>
    <row r="948" spans="21:30" ht="15.75" customHeight="1">
      <c r="U948" s="1762"/>
      <c r="Y948" s="1763"/>
      <c r="AC948" s="1763"/>
      <c r="AD948" s="2099"/>
    </row>
    <row r="949" spans="21:30" ht="15.75" customHeight="1">
      <c r="U949" s="1762"/>
      <c r="Y949" s="1763"/>
      <c r="AC949" s="1763"/>
      <c r="AD949" s="2099"/>
    </row>
    <row r="950" spans="21:30" ht="15.75" customHeight="1">
      <c r="U950" s="1762"/>
      <c r="Y950" s="1763"/>
      <c r="AC950" s="1763"/>
      <c r="AD950" s="2099"/>
    </row>
    <row r="951" spans="21:30" ht="15.75" customHeight="1">
      <c r="U951" s="1762"/>
      <c r="Y951" s="1763"/>
      <c r="AC951" s="1763"/>
      <c r="AD951" s="2099"/>
    </row>
    <row r="952" spans="21:30" ht="15.75" customHeight="1">
      <c r="U952" s="1762"/>
      <c r="Y952" s="1763"/>
      <c r="AC952" s="1763"/>
      <c r="AD952" s="2099"/>
    </row>
    <row r="953" spans="21:30" ht="15.75" customHeight="1">
      <c r="U953" s="1762"/>
      <c r="Y953" s="1763"/>
      <c r="AC953" s="1763"/>
      <c r="AD953" s="2099"/>
    </row>
    <row r="954" spans="21:30" ht="15.75" customHeight="1">
      <c r="U954" s="1762"/>
      <c r="Y954" s="1763"/>
      <c r="AC954" s="1763"/>
      <c r="AD954" s="2099"/>
    </row>
    <row r="955" spans="21:30" ht="15.75" customHeight="1">
      <c r="U955" s="1762"/>
      <c r="Y955" s="1763"/>
      <c r="AC955" s="1763"/>
      <c r="AD955" s="2099"/>
    </row>
    <row r="956" spans="21:30" ht="15.75" customHeight="1">
      <c r="U956" s="1762"/>
      <c r="Y956" s="1763"/>
      <c r="AC956" s="1763"/>
      <c r="AD956" s="2099"/>
    </row>
    <row r="957" spans="21:30" ht="15.75" customHeight="1">
      <c r="U957" s="1762"/>
      <c r="Y957" s="1763"/>
      <c r="AC957" s="1763"/>
      <c r="AD957" s="2099"/>
    </row>
    <row r="958" spans="21:30" ht="15.75" customHeight="1">
      <c r="U958" s="1762"/>
      <c r="Y958" s="1763"/>
      <c r="AC958" s="1763"/>
      <c r="AD958" s="2099"/>
    </row>
    <row r="959" spans="21:30" ht="15.75" customHeight="1">
      <c r="U959" s="1762"/>
      <c r="Y959" s="1763"/>
      <c r="AC959" s="1763"/>
      <c r="AD959" s="2099"/>
    </row>
    <row r="960" spans="21:30" ht="15.75" customHeight="1">
      <c r="U960" s="1762"/>
      <c r="Y960" s="1763"/>
      <c r="AC960" s="1763"/>
      <c r="AD960" s="2099"/>
    </row>
    <row r="961" spans="21:30" ht="15.75" customHeight="1">
      <c r="U961" s="1762"/>
      <c r="Y961" s="1763"/>
      <c r="AC961" s="1763"/>
      <c r="AD961" s="2099"/>
    </row>
    <row r="962" spans="21:30" ht="15.75" customHeight="1">
      <c r="U962" s="1762"/>
      <c r="Y962" s="1763"/>
      <c r="AC962" s="1763"/>
      <c r="AD962" s="2099"/>
    </row>
    <row r="963" spans="21:30" ht="15.75" customHeight="1">
      <c r="U963" s="1762"/>
      <c r="Y963" s="1763"/>
      <c r="AC963" s="1763"/>
      <c r="AD963" s="2099"/>
    </row>
    <row r="964" spans="21:30" ht="15.75" customHeight="1">
      <c r="U964" s="1762"/>
      <c r="Y964" s="1763"/>
      <c r="AC964" s="1763"/>
      <c r="AD964" s="2099"/>
    </row>
    <row r="965" spans="21:30" ht="15.75" customHeight="1">
      <c r="U965" s="1762"/>
      <c r="Y965" s="1763"/>
      <c r="AC965" s="1763"/>
      <c r="AD965" s="2099"/>
    </row>
    <row r="966" spans="21:30" ht="15.75" customHeight="1">
      <c r="U966" s="1762"/>
      <c r="Y966" s="1763"/>
      <c r="AC966" s="1763"/>
      <c r="AD966" s="2099"/>
    </row>
    <row r="967" spans="21:30" ht="15.75" customHeight="1">
      <c r="U967" s="1762"/>
      <c r="Y967" s="1763"/>
      <c r="AC967" s="1763"/>
      <c r="AD967" s="2099"/>
    </row>
    <row r="968" spans="21:30" ht="15.75" customHeight="1">
      <c r="U968" s="1762"/>
      <c r="Y968" s="1763"/>
      <c r="AC968" s="1763"/>
      <c r="AD968" s="2099"/>
    </row>
    <row r="969" spans="21:30" ht="15.75" customHeight="1">
      <c r="U969" s="1762"/>
      <c r="Y969" s="1763"/>
      <c r="AC969" s="1763"/>
      <c r="AD969" s="2099"/>
    </row>
    <row r="970" spans="21:30" ht="15.75" customHeight="1">
      <c r="U970" s="1762"/>
      <c r="Y970" s="1763"/>
      <c r="AC970" s="1763"/>
      <c r="AD970" s="2099"/>
    </row>
    <row r="971" spans="21:30" ht="15.75" customHeight="1">
      <c r="U971" s="1762"/>
      <c r="Y971" s="1763"/>
      <c r="AC971" s="1763"/>
      <c r="AD971" s="2099"/>
    </row>
    <row r="972" spans="21:30" ht="15.75" customHeight="1">
      <c r="U972" s="1762"/>
      <c r="Y972" s="1763"/>
      <c r="AC972" s="1763"/>
      <c r="AD972" s="2099"/>
    </row>
    <row r="973" spans="21:30" ht="15.75" customHeight="1">
      <c r="U973" s="1762"/>
      <c r="Y973" s="1763"/>
      <c r="AC973" s="1763"/>
      <c r="AD973" s="2099"/>
    </row>
    <row r="974" spans="21:30" ht="15.75" customHeight="1">
      <c r="U974" s="1762"/>
      <c r="Y974" s="1763"/>
      <c r="AC974" s="1763"/>
      <c r="AD974" s="2099"/>
    </row>
    <row r="975" spans="21:30" ht="15.75" customHeight="1">
      <c r="U975" s="1762"/>
      <c r="Y975" s="1763"/>
      <c r="AC975" s="1763"/>
      <c r="AD975" s="2099"/>
    </row>
    <row r="976" spans="21:30" ht="15.75" customHeight="1">
      <c r="U976" s="1762"/>
      <c r="Y976" s="1763"/>
      <c r="AC976" s="1763"/>
      <c r="AD976" s="2099"/>
    </row>
    <row r="977" spans="21:30" ht="15.75" customHeight="1">
      <c r="U977" s="1762"/>
      <c r="Y977" s="1763"/>
      <c r="AC977" s="1763"/>
      <c r="AD977" s="2099"/>
    </row>
    <row r="978" spans="21:30" ht="15.75" customHeight="1">
      <c r="U978" s="1762"/>
      <c r="Y978" s="1763"/>
      <c r="AC978" s="1763"/>
      <c r="AD978" s="2099"/>
    </row>
    <row r="979" spans="21:30" ht="15.75" customHeight="1">
      <c r="U979" s="1762"/>
      <c r="Y979" s="1763"/>
      <c r="AC979" s="1763"/>
      <c r="AD979" s="2099"/>
    </row>
    <row r="980" spans="21:30" ht="15.75" customHeight="1">
      <c r="U980" s="1762"/>
      <c r="Y980" s="1763"/>
      <c r="AC980" s="1763"/>
      <c r="AD980" s="2099"/>
    </row>
    <row r="981" spans="21:30" ht="15.75" customHeight="1">
      <c r="U981" s="1762"/>
      <c r="Y981" s="1763"/>
      <c r="AC981" s="1763"/>
      <c r="AD981" s="2099"/>
    </row>
    <row r="982" spans="21:30" ht="15.75" customHeight="1">
      <c r="U982" s="1762"/>
      <c r="Y982" s="1763"/>
      <c r="AC982" s="1763"/>
      <c r="AD982" s="2099"/>
    </row>
    <row r="983" spans="21:30" ht="15.75" customHeight="1">
      <c r="U983" s="1762"/>
      <c r="Y983" s="1763"/>
      <c r="AC983" s="1763"/>
      <c r="AD983" s="2099"/>
    </row>
    <row r="984" spans="21:30" ht="15.75" customHeight="1">
      <c r="U984" s="1762"/>
      <c r="Y984" s="1763"/>
      <c r="AC984" s="1763"/>
      <c r="AD984" s="2099"/>
    </row>
    <row r="985" spans="21:30" ht="15.75" customHeight="1">
      <c r="U985" s="1762"/>
      <c r="Y985" s="1763"/>
      <c r="AC985" s="1763"/>
      <c r="AD985" s="2099"/>
    </row>
    <row r="986" spans="21:30" ht="15.75" customHeight="1">
      <c r="U986" s="1762"/>
      <c r="Y986" s="1763"/>
      <c r="AC986" s="1763"/>
      <c r="AD986" s="2099"/>
    </row>
    <row r="987" spans="21:30" ht="15.75" customHeight="1">
      <c r="U987" s="1762"/>
      <c r="Y987" s="1763"/>
      <c r="AC987" s="1763"/>
      <c r="AD987" s="2099"/>
    </row>
    <row r="988" spans="21:30" ht="15.75" customHeight="1">
      <c r="U988" s="1762"/>
      <c r="Y988" s="1763"/>
      <c r="AC988" s="1763"/>
      <c r="AD988" s="2099"/>
    </row>
    <row r="989" spans="21:30" ht="15.75" customHeight="1">
      <c r="U989" s="1762"/>
      <c r="Y989" s="1763"/>
      <c r="AC989" s="1763"/>
      <c r="AD989" s="2099"/>
    </row>
    <row r="990" spans="21:30" ht="15.75" customHeight="1">
      <c r="U990" s="1762"/>
      <c r="Y990" s="1763"/>
      <c r="AC990" s="1763"/>
      <c r="AD990" s="2099"/>
    </row>
    <row r="991" spans="21:30" ht="15.75" customHeight="1">
      <c r="U991" s="1762"/>
      <c r="Y991" s="1763"/>
      <c r="AC991" s="1763"/>
      <c r="AD991" s="2099"/>
    </row>
    <row r="992" spans="21:30" ht="15.75" customHeight="1">
      <c r="U992" s="1762"/>
      <c r="Y992" s="1763"/>
      <c r="AC992" s="1763"/>
      <c r="AD992" s="2099"/>
    </row>
    <row r="993" spans="21:30" ht="15.75" customHeight="1">
      <c r="U993" s="1762"/>
      <c r="Y993" s="1763"/>
      <c r="AC993" s="1763"/>
      <c r="AD993" s="2099"/>
    </row>
    <row r="994" spans="21:30" ht="15.75" customHeight="1">
      <c r="U994" s="1762"/>
      <c r="Y994" s="1763"/>
      <c r="AC994" s="1763"/>
      <c r="AD994" s="2099"/>
    </row>
    <row r="995" spans="21:30" ht="15.75" customHeight="1">
      <c r="U995" s="1762"/>
      <c r="Y995" s="1763"/>
      <c r="AC995" s="1763"/>
      <c r="AD995" s="2099"/>
    </row>
    <row r="996" spans="21:30" ht="15.75" customHeight="1">
      <c r="U996" s="1762"/>
      <c r="Y996" s="1763"/>
      <c r="AC996" s="1763"/>
      <c r="AD996" s="2099"/>
    </row>
    <row r="997" spans="21:30" ht="15.75" customHeight="1">
      <c r="U997" s="1762"/>
      <c r="Y997" s="1763"/>
      <c r="AC997" s="1763"/>
      <c r="AD997" s="2099"/>
    </row>
    <row r="998" spans="21:30" ht="15.75" customHeight="1">
      <c r="U998" s="1762"/>
      <c r="Y998" s="1763"/>
      <c r="AC998" s="1763"/>
      <c r="AD998" s="2099"/>
    </row>
    <row r="999" spans="21:30" ht="15.75" customHeight="1">
      <c r="U999" s="1762"/>
      <c r="Y999" s="1763"/>
      <c r="AC999" s="1763"/>
      <c r="AD999" s="2099"/>
    </row>
  </sheetData>
  <mergeCells count="344">
    <mergeCell ref="E120:E124"/>
    <mergeCell ref="G120:H120"/>
    <mergeCell ref="V118:V119"/>
    <mergeCell ref="W118:W119"/>
    <mergeCell ref="X118:X119"/>
    <mergeCell ref="AE118:AE119"/>
    <mergeCell ref="AF118:AF119"/>
    <mergeCell ref="AG118:AG119"/>
    <mergeCell ref="E109:E115"/>
    <mergeCell ref="F109:H109"/>
    <mergeCell ref="K109:AU109"/>
    <mergeCell ref="G110:H110"/>
    <mergeCell ref="B114:D115"/>
    <mergeCell ref="D116:AU116"/>
    <mergeCell ref="D117:D119"/>
    <mergeCell ref="E117:H119"/>
    <mergeCell ref="I117:L117"/>
    <mergeCell ref="M117:AU117"/>
    <mergeCell ref="I118:L118"/>
    <mergeCell ref="M118:M119"/>
    <mergeCell ref="N118:N119"/>
    <mergeCell ref="O118:O119"/>
    <mergeCell ref="AN118:AN119"/>
    <mergeCell ref="AO118:AO119"/>
    <mergeCell ref="AP118:AP119"/>
    <mergeCell ref="K119:L119"/>
    <mergeCell ref="M106:AU106"/>
    <mergeCell ref="I107:L107"/>
    <mergeCell ref="M107:M108"/>
    <mergeCell ref="N107:N108"/>
    <mergeCell ref="O107:O108"/>
    <mergeCell ref="V107:V108"/>
    <mergeCell ref="W107:W108"/>
    <mergeCell ref="X107:X108"/>
    <mergeCell ref="AE107:AE108"/>
    <mergeCell ref="AF107:AF108"/>
    <mergeCell ref="AG107:AG108"/>
    <mergeCell ref="AN107:AN108"/>
    <mergeCell ref="AO107:AO108"/>
    <mergeCell ref="AP107:AP108"/>
    <mergeCell ref="K108:L108"/>
    <mergeCell ref="G94:H94"/>
    <mergeCell ref="G97:H97"/>
    <mergeCell ref="G102:H102"/>
    <mergeCell ref="D106:D108"/>
    <mergeCell ref="E106:H108"/>
    <mergeCell ref="I106:L106"/>
    <mergeCell ref="AN89:AN90"/>
    <mergeCell ref="AO89:AO90"/>
    <mergeCell ref="AP89:AP90"/>
    <mergeCell ref="K90:L90"/>
    <mergeCell ref="K91:AP91"/>
    <mergeCell ref="F92:H92"/>
    <mergeCell ref="K92:AU92"/>
    <mergeCell ref="V89:V90"/>
    <mergeCell ref="W89:W90"/>
    <mergeCell ref="X89:X90"/>
    <mergeCell ref="AE89:AE90"/>
    <mergeCell ref="AF89:AF90"/>
    <mergeCell ref="AG89:AG90"/>
    <mergeCell ref="D89:D91"/>
    <mergeCell ref="E89:H91"/>
    <mergeCell ref="I89:L89"/>
    <mergeCell ref="M89:M90"/>
    <mergeCell ref="N89:N90"/>
    <mergeCell ref="O89:O90"/>
    <mergeCell ref="AP81:AP82"/>
    <mergeCell ref="K82:L82"/>
    <mergeCell ref="E83:E86"/>
    <mergeCell ref="F83:H83"/>
    <mergeCell ref="K83:AP83"/>
    <mergeCell ref="G84:H84"/>
    <mergeCell ref="G86:H86"/>
    <mergeCell ref="X81:X82"/>
    <mergeCell ref="AE81:AE82"/>
    <mergeCell ref="AF81:AF82"/>
    <mergeCell ref="AG81:AG82"/>
    <mergeCell ref="AN81:AN82"/>
    <mergeCell ref="AO81:AO82"/>
    <mergeCell ref="D80:D82"/>
    <mergeCell ref="E80:H82"/>
    <mergeCell ref="I80:L80"/>
    <mergeCell ref="M80:AP80"/>
    <mergeCell ref="I81:L81"/>
    <mergeCell ref="M81:M82"/>
    <mergeCell ref="N81:N82"/>
    <mergeCell ref="O81:O82"/>
    <mergeCell ref="V81:V82"/>
    <mergeCell ref="W81:W82"/>
    <mergeCell ref="F75:H75"/>
    <mergeCell ref="K75:AP75"/>
    <mergeCell ref="F76:H76"/>
    <mergeCell ref="K76:AP76"/>
    <mergeCell ref="C77:AU77"/>
    <mergeCell ref="C78:C79"/>
    <mergeCell ref="D78:AP79"/>
    <mergeCell ref="AP68:AP69"/>
    <mergeCell ref="K69:L69"/>
    <mergeCell ref="E70:E74"/>
    <mergeCell ref="F70:H70"/>
    <mergeCell ref="K70:AU70"/>
    <mergeCell ref="G71:H71"/>
    <mergeCell ref="G73:H73"/>
    <mergeCell ref="X68:X69"/>
    <mergeCell ref="AE68:AE69"/>
    <mergeCell ref="AF68:AF69"/>
    <mergeCell ref="AG68:AG69"/>
    <mergeCell ref="AN68:AN69"/>
    <mergeCell ref="AO68:AO69"/>
    <mergeCell ref="D64:D69"/>
    <mergeCell ref="E64:H69"/>
    <mergeCell ref="I64:L64"/>
    <mergeCell ref="M64:AP64"/>
    <mergeCell ref="AP65:AP66"/>
    <mergeCell ref="K66:L66"/>
    <mergeCell ref="I67:L67"/>
    <mergeCell ref="M67:AP67"/>
    <mergeCell ref="I68:L68"/>
    <mergeCell ref="M68:M69"/>
    <mergeCell ref="N68:N69"/>
    <mergeCell ref="O68:O69"/>
    <mergeCell ref="V68:V69"/>
    <mergeCell ref="W68:W69"/>
    <mergeCell ref="X65:X66"/>
    <mergeCell ref="AE65:AE66"/>
    <mergeCell ref="AF65:AF66"/>
    <mergeCell ref="AG65:AG66"/>
    <mergeCell ref="AN65:AN66"/>
    <mergeCell ref="AO65:AO66"/>
    <mergeCell ref="I65:L65"/>
    <mergeCell ref="M65:M66"/>
    <mergeCell ref="N65:N66"/>
    <mergeCell ref="O65:O66"/>
    <mergeCell ref="V65:V66"/>
    <mergeCell ref="W65:W66"/>
    <mergeCell ref="E58:E62"/>
    <mergeCell ref="F58:H58"/>
    <mergeCell ref="K58:AP58"/>
    <mergeCell ref="G59:H59"/>
    <mergeCell ref="D63:AP63"/>
    <mergeCell ref="AE56:AE57"/>
    <mergeCell ref="AF56:AF57"/>
    <mergeCell ref="AG56:AG57"/>
    <mergeCell ref="AN56:AN57"/>
    <mergeCell ref="AO56:AO57"/>
    <mergeCell ref="AP56:AP57"/>
    <mergeCell ref="M56:M57"/>
    <mergeCell ref="N56:N57"/>
    <mergeCell ref="O56:O57"/>
    <mergeCell ref="V56:V57"/>
    <mergeCell ref="W56:W57"/>
    <mergeCell ref="X56:X57"/>
    <mergeCell ref="E51:E53"/>
    <mergeCell ref="F51:H51"/>
    <mergeCell ref="K51:AU51"/>
    <mergeCell ref="G52:H52"/>
    <mergeCell ref="D54:AU54"/>
    <mergeCell ref="D55:D57"/>
    <mergeCell ref="E55:H57"/>
    <mergeCell ref="I55:L55"/>
    <mergeCell ref="M55:AU55"/>
    <mergeCell ref="I56:L56"/>
    <mergeCell ref="K57:L57"/>
    <mergeCell ref="E45:E47"/>
    <mergeCell ref="F45:H45"/>
    <mergeCell ref="K45:AP45"/>
    <mergeCell ref="E48:E50"/>
    <mergeCell ref="F48:H48"/>
    <mergeCell ref="K48:AP48"/>
    <mergeCell ref="G49:H49"/>
    <mergeCell ref="AP39:AP40"/>
    <mergeCell ref="K40:L40"/>
    <mergeCell ref="E41:E44"/>
    <mergeCell ref="F41:H41"/>
    <mergeCell ref="K41:AU42"/>
    <mergeCell ref="G42:H42"/>
    <mergeCell ref="X39:X40"/>
    <mergeCell ref="AE39:AE40"/>
    <mergeCell ref="AF39:AF40"/>
    <mergeCell ref="AG39:AG40"/>
    <mergeCell ref="AN39:AN40"/>
    <mergeCell ref="AO39:AO40"/>
    <mergeCell ref="I38:L38"/>
    <mergeCell ref="M38:AP38"/>
    <mergeCell ref="I39:L39"/>
    <mergeCell ref="M39:M40"/>
    <mergeCell ref="N39:N40"/>
    <mergeCell ref="O39:O40"/>
    <mergeCell ref="V39:V40"/>
    <mergeCell ref="W39:W40"/>
    <mergeCell ref="X36:X37"/>
    <mergeCell ref="AE36:AE37"/>
    <mergeCell ref="AF36:AF37"/>
    <mergeCell ref="AG36:AG37"/>
    <mergeCell ref="AN36:AN37"/>
    <mergeCell ref="AO36:AO37"/>
    <mergeCell ref="I36:L36"/>
    <mergeCell ref="M36:M37"/>
    <mergeCell ref="N36:N37"/>
    <mergeCell ref="O36:O37"/>
    <mergeCell ref="V36:V37"/>
    <mergeCell ref="W36:W37"/>
    <mergeCell ref="C30:AP30"/>
    <mergeCell ref="D31:AP31"/>
    <mergeCell ref="D32:D40"/>
    <mergeCell ref="E32:H40"/>
    <mergeCell ref="I32:L32"/>
    <mergeCell ref="M32:AP32"/>
    <mergeCell ref="I33:L33"/>
    <mergeCell ref="M33:M34"/>
    <mergeCell ref="N33:N34"/>
    <mergeCell ref="O33:O34"/>
    <mergeCell ref="AN33:AN34"/>
    <mergeCell ref="AO33:AO34"/>
    <mergeCell ref="AP33:AP34"/>
    <mergeCell ref="K34:L34"/>
    <mergeCell ref="I35:L35"/>
    <mergeCell ref="M35:AP35"/>
    <mergeCell ref="V33:V34"/>
    <mergeCell ref="W33:W34"/>
    <mergeCell ref="X33:X34"/>
    <mergeCell ref="AE33:AE34"/>
    <mergeCell ref="AF33:AF34"/>
    <mergeCell ref="AG33:AG34"/>
    <mergeCell ref="AP36:AP37"/>
    <mergeCell ref="K37:L37"/>
    <mergeCell ref="E26:E29"/>
    <mergeCell ref="F26:H26"/>
    <mergeCell ref="K26:AU26"/>
    <mergeCell ref="G27:H27"/>
    <mergeCell ref="W24:W25"/>
    <mergeCell ref="X24:X25"/>
    <mergeCell ref="AE24:AE25"/>
    <mergeCell ref="AF24:AF25"/>
    <mergeCell ref="AG24:AG25"/>
    <mergeCell ref="AN24:AN25"/>
    <mergeCell ref="D22:AP22"/>
    <mergeCell ref="D23:D25"/>
    <mergeCell ref="E23:H25"/>
    <mergeCell ref="I23:L23"/>
    <mergeCell ref="M23:AP23"/>
    <mergeCell ref="I24:L24"/>
    <mergeCell ref="M24:M25"/>
    <mergeCell ref="N24:N25"/>
    <mergeCell ref="O24:O25"/>
    <mergeCell ref="V24:V25"/>
    <mergeCell ref="AO24:AO25"/>
    <mergeCell ref="AP24:AP25"/>
    <mergeCell ref="K25:L25"/>
    <mergeCell ref="E18:E21"/>
    <mergeCell ref="F18:H18"/>
    <mergeCell ref="K18:AU18"/>
    <mergeCell ref="G19:H19"/>
    <mergeCell ref="W16:W17"/>
    <mergeCell ref="X16:X17"/>
    <mergeCell ref="AE16:AE17"/>
    <mergeCell ref="AF16:AF17"/>
    <mergeCell ref="AG16:AG17"/>
    <mergeCell ref="AN16:AN17"/>
    <mergeCell ref="D14:AP14"/>
    <mergeCell ref="D15:D17"/>
    <mergeCell ref="E15:H17"/>
    <mergeCell ref="I15:L15"/>
    <mergeCell ref="M15:AP15"/>
    <mergeCell ref="I16:L16"/>
    <mergeCell ref="M16:M17"/>
    <mergeCell ref="N16:N17"/>
    <mergeCell ref="O16:O17"/>
    <mergeCell ref="V16:V17"/>
    <mergeCell ref="AO16:AO17"/>
    <mergeCell ref="AP16:AP17"/>
    <mergeCell ref="K17:L17"/>
    <mergeCell ref="E10:E13"/>
    <mergeCell ref="F10:H10"/>
    <mergeCell ref="K10:AU10"/>
    <mergeCell ref="G11:H11"/>
    <mergeCell ref="X8:X9"/>
    <mergeCell ref="AE8:AE9"/>
    <mergeCell ref="AF8:AF9"/>
    <mergeCell ref="AG8:AG9"/>
    <mergeCell ref="AN8:AN9"/>
    <mergeCell ref="AO8:AO9"/>
    <mergeCell ref="AN3:AN4"/>
    <mergeCell ref="AO3:AO4"/>
    <mergeCell ref="D7:D9"/>
    <mergeCell ref="E7:H9"/>
    <mergeCell ref="I7:L7"/>
    <mergeCell ref="M7:AU7"/>
    <mergeCell ref="I8:L8"/>
    <mergeCell ref="M8:M9"/>
    <mergeCell ref="N8:N9"/>
    <mergeCell ref="O8:O9"/>
    <mergeCell ref="V8:V9"/>
    <mergeCell ref="W8:W9"/>
    <mergeCell ref="AP8:AP9"/>
    <mergeCell ref="K9:L9"/>
    <mergeCell ref="AE2:AG2"/>
    <mergeCell ref="AM2:AM4"/>
    <mergeCell ref="AN2:AP2"/>
    <mergeCell ref="AV2:AV4"/>
    <mergeCell ref="X3:X4"/>
    <mergeCell ref="Y3:Y4"/>
    <mergeCell ref="Z3:Z4"/>
    <mergeCell ref="AA3:AA4"/>
    <mergeCell ref="AB3:AB4"/>
    <mergeCell ref="AC3:AC4"/>
    <mergeCell ref="AE3:AE4"/>
    <mergeCell ref="AF3:AF4"/>
    <mergeCell ref="AG3:AG4"/>
    <mergeCell ref="AH3:AH4"/>
    <mergeCell ref="AP3:AP4"/>
    <mergeCell ref="AQ3:AQ4"/>
    <mergeCell ref="AR3:AR4"/>
    <mergeCell ref="AS3:AS4"/>
    <mergeCell ref="AT3:AT4"/>
    <mergeCell ref="AU3:AU4"/>
    <mergeCell ref="AI3:AI4"/>
    <mergeCell ref="AJ3:AJ4"/>
    <mergeCell ref="AK3:AK4"/>
    <mergeCell ref="AL3:AL4"/>
    <mergeCell ref="M2:O2"/>
    <mergeCell ref="Q2:S2"/>
    <mergeCell ref="U2:U4"/>
    <mergeCell ref="M3:M4"/>
    <mergeCell ref="N3:N4"/>
    <mergeCell ref="O3:O4"/>
    <mergeCell ref="P3:P4"/>
    <mergeCell ref="V2:X2"/>
    <mergeCell ref="AD2:AD4"/>
    <mergeCell ref="Q3:Q4"/>
    <mergeCell ref="R3:R4"/>
    <mergeCell ref="S3:S4"/>
    <mergeCell ref="T3:T4"/>
    <mergeCell ref="V3:V4"/>
    <mergeCell ref="W3:W4"/>
    <mergeCell ref="B2:B4"/>
    <mergeCell ref="C2:C4"/>
    <mergeCell ref="D2:D4"/>
    <mergeCell ref="E2:E4"/>
    <mergeCell ref="F2:H4"/>
    <mergeCell ref="I2:I4"/>
    <mergeCell ref="J2:J4"/>
    <mergeCell ref="K2:K4"/>
    <mergeCell ref="L2:L4"/>
  </mergeCells>
  <printOptions horizontalCentered="1" gridLines="1"/>
  <pageMargins left="0.25" right="0.25" top="0.75" bottom="0.75" header="0" footer="0"/>
  <pageSetup scale="60" pageOrder="overThenDown" orientation="landscape" cellComments="atEnd"/>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6"/>
  <sheetViews>
    <sheetView topLeftCell="E1" workbookViewId="0"/>
  </sheetViews>
  <sheetFormatPr baseColWidth="10" defaultColWidth="11.42578125" defaultRowHeight="15"/>
  <cols>
    <col min="1" max="1" width="2.42578125" hidden="1" customWidth="1"/>
    <col min="2" max="2" width="8.85546875" hidden="1" customWidth="1"/>
    <col min="3" max="3" width="6.140625" hidden="1" customWidth="1"/>
    <col min="4" max="4" width="6.85546875" hidden="1" customWidth="1"/>
    <col min="5" max="5" width="10" customWidth="1"/>
    <col min="6" max="6" width="7.85546875" customWidth="1"/>
    <col min="7" max="7" width="3" customWidth="1"/>
    <col min="8" max="8" width="36.5703125" customWidth="1"/>
    <col min="9" max="10" width="11.7109375" customWidth="1"/>
    <col min="11" max="11" width="4.42578125" customWidth="1"/>
    <col min="12" max="12" width="14.42578125" customWidth="1"/>
    <col min="13" max="13" width="5.5703125" customWidth="1"/>
    <col min="14" max="14" width="6" customWidth="1"/>
    <col min="15" max="15" width="5.85546875" customWidth="1"/>
    <col min="16" max="16" width="6.7109375" customWidth="1"/>
    <col min="17" max="17" width="6.85546875" customWidth="1"/>
    <col min="18" max="19" width="6.140625" customWidth="1"/>
    <col min="20" max="20" width="6.5703125" customWidth="1"/>
    <col min="21" max="21" width="6" customWidth="1"/>
    <col min="22" max="22" width="5.85546875" customWidth="1"/>
    <col min="23" max="23" width="6.28515625" customWidth="1"/>
    <col min="24" max="24" width="7" customWidth="1"/>
    <col min="25" max="25" width="7.140625" customWidth="1"/>
    <col min="26" max="26" width="13" customWidth="1"/>
    <col min="27" max="27" width="17.85546875" customWidth="1"/>
    <col min="28" max="28" width="17.140625" customWidth="1"/>
    <col min="29" max="29" width="33.42578125" style="343" customWidth="1"/>
    <col min="30" max="30" width="31.42578125" style="343" customWidth="1"/>
    <col min="31" max="31" width="25.85546875" customWidth="1"/>
    <col min="32" max="32" width="23.28515625" customWidth="1"/>
  </cols>
  <sheetData>
    <row r="1" spans="1:42" ht="59.25" customHeight="1" thickBot="1">
      <c r="A1" s="1575"/>
      <c r="B1" s="3264" t="s">
        <v>68</v>
      </c>
      <c r="C1" s="3264"/>
      <c r="D1" s="3264"/>
      <c r="E1" s="3264"/>
      <c r="F1" s="3264"/>
      <c r="G1" s="3264"/>
      <c r="H1" s="3264"/>
      <c r="I1" s="3264"/>
      <c r="J1" s="3264"/>
      <c r="K1" s="3264"/>
      <c r="L1" s="3264"/>
      <c r="M1" s="3264"/>
      <c r="N1" s="3264"/>
      <c r="O1" s="3264"/>
      <c r="P1" s="3264"/>
      <c r="Q1" s="3264"/>
      <c r="R1" s="3264"/>
      <c r="S1" s="3264"/>
      <c r="T1" s="3264"/>
      <c r="U1" s="3264"/>
      <c r="V1" s="3264"/>
      <c r="W1" s="3264"/>
      <c r="X1" s="3264"/>
      <c r="Y1" s="3264"/>
      <c r="Z1" s="1575"/>
      <c r="AA1" s="1575"/>
      <c r="AB1" s="1575"/>
      <c r="AC1" s="31"/>
      <c r="AD1" s="31"/>
      <c r="AE1" s="1575"/>
      <c r="AF1" s="1575"/>
      <c r="AG1" s="1575"/>
      <c r="AH1" s="1575"/>
      <c r="AI1" s="1575"/>
      <c r="AJ1" s="1575"/>
      <c r="AK1" s="1575"/>
      <c r="AL1" s="1575"/>
      <c r="AM1" s="1575"/>
      <c r="AN1" s="1575"/>
      <c r="AO1" s="1575"/>
      <c r="AP1" s="1575"/>
    </row>
    <row r="2" spans="1:42" ht="22.5" customHeight="1">
      <c r="A2" s="1575"/>
      <c r="B2" s="1576"/>
      <c r="C2" s="1576"/>
      <c r="D2" s="1576"/>
      <c r="E2" s="1576"/>
      <c r="F2" s="1576"/>
      <c r="G2" s="1576"/>
      <c r="H2" s="1576"/>
      <c r="I2" s="1576"/>
      <c r="J2" s="1576"/>
      <c r="K2" s="1576"/>
      <c r="L2" s="1576"/>
      <c r="M2" s="1576"/>
      <c r="N2" s="1576"/>
      <c r="O2" s="1576"/>
      <c r="P2" s="1576"/>
      <c r="Q2" s="1576"/>
      <c r="R2" s="1576"/>
      <c r="S2" s="1576"/>
      <c r="T2" s="1576"/>
      <c r="U2" s="1576"/>
      <c r="V2" s="1576"/>
      <c r="W2" s="1576"/>
      <c r="X2" s="1576"/>
      <c r="Y2" s="1576"/>
      <c r="Z2" s="1575"/>
      <c r="AA2" s="2716" t="s">
        <v>69</v>
      </c>
      <c r="AB2" s="2717"/>
      <c r="AC2" s="2717"/>
      <c r="AD2" s="2717"/>
      <c r="AE2" s="2718"/>
      <c r="AF2" s="1575"/>
      <c r="AG2" s="1575"/>
      <c r="AH2" s="1575"/>
      <c r="AI2" s="1575"/>
      <c r="AJ2" s="1575"/>
      <c r="AK2" s="1575"/>
      <c r="AL2" s="1575"/>
      <c r="AM2" s="1575"/>
      <c r="AN2" s="1575"/>
      <c r="AO2" s="1575"/>
      <c r="AP2" s="1575"/>
    </row>
    <row r="3" spans="1:42" ht="16.5" customHeight="1">
      <c r="A3" s="1575"/>
      <c r="B3" t="s">
        <v>1182</v>
      </c>
      <c r="C3" s="1576"/>
      <c r="D3" s="1576"/>
      <c r="E3" s="1576"/>
      <c r="F3" s="1576"/>
      <c r="G3" s="1576"/>
      <c r="H3" s="1576"/>
      <c r="I3" s="1576"/>
      <c r="J3" s="1576"/>
      <c r="K3" s="1576"/>
      <c r="L3" s="1576"/>
      <c r="M3" s="1576"/>
      <c r="N3" s="1576"/>
      <c r="O3" s="1576"/>
      <c r="P3" s="1576"/>
      <c r="Q3" s="1576"/>
      <c r="R3" s="1576"/>
      <c r="S3" s="1576"/>
      <c r="T3" s="1576"/>
      <c r="U3" s="1576"/>
      <c r="V3" s="1576"/>
      <c r="W3" s="1576"/>
      <c r="X3" s="1576"/>
      <c r="Y3" s="1576"/>
      <c r="Z3" s="1575"/>
      <c r="AA3" s="2719"/>
      <c r="AB3" s="3268"/>
      <c r="AC3" s="3268"/>
      <c r="AD3" s="3268"/>
      <c r="AE3" s="2721"/>
      <c r="AF3" s="1575"/>
      <c r="AG3" s="1575"/>
      <c r="AH3" s="1575"/>
      <c r="AI3" s="1575"/>
      <c r="AJ3" s="1575"/>
      <c r="AK3" s="1575"/>
      <c r="AL3" s="1575"/>
      <c r="AM3" s="1575"/>
      <c r="AN3" s="1575"/>
      <c r="AO3" s="1575"/>
      <c r="AP3" s="1575"/>
    </row>
    <row r="4" spans="1:42" ht="17.25" customHeight="1" thickBot="1">
      <c r="B4" t="s">
        <v>71</v>
      </c>
      <c r="AA4" s="2722"/>
      <c r="AB4" s="2723"/>
      <c r="AC4" s="2723"/>
      <c r="AD4" s="2723"/>
      <c r="AE4" s="2724"/>
    </row>
    <row r="5" spans="1:42" ht="7.5" customHeight="1" thickBot="1">
      <c r="B5" s="35"/>
      <c r="AA5" s="36"/>
      <c r="AB5" s="36"/>
      <c r="AC5" s="37"/>
      <c r="AD5" s="37"/>
      <c r="AE5" s="36"/>
    </row>
    <row r="6" spans="1:42" ht="21.75" customHeight="1" thickBot="1">
      <c r="B6" s="2725" t="s">
        <v>72</v>
      </c>
      <c r="C6" s="2725" t="s">
        <v>73</v>
      </c>
      <c r="D6" s="2725" t="s">
        <v>74</v>
      </c>
      <c r="E6" s="2728" t="s">
        <v>75</v>
      </c>
      <c r="F6" s="2731" t="s">
        <v>76</v>
      </c>
      <c r="G6" s="2732"/>
      <c r="H6" s="2733"/>
      <c r="I6" s="2740" t="s">
        <v>77</v>
      </c>
      <c r="J6" s="2740" t="s">
        <v>77</v>
      </c>
      <c r="K6" s="2746" t="s">
        <v>78</v>
      </c>
      <c r="L6" s="2749" t="s">
        <v>79</v>
      </c>
      <c r="M6" s="2740" t="s">
        <v>80</v>
      </c>
      <c r="N6" s="2711" t="s">
        <v>81</v>
      </c>
      <c r="O6" s="2712"/>
      <c r="P6" s="2752"/>
      <c r="Q6" s="2711" t="s">
        <v>82</v>
      </c>
      <c r="R6" s="2712"/>
      <c r="S6" s="2752"/>
      <c r="T6" s="2711" t="s">
        <v>83</v>
      </c>
      <c r="U6" s="2712"/>
      <c r="V6" s="2752"/>
      <c r="W6" s="2711" t="s">
        <v>84</v>
      </c>
      <c r="X6" s="2712"/>
      <c r="Y6" s="2712"/>
      <c r="Z6" s="2705" t="s">
        <v>85</v>
      </c>
      <c r="AA6" s="2707" t="s">
        <v>86</v>
      </c>
      <c r="AB6" s="2708"/>
      <c r="AC6" s="2709" t="s">
        <v>87</v>
      </c>
      <c r="AD6" s="2710"/>
      <c r="AE6" s="38" t="s">
        <v>88</v>
      </c>
    </row>
    <row r="7" spans="1:42" ht="30" customHeight="1">
      <c r="B7" s="2726"/>
      <c r="C7" s="2726"/>
      <c r="D7" s="2726"/>
      <c r="E7" s="2729"/>
      <c r="F7" s="2734"/>
      <c r="G7" s="3265"/>
      <c r="H7" s="2736"/>
      <c r="I7" s="2741"/>
      <c r="J7" s="2741"/>
      <c r="K7" s="2747"/>
      <c r="L7" s="2750"/>
      <c r="M7" s="2741"/>
      <c r="N7" s="2713" t="s">
        <v>89</v>
      </c>
      <c r="O7" s="2713" t="s">
        <v>90</v>
      </c>
      <c r="P7" s="2713" t="s">
        <v>91</v>
      </c>
      <c r="Q7" s="2713" t="s">
        <v>92</v>
      </c>
      <c r="R7" s="2713" t="s">
        <v>93</v>
      </c>
      <c r="S7" s="2713" t="s">
        <v>94</v>
      </c>
      <c r="T7" s="2713" t="s">
        <v>95</v>
      </c>
      <c r="U7" s="2713" t="s">
        <v>96</v>
      </c>
      <c r="V7" s="2713" t="s">
        <v>97</v>
      </c>
      <c r="W7" s="2713" t="s">
        <v>98</v>
      </c>
      <c r="X7" s="2713" t="s">
        <v>99</v>
      </c>
      <c r="Y7" s="2698" t="s">
        <v>100</v>
      </c>
      <c r="Z7" s="2706"/>
      <c r="AA7" s="3267" t="s">
        <v>101</v>
      </c>
      <c r="AB7" s="3269" t="s">
        <v>102</v>
      </c>
      <c r="AC7" s="3270" t="s">
        <v>103</v>
      </c>
      <c r="AD7" s="3270" t="s">
        <v>371</v>
      </c>
      <c r="AE7" s="2703" t="s">
        <v>105</v>
      </c>
    </row>
    <row r="8" spans="1:42" ht="19.5" customHeight="1" thickBot="1">
      <c r="B8" s="2727"/>
      <c r="C8" s="2727"/>
      <c r="D8" s="2727"/>
      <c r="E8" s="2730"/>
      <c r="F8" s="2737"/>
      <c r="G8" s="2738"/>
      <c r="H8" s="2739"/>
      <c r="I8" s="2742"/>
      <c r="J8" s="2742"/>
      <c r="K8" s="2748"/>
      <c r="L8" s="2751"/>
      <c r="M8" s="2742"/>
      <c r="N8" s="2714"/>
      <c r="O8" s="2714"/>
      <c r="P8" s="2714"/>
      <c r="Q8" s="2714"/>
      <c r="R8" s="2714"/>
      <c r="S8" s="2714"/>
      <c r="T8" s="2714"/>
      <c r="U8" s="2714"/>
      <c r="V8" s="2714"/>
      <c r="W8" s="2714"/>
      <c r="X8" s="2714"/>
      <c r="Y8" s="3442"/>
      <c r="Z8" s="2706"/>
      <c r="AA8" s="3267"/>
      <c r="AB8" s="3269"/>
      <c r="AC8" s="3270"/>
      <c r="AD8" s="3270"/>
      <c r="AE8" s="2704"/>
    </row>
    <row r="9" spans="1:42" ht="25.5" customHeight="1" thickBot="1">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2572"/>
      <c r="Y9" s="2100"/>
      <c r="Z9" s="2101"/>
      <c r="AA9" s="42"/>
      <c r="AB9" s="42"/>
      <c r="AC9" s="42"/>
      <c r="AD9" s="42"/>
      <c r="AE9" s="42"/>
    </row>
    <row r="10" spans="1:42" ht="36" customHeight="1" thickBot="1">
      <c r="B10" s="1579"/>
      <c r="C10" s="44" t="s">
        <v>287</v>
      </c>
      <c r="D10" s="2577" t="s">
        <v>572</v>
      </c>
      <c r="E10" s="2577"/>
      <c r="F10" s="2577"/>
      <c r="G10" s="2577"/>
      <c r="H10" s="2577"/>
      <c r="I10" s="2577"/>
      <c r="J10" s="2577"/>
      <c r="K10" s="2577"/>
      <c r="L10" s="2577"/>
      <c r="M10" s="2577"/>
      <c r="N10" s="2577"/>
      <c r="O10" s="2577"/>
      <c r="P10" s="2577"/>
      <c r="Q10" s="2577"/>
      <c r="R10" s="2577"/>
      <c r="S10" s="2577"/>
      <c r="T10" s="2577"/>
      <c r="U10" s="2577"/>
      <c r="V10" s="2577"/>
      <c r="W10" s="2577"/>
      <c r="X10" s="2577"/>
      <c r="Y10" s="2102"/>
      <c r="Z10" s="2103"/>
      <c r="AA10" s="47"/>
      <c r="AB10" s="47"/>
      <c r="AC10" s="47"/>
      <c r="AD10" s="47"/>
      <c r="AE10" s="47"/>
    </row>
    <row r="11" spans="1:42" ht="15.75" customHeight="1" thickBot="1">
      <c r="B11" s="1652"/>
      <c r="C11" s="1653"/>
      <c r="D11" s="2694" t="s">
        <v>823</v>
      </c>
      <c r="E11" s="2695" t="s">
        <v>824</v>
      </c>
      <c r="F11" s="2695"/>
      <c r="G11" s="2695"/>
      <c r="H11" s="2696"/>
      <c r="I11" s="2647" t="s">
        <v>112</v>
      </c>
      <c r="J11" s="2648"/>
      <c r="K11" s="2648"/>
      <c r="L11" s="2649"/>
      <c r="M11" s="2104"/>
      <c r="N11" s="2104"/>
      <c r="O11" s="2104"/>
      <c r="P11" s="2104"/>
      <c r="Q11" s="2104"/>
      <c r="R11" s="2104"/>
      <c r="S11" s="2104"/>
      <c r="T11" s="2104"/>
      <c r="U11" s="2104"/>
      <c r="V11" s="2104"/>
      <c r="W11" s="2104"/>
      <c r="X11" s="2104"/>
      <c r="Y11" s="1013"/>
      <c r="Z11" s="2105"/>
      <c r="AA11" s="2106"/>
      <c r="AB11" s="2106"/>
      <c r="AC11" s="2106"/>
      <c r="AD11" s="2107"/>
    </row>
    <row r="12" spans="1:42" ht="24" customHeight="1">
      <c r="B12" s="1652"/>
      <c r="C12" s="1585"/>
      <c r="D12" s="2581"/>
      <c r="E12" s="3266"/>
      <c r="F12" s="3266"/>
      <c r="G12" s="3266"/>
      <c r="H12" s="2584"/>
      <c r="I12" s="2597" t="s">
        <v>113</v>
      </c>
      <c r="J12" s="2598"/>
      <c r="K12" s="2598"/>
      <c r="L12" s="2599"/>
      <c r="M12" s="2697"/>
      <c r="N12" s="2566"/>
      <c r="O12" s="2566"/>
      <c r="P12" s="2566"/>
      <c r="Q12" s="2566"/>
      <c r="R12" s="2566"/>
      <c r="S12" s="2566"/>
      <c r="T12" s="2566"/>
      <c r="U12" s="2566"/>
      <c r="V12" s="2566"/>
      <c r="W12" s="2566"/>
      <c r="X12" s="2688"/>
      <c r="Y12" s="3443"/>
      <c r="Z12" s="2108"/>
      <c r="AA12" s="2109"/>
      <c r="AB12" s="879"/>
      <c r="AC12" s="879"/>
      <c r="AD12" s="879"/>
      <c r="AE12" s="446"/>
    </row>
    <row r="13" spans="1:42" ht="15.75" thickBot="1">
      <c r="B13" s="1652"/>
      <c r="C13" s="1585"/>
      <c r="D13" s="2581"/>
      <c r="E13" s="3266"/>
      <c r="F13" s="3266"/>
      <c r="G13" s="3266"/>
      <c r="H13" s="2584"/>
      <c r="I13" s="351"/>
      <c r="J13" s="351"/>
      <c r="K13" s="2786" t="s">
        <v>114</v>
      </c>
      <c r="L13" s="2787"/>
      <c r="M13" s="2762"/>
      <c r="N13" s="2567"/>
      <c r="O13" s="2567"/>
      <c r="P13" s="2567"/>
      <c r="Q13" s="2567"/>
      <c r="R13" s="2567"/>
      <c r="S13" s="2567"/>
      <c r="T13" s="2567"/>
      <c r="U13" s="2567"/>
      <c r="V13" s="2567"/>
      <c r="W13" s="2567"/>
      <c r="X13" s="2763"/>
      <c r="Y13" s="3443"/>
      <c r="Z13" s="2110"/>
      <c r="AA13" s="2109"/>
      <c r="AB13" s="879"/>
      <c r="AC13" s="879"/>
      <c r="AD13" s="879"/>
      <c r="AE13" s="446"/>
    </row>
    <row r="14" spans="1:42" ht="32.25" customHeight="1" thickBot="1">
      <c r="B14" s="1652"/>
      <c r="C14" s="1585"/>
      <c r="D14" s="1653"/>
      <c r="E14" s="3444" t="s">
        <v>1183</v>
      </c>
      <c r="F14" s="2558" t="s">
        <v>1184</v>
      </c>
      <c r="G14" s="2558"/>
      <c r="H14" s="2558"/>
      <c r="I14" s="508"/>
      <c r="J14" s="508"/>
      <c r="K14" s="2560" t="s">
        <v>117</v>
      </c>
      <c r="L14" s="2561"/>
      <c r="M14" s="2561"/>
      <c r="N14" s="2561"/>
      <c r="O14" s="2561"/>
      <c r="P14" s="2561"/>
      <c r="Q14" s="2561"/>
      <c r="R14" s="2561"/>
      <c r="S14" s="2561"/>
      <c r="T14" s="2561"/>
      <c r="U14" s="2561"/>
      <c r="V14" s="2561"/>
      <c r="W14" s="2561"/>
      <c r="X14" s="2561"/>
      <c r="Y14" s="2111"/>
      <c r="Z14" s="2112">
        <f>SUM(Z15:Z22)</f>
        <v>0</v>
      </c>
      <c r="AA14" s="879"/>
      <c r="AB14" s="2113"/>
      <c r="AC14" s="2113"/>
      <c r="AD14" s="879"/>
      <c r="AE14" s="446"/>
    </row>
    <row r="15" spans="1:42" ht="81.75" thickBot="1">
      <c r="B15" s="1652"/>
      <c r="C15" s="1585"/>
      <c r="D15" s="1585"/>
      <c r="E15" s="3445"/>
      <c r="F15" s="2604" t="s">
        <v>1185</v>
      </c>
      <c r="G15" s="3447" t="s">
        <v>1186</v>
      </c>
      <c r="H15" s="3448"/>
      <c r="I15" s="1599">
        <f>SUM(I16:I16)</f>
        <v>0.02</v>
      </c>
      <c r="J15" s="1599">
        <f>SUM(J16:J16)</f>
        <v>0.02</v>
      </c>
      <c r="K15" s="2114">
        <v>12</v>
      </c>
      <c r="L15" s="2115" t="s">
        <v>1187</v>
      </c>
      <c r="M15" s="2116"/>
      <c r="N15" s="2116">
        <v>1.6999999999999999E-3</v>
      </c>
      <c r="O15" s="2116">
        <v>1.6999999999999999E-3</v>
      </c>
      <c r="P15" s="2116">
        <v>1.6999999999999999E-3</v>
      </c>
      <c r="Q15" s="2116">
        <v>1.6999999999999999E-3</v>
      </c>
      <c r="R15" s="2116">
        <v>1.6999999999999999E-3</v>
      </c>
      <c r="S15" s="2116">
        <v>1.6999999999999999E-3</v>
      </c>
      <c r="T15" s="2116">
        <v>1.6999999999999999E-3</v>
      </c>
      <c r="U15" s="2116">
        <v>1.6999999999999999E-3</v>
      </c>
      <c r="V15" s="2116">
        <v>1.6999999999999999E-3</v>
      </c>
      <c r="W15" s="2116">
        <v>1.6999999999999999E-3</v>
      </c>
      <c r="X15" s="2116">
        <v>1.6999999999999999E-3</v>
      </c>
      <c r="Y15" s="2116">
        <v>1.6999999999999999E-3</v>
      </c>
      <c r="Z15" s="2117"/>
      <c r="AA15" s="2118" t="s">
        <v>1188</v>
      </c>
      <c r="AB15" s="2118" t="s">
        <v>1189</v>
      </c>
      <c r="AC15" s="2119" t="s">
        <v>1190</v>
      </c>
      <c r="AD15" s="2119" t="s">
        <v>1191</v>
      </c>
      <c r="AE15" s="2119" t="s">
        <v>1192</v>
      </c>
    </row>
    <row r="16" spans="1:42" ht="81.75" thickBot="1">
      <c r="B16" s="1652"/>
      <c r="C16" s="1585"/>
      <c r="D16" s="1585"/>
      <c r="E16" s="3445"/>
      <c r="F16" s="2606"/>
      <c r="G16" s="3449" t="s">
        <v>1193</v>
      </c>
      <c r="H16" s="3450"/>
      <c r="I16" s="2120">
        <v>0.02</v>
      </c>
      <c r="J16" s="2120">
        <v>0.02</v>
      </c>
      <c r="K16" s="2121">
        <v>12</v>
      </c>
      <c r="L16" s="2122" t="s">
        <v>1194</v>
      </c>
      <c r="M16" s="2123"/>
      <c r="N16" s="2124">
        <v>1.6999999999999999E-3</v>
      </c>
      <c r="O16" s="2124">
        <v>1.6999999999999999E-3</v>
      </c>
      <c r="P16" s="2124">
        <v>1.6999999999999999E-3</v>
      </c>
      <c r="Q16" s="2124">
        <v>1.6999999999999999E-3</v>
      </c>
      <c r="R16" s="2124">
        <v>1.6999999999999999E-3</v>
      </c>
      <c r="S16" s="2125">
        <v>1.6999999999999999E-3</v>
      </c>
      <c r="T16" s="2116">
        <v>1.6999999999999999E-3</v>
      </c>
      <c r="U16" s="2116">
        <v>0</v>
      </c>
      <c r="V16" s="2116">
        <v>0</v>
      </c>
      <c r="W16" s="2116">
        <v>1.6999999999999999E-3</v>
      </c>
      <c r="X16" s="2116">
        <v>1.6999999999999999E-3</v>
      </c>
      <c r="Y16" s="2125">
        <v>1.6999999999999999E-3</v>
      </c>
      <c r="Z16" s="2126"/>
      <c r="AA16" s="2127" t="s">
        <v>1188</v>
      </c>
      <c r="AB16" s="2127" t="s">
        <v>1189</v>
      </c>
      <c r="AC16" s="2128" t="s">
        <v>1190</v>
      </c>
      <c r="AD16" s="2119" t="s">
        <v>1191</v>
      </c>
      <c r="AE16" s="2128" t="s">
        <v>1195</v>
      </c>
    </row>
    <row r="17" spans="1:34" ht="42" customHeight="1" thickBot="1">
      <c r="B17" s="1652"/>
      <c r="C17" s="1585"/>
      <c r="D17" s="1585"/>
      <c r="E17" s="3445"/>
      <c r="F17" s="3451" t="s">
        <v>1196</v>
      </c>
      <c r="G17" s="3454" t="s">
        <v>1197</v>
      </c>
      <c r="H17" s="3455"/>
      <c r="I17" s="2129">
        <f>SUM(I18:I19)</f>
        <v>0.02</v>
      </c>
      <c r="J17" s="2129">
        <f>SUM(J18:J19)</f>
        <v>0.02</v>
      </c>
      <c r="K17" s="2130">
        <v>4</v>
      </c>
      <c r="L17" s="2131" t="s">
        <v>354</v>
      </c>
      <c r="M17" s="2132"/>
      <c r="N17" s="2133">
        <f>SUM(N18:N19)</f>
        <v>0</v>
      </c>
      <c r="O17" s="2134">
        <f t="shared" ref="O17:Y17" si="0">SUM(O18:O19)</f>
        <v>0</v>
      </c>
      <c r="P17" s="2134">
        <f t="shared" si="0"/>
        <v>1.1666666666666668E-3</v>
      </c>
      <c r="Q17" s="2134">
        <f t="shared" si="0"/>
        <v>0</v>
      </c>
      <c r="R17" s="2134">
        <f t="shared" si="0"/>
        <v>0</v>
      </c>
      <c r="S17" s="2134">
        <f t="shared" si="0"/>
        <v>1.1666666666666668E-3</v>
      </c>
      <c r="T17" s="2134">
        <f t="shared" si="0"/>
        <v>0</v>
      </c>
      <c r="U17" s="2134">
        <f t="shared" si="0"/>
        <v>0</v>
      </c>
      <c r="V17" s="2134">
        <f t="shared" si="0"/>
        <v>1.1666666666666668E-3</v>
      </c>
      <c r="W17" s="2134">
        <f t="shared" si="0"/>
        <v>0</v>
      </c>
      <c r="X17" s="2134">
        <f t="shared" si="0"/>
        <v>0</v>
      </c>
      <c r="Y17" s="2135">
        <f t="shared" si="0"/>
        <v>1.1666666666666668E-3</v>
      </c>
      <c r="Z17" s="2136"/>
      <c r="AA17" s="2127" t="s">
        <v>1188</v>
      </c>
      <c r="AB17" s="2127" t="s">
        <v>1189</v>
      </c>
      <c r="AC17" s="2137" t="s">
        <v>1198</v>
      </c>
      <c r="AD17" s="2119" t="s">
        <v>1191</v>
      </c>
      <c r="AE17" s="2119" t="s">
        <v>1199</v>
      </c>
    </row>
    <row r="18" spans="1:34" ht="42" customHeight="1" thickBot="1">
      <c r="B18" s="1652"/>
      <c r="C18" s="1585"/>
      <c r="D18" s="1585"/>
      <c r="E18" s="3445"/>
      <c r="F18" s="3452"/>
      <c r="G18" s="2138" t="s">
        <v>361</v>
      </c>
      <c r="H18" s="2139" t="s">
        <v>1200</v>
      </c>
      <c r="I18" s="2140">
        <v>1.4999999999999999E-2</v>
      </c>
      <c r="J18" s="2140">
        <v>1.4999999999999999E-2</v>
      </c>
      <c r="K18" s="2141">
        <v>4</v>
      </c>
      <c r="L18" s="2142" t="s">
        <v>354</v>
      </c>
      <c r="M18" s="2143"/>
      <c r="N18" s="2144"/>
      <c r="O18" s="1739"/>
      <c r="P18" s="1739">
        <f>$I$20/$K$20</f>
        <v>4.1666666666666669E-4</v>
      </c>
      <c r="Q18" s="1739"/>
      <c r="R18" s="1739"/>
      <c r="S18" s="1739">
        <f>$I$20/$K$20</f>
        <v>4.1666666666666669E-4</v>
      </c>
      <c r="T18" s="1739"/>
      <c r="U18" s="1739"/>
      <c r="V18" s="1739">
        <f>$I$20/$K$20</f>
        <v>4.1666666666666669E-4</v>
      </c>
      <c r="W18" s="1739"/>
      <c r="X18" s="1739"/>
      <c r="Y18" s="2135">
        <f>$I$20/$K$20</f>
        <v>4.1666666666666669E-4</v>
      </c>
      <c r="Z18" s="2136"/>
      <c r="AA18" s="2127" t="s">
        <v>1188</v>
      </c>
      <c r="AB18" s="2127" t="s">
        <v>1189</v>
      </c>
      <c r="AC18" s="2137" t="s">
        <v>1198</v>
      </c>
      <c r="AD18" s="2119" t="s">
        <v>1191</v>
      </c>
      <c r="AE18" s="2119" t="s">
        <v>1201</v>
      </c>
    </row>
    <row r="19" spans="1:34" ht="42" customHeight="1" thickBot="1">
      <c r="B19" s="1652"/>
      <c r="C19" s="1585"/>
      <c r="D19" s="1585"/>
      <c r="E19" s="3445"/>
      <c r="F19" s="3453"/>
      <c r="G19" s="2145" t="s">
        <v>361</v>
      </c>
      <c r="H19" s="2139" t="s">
        <v>1202</v>
      </c>
      <c r="I19" s="2140">
        <v>5.0000000000000001E-3</v>
      </c>
      <c r="J19" s="2140">
        <v>5.0000000000000001E-3</v>
      </c>
      <c r="K19" s="2141">
        <v>4</v>
      </c>
      <c r="L19" s="2142" t="s">
        <v>354</v>
      </c>
      <c r="M19" s="2143"/>
      <c r="N19" s="2146"/>
      <c r="O19" s="2147"/>
      <c r="P19" s="2147">
        <f>$I$21/$K$21</f>
        <v>7.5000000000000002E-4</v>
      </c>
      <c r="Q19" s="2147"/>
      <c r="R19" s="2147"/>
      <c r="S19" s="2147">
        <f>$I$21/$K$21</f>
        <v>7.5000000000000002E-4</v>
      </c>
      <c r="T19" s="2147"/>
      <c r="U19" s="2147"/>
      <c r="V19" s="2147">
        <f>$I$21/$K$21</f>
        <v>7.5000000000000002E-4</v>
      </c>
      <c r="W19" s="2147"/>
      <c r="X19" s="2147"/>
      <c r="Y19" s="2148">
        <f>$I$21/$K$21</f>
        <v>7.5000000000000002E-4</v>
      </c>
      <c r="Z19" s="2136"/>
      <c r="AA19" s="2127" t="s">
        <v>1188</v>
      </c>
      <c r="AB19" s="2127" t="s">
        <v>1189</v>
      </c>
      <c r="AC19" s="2137" t="s">
        <v>1198</v>
      </c>
      <c r="AD19" s="2119" t="s">
        <v>1191</v>
      </c>
      <c r="AE19" s="2119" t="s">
        <v>1203</v>
      </c>
    </row>
    <row r="20" spans="1:34" ht="42" customHeight="1" thickBot="1">
      <c r="B20" s="1652"/>
      <c r="C20" s="1585"/>
      <c r="D20" s="1585"/>
      <c r="E20" s="3445"/>
      <c r="F20" s="2604" t="s">
        <v>1204</v>
      </c>
      <c r="G20" s="3456" t="s">
        <v>1205</v>
      </c>
      <c r="H20" s="3457"/>
      <c r="I20" s="2120">
        <f>SUM(I21:I22)</f>
        <v>5.0000000000000001E-3</v>
      </c>
      <c r="J20" s="2120">
        <f>SUM(J21:J22)</f>
        <v>5.0000000000000001E-3</v>
      </c>
      <c r="K20" s="2141">
        <v>12</v>
      </c>
      <c r="L20" s="2142" t="s">
        <v>1206</v>
      </c>
      <c r="M20" s="2143"/>
      <c r="N20" s="2149">
        <f t="shared" ref="N20:Y20" si="1">SUM(N21:N22)</f>
        <v>0</v>
      </c>
      <c r="O20" s="2150">
        <f t="shared" si="1"/>
        <v>0</v>
      </c>
      <c r="P20" s="1746">
        <f t="shared" si="1"/>
        <v>1.25E-3</v>
      </c>
      <c r="Q20" s="2150">
        <f t="shared" si="1"/>
        <v>0</v>
      </c>
      <c r="R20" s="2150">
        <f t="shared" si="1"/>
        <v>0</v>
      </c>
      <c r="S20" s="1746">
        <f t="shared" si="1"/>
        <v>1.25E-3</v>
      </c>
      <c r="T20" s="2150">
        <f t="shared" si="1"/>
        <v>0</v>
      </c>
      <c r="U20" s="2150">
        <f t="shared" si="1"/>
        <v>0</v>
      </c>
      <c r="V20" s="1746">
        <f t="shared" si="1"/>
        <v>1.25E-3</v>
      </c>
      <c r="W20" s="2150">
        <f t="shared" si="1"/>
        <v>0</v>
      </c>
      <c r="X20" s="2150">
        <f t="shared" si="1"/>
        <v>0</v>
      </c>
      <c r="Y20" s="2151">
        <f t="shared" si="1"/>
        <v>1.25E-3</v>
      </c>
      <c r="Z20" s="2136"/>
      <c r="AA20" s="2127" t="s">
        <v>1188</v>
      </c>
      <c r="AB20" s="2127" t="s">
        <v>1207</v>
      </c>
      <c r="AC20" s="2152" t="s">
        <v>1208</v>
      </c>
      <c r="AD20" s="2119" t="s">
        <v>1191</v>
      </c>
      <c r="AE20" s="2119" t="s">
        <v>1209</v>
      </c>
    </row>
    <row r="21" spans="1:34" ht="42" customHeight="1" thickBot="1">
      <c r="B21" s="1652"/>
      <c r="C21" s="1585"/>
      <c r="D21" s="1585"/>
      <c r="E21" s="3445"/>
      <c r="F21" s="2605"/>
      <c r="G21" s="2153" t="s">
        <v>361</v>
      </c>
      <c r="H21" s="2154" t="s">
        <v>1210</v>
      </c>
      <c r="I21" s="2120">
        <f>SUM(M21:Y21)</f>
        <v>3.0000000000000001E-3</v>
      </c>
      <c r="J21" s="2120">
        <f>SUM(N21:Y21)</f>
        <v>3.0000000000000001E-3</v>
      </c>
      <c r="K21" s="2141">
        <v>4</v>
      </c>
      <c r="L21" s="2142" t="s">
        <v>354</v>
      </c>
      <c r="M21" s="2143"/>
      <c r="N21" s="2155"/>
      <c r="O21" s="1739"/>
      <c r="P21" s="1636">
        <f>0.3%/4</f>
        <v>7.5000000000000002E-4</v>
      </c>
      <c r="Q21" s="1739"/>
      <c r="R21" s="1739"/>
      <c r="S21" s="1636">
        <f>0.3%/4</f>
        <v>7.5000000000000002E-4</v>
      </c>
      <c r="T21" s="1739"/>
      <c r="U21" s="1739"/>
      <c r="V21" s="1636">
        <f>0.3%/4</f>
        <v>7.5000000000000002E-4</v>
      </c>
      <c r="W21" s="1739"/>
      <c r="X21" s="1739"/>
      <c r="Y21" s="1712">
        <f>0.3%/4</f>
        <v>7.5000000000000002E-4</v>
      </c>
      <c r="Z21" s="2136"/>
      <c r="AA21" s="2127" t="s">
        <v>1188</v>
      </c>
      <c r="AB21" s="2127" t="s">
        <v>1207</v>
      </c>
      <c r="AC21" s="2152"/>
      <c r="AD21" s="2119" t="s">
        <v>1191</v>
      </c>
      <c r="AE21" s="957"/>
    </row>
    <row r="22" spans="1:34" ht="42" customHeight="1" thickBot="1">
      <c r="B22" s="1652"/>
      <c r="C22" s="1585"/>
      <c r="D22" s="1585"/>
      <c r="E22" s="3445"/>
      <c r="F22" s="2606"/>
      <c r="G22" s="2156" t="s">
        <v>361</v>
      </c>
      <c r="H22" s="2154" t="s">
        <v>1211</v>
      </c>
      <c r="I22" s="2120">
        <f>SUM(M22:Y22)</f>
        <v>2E-3</v>
      </c>
      <c r="J22" s="2120">
        <f>SUM(N22:Y22)</f>
        <v>2E-3</v>
      </c>
      <c r="K22" s="2141">
        <v>4</v>
      </c>
      <c r="L22" s="2142" t="s">
        <v>354</v>
      </c>
      <c r="M22" s="2143"/>
      <c r="N22" s="2157"/>
      <c r="O22" s="2147"/>
      <c r="P22" s="1628">
        <f>0.2%/4</f>
        <v>5.0000000000000001E-4</v>
      </c>
      <c r="Q22" s="2147"/>
      <c r="R22" s="2147"/>
      <c r="S22" s="1628">
        <f>0.2%/4</f>
        <v>5.0000000000000001E-4</v>
      </c>
      <c r="T22" s="2147"/>
      <c r="U22" s="2147"/>
      <c r="V22" s="1628">
        <f>0.2%/4</f>
        <v>5.0000000000000001E-4</v>
      </c>
      <c r="W22" s="2147"/>
      <c r="X22" s="2147"/>
      <c r="Y22" s="2158">
        <f>0.2%/4</f>
        <v>5.0000000000000001E-4</v>
      </c>
      <c r="Z22" s="2136"/>
      <c r="AA22" s="2127" t="s">
        <v>1188</v>
      </c>
      <c r="AB22" s="2127" t="s">
        <v>1207</v>
      </c>
      <c r="AC22" s="2152"/>
      <c r="AD22" s="2119" t="s">
        <v>1191</v>
      </c>
      <c r="AE22" s="957"/>
    </row>
    <row r="23" spans="1:34" ht="42" customHeight="1" thickBot="1">
      <c r="B23" s="1652"/>
      <c r="C23" s="1585"/>
      <c r="D23" s="1585"/>
      <c r="E23" s="3446"/>
      <c r="F23" s="1104"/>
      <c r="G23" s="1104"/>
      <c r="H23" s="1104"/>
      <c r="I23" s="1104"/>
      <c r="J23" s="1104"/>
      <c r="K23" s="1104"/>
      <c r="L23" s="1104"/>
      <c r="M23" s="1104"/>
      <c r="N23" s="1104"/>
      <c r="O23" s="1104"/>
      <c r="P23" s="1104"/>
      <c r="Q23" s="1104"/>
      <c r="R23" s="1104"/>
      <c r="S23" s="1104"/>
      <c r="T23" s="1104"/>
      <c r="U23" s="1104"/>
      <c r="V23" s="1104"/>
      <c r="W23" s="1104"/>
      <c r="X23" s="1104"/>
      <c r="Y23" s="2159"/>
      <c r="Z23" s="2160"/>
      <c r="AA23" s="2161"/>
      <c r="AB23" s="2162"/>
      <c r="AC23" s="2162"/>
      <c r="AD23" s="2163"/>
      <c r="AE23" s="2164"/>
      <c r="AF23" s="161"/>
      <c r="AG23" s="161"/>
      <c r="AH23" s="161"/>
    </row>
    <row r="24" spans="1:34" s="161" customFormat="1" ht="27" customHeight="1" thickBot="1">
      <c r="A24" s="159"/>
      <c r="B24" s="160" t="s">
        <v>164</v>
      </c>
      <c r="C24" s="1104" t="s">
        <v>1212</v>
      </c>
      <c r="D24" s="1104"/>
      <c r="E24" s="1104"/>
      <c r="F24" s="1101"/>
      <c r="G24" s="1101"/>
      <c r="H24" s="1101"/>
      <c r="I24" s="1101"/>
      <c r="J24" s="1101"/>
      <c r="K24" s="1101"/>
      <c r="L24" s="1101"/>
      <c r="M24" s="1101"/>
      <c r="N24" s="1101"/>
      <c r="O24" s="1101"/>
      <c r="P24" s="1101"/>
      <c r="Q24" s="1101"/>
      <c r="R24" s="1101"/>
      <c r="S24" s="1101"/>
      <c r="T24" s="1101"/>
      <c r="U24" s="1101"/>
      <c r="V24" s="1101"/>
      <c r="W24" s="1101"/>
      <c r="X24" s="1101"/>
      <c r="Y24" s="2165"/>
      <c r="Z24" s="2166"/>
      <c r="AA24" s="2167"/>
      <c r="AB24" s="2168"/>
      <c r="AC24" s="2168"/>
      <c r="AD24" s="2169"/>
      <c r="AE24" s="2170"/>
      <c r="AF24"/>
      <c r="AG24"/>
      <c r="AH24"/>
    </row>
    <row r="25" spans="1:34" ht="62.25" customHeight="1" thickBot="1">
      <c r="A25" s="165"/>
      <c r="B25" s="1579"/>
      <c r="C25" s="44" t="s">
        <v>166</v>
      </c>
      <c r="D25" s="3458" t="s">
        <v>167</v>
      </c>
      <c r="E25" s="3458"/>
      <c r="F25" s="3458"/>
      <c r="G25" s="3458"/>
      <c r="H25" s="3459"/>
      <c r="I25" s="2647" t="s">
        <v>112</v>
      </c>
      <c r="J25" s="2648"/>
      <c r="K25" s="2648"/>
      <c r="L25" s="2649"/>
      <c r="M25" s="2651" t="s">
        <v>170</v>
      </c>
      <c r="N25" s="2651"/>
      <c r="O25" s="2651"/>
      <c r="P25" s="2651"/>
      <c r="Q25" s="2651"/>
      <c r="R25" s="2651"/>
      <c r="S25" s="2651"/>
      <c r="T25" s="2651"/>
      <c r="U25" s="2651"/>
      <c r="V25" s="2651"/>
      <c r="W25" s="2651"/>
      <c r="X25" s="2652"/>
      <c r="Z25" s="2171"/>
      <c r="AA25" s="2172"/>
      <c r="AB25" s="2173"/>
      <c r="AC25" s="2173"/>
      <c r="AD25" s="2173"/>
      <c r="AE25" s="2174"/>
    </row>
    <row r="26" spans="1:34" ht="15.75" customHeight="1">
      <c r="A26" s="165"/>
      <c r="B26" s="1652"/>
      <c r="C26" s="1585"/>
      <c r="D26" s="2175"/>
      <c r="E26" s="2905" t="s">
        <v>266</v>
      </c>
      <c r="F26" s="2905"/>
      <c r="G26" s="2905"/>
      <c r="H26" s="2906"/>
      <c r="I26" s="2597" t="s">
        <v>113</v>
      </c>
      <c r="J26" s="2598"/>
      <c r="K26" s="2598"/>
      <c r="L26" s="2599"/>
      <c r="M26" s="2570"/>
      <c r="N26" s="2564"/>
      <c r="O26" s="2564"/>
      <c r="P26" s="2564"/>
      <c r="Q26" s="2566"/>
      <c r="R26" s="2566"/>
      <c r="S26" s="2566"/>
      <c r="T26" s="2566"/>
      <c r="U26" s="2566"/>
      <c r="V26" s="2566"/>
      <c r="W26" s="2566"/>
      <c r="X26" s="3462"/>
      <c r="Z26" s="2630"/>
      <c r="AA26" s="3464"/>
      <c r="AB26" s="3460"/>
      <c r="AC26" s="3460"/>
      <c r="AD26" s="3461"/>
      <c r="AE26" s="2618"/>
    </row>
    <row r="27" spans="1:34" ht="15.75" thickBot="1">
      <c r="A27" s="165"/>
      <c r="B27" s="1652"/>
      <c r="C27" s="1585"/>
      <c r="D27" s="2176"/>
      <c r="E27" s="1582"/>
      <c r="F27" s="1102"/>
      <c r="G27" s="1102"/>
      <c r="H27" s="1103"/>
      <c r="I27" s="170">
        <v>1200</v>
      </c>
      <c r="J27" s="170">
        <v>1200</v>
      </c>
      <c r="K27" s="2600" t="s">
        <v>114</v>
      </c>
      <c r="L27" s="2601"/>
      <c r="M27" s="2571"/>
      <c r="N27" s="2565"/>
      <c r="O27" s="2565"/>
      <c r="P27" s="2565"/>
      <c r="Q27" s="2567"/>
      <c r="R27" s="2567"/>
      <c r="S27" s="2567"/>
      <c r="T27" s="2567"/>
      <c r="U27" s="2567"/>
      <c r="V27" s="2567"/>
      <c r="W27" s="2567"/>
      <c r="X27" s="3463"/>
      <c r="Z27" s="2631"/>
      <c r="AA27" s="3464"/>
      <c r="AB27" s="3460"/>
      <c r="AC27" s="3460"/>
      <c r="AD27" s="3461"/>
      <c r="AE27" s="2617"/>
    </row>
    <row r="28" spans="1:34" ht="18" customHeight="1" thickBot="1">
      <c r="A28" s="165"/>
      <c r="B28" s="1652"/>
      <c r="C28" s="1585"/>
      <c r="D28" s="2177"/>
      <c r="E28" s="1102"/>
      <c r="F28" s="2557" t="s">
        <v>269</v>
      </c>
      <c r="G28" s="2558"/>
      <c r="H28" s="2559"/>
      <c r="I28" s="2178">
        <f>SUM(I29)</f>
        <v>0</v>
      </c>
      <c r="J28" s="2178">
        <f>SUM(J29)</f>
        <v>0</v>
      </c>
      <c r="K28" s="2560" t="s">
        <v>117</v>
      </c>
      <c r="L28" s="2561"/>
      <c r="M28" s="2561"/>
      <c r="N28" s="2561"/>
      <c r="O28" s="2561"/>
      <c r="P28" s="2561"/>
      <c r="Q28" s="2561"/>
      <c r="R28" s="2561"/>
      <c r="S28" s="2561"/>
      <c r="T28" s="2561"/>
      <c r="U28" s="2561"/>
      <c r="V28" s="2561"/>
      <c r="W28" s="2561"/>
      <c r="X28" s="2877"/>
      <c r="Z28" s="509">
        <f>SUM(Z29:Z29)</f>
        <v>0</v>
      </c>
      <c r="AA28" s="2179"/>
      <c r="AB28" s="2180"/>
      <c r="AC28" s="2180"/>
      <c r="AD28" s="2181"/>
      <c r="AE28" s="2182"/>
    </row>
    <row r="29" spans="1:34" ht="90" customHeight="1">
      <c r="B29" s="1652"/>
      <c r="C29" s="1585"/>
      <c r="D29" s="1585"/>
      <c r="E29" s="2183" t="s">
        <v>268</v>
      </c>
      <c r="F29" s="2184" t="s">
        <v>359</v>
      </c>
      <c r="G29" s="3291" t="s">
        <v>395</v>
      </c>
      <c r="H29" s="3341"/>
      <c r="I29" s="1745"/>
      <c r="J29" s="1745"/>
      <c r="K29" s="1641">
        <v>1</v>
      </c>
      <c r="L29" s="1642" t="s">
        <v>1213</v>
      </c>
      <c r="M29" s="1728"/>
      <c r="N29" s="1644"/>
      <c r="O29" s="1644"/>
      <c r="P29" s="1644"/>
      <c r="Q29" s="1644"/>
      <c r="R29" s="1644"/>
      <c r="S29" s="1644"/>
      <c r="T29" s="1644"/>
      <c r="U29" s="1644"/>
      <c r="V29" s="1644"/>
      <c r="W29" s="1644"/>
      <c r="X29" s="1729"/>
      <c r="Y29" s="2185"/>
      <c r="Z29" s="2186"/>
      <c r="AA29" s="2127" t="s">
        <v>1188</v>
      </c>
      <c r="AB29" s="2127" t="s">
        <v>1214</v>
      </c>
      <c r="AC29" s="2187"/>
      <c r="AD29" s="2128" t="s">
        <v>1215</v>
      </c>
      <c r="AE29" s="2128" t="s">
        <v>1216</v>
      </c>
    </row>
    <row r="30" spans="1:34">
      <c r="I30" s="1693">
        <f>I28+I20+I17+I15</f>
        <v>4.4999999999999998E-2</v>
      </c>
      <c r="J30" s="1693">
        <f>J28+J20+J17+J15</f>
        <v>4.4999999999999998E-2</v>
      </c>
      <c r="AC30" s="2188"/>
      <c r="AD30" s="2188"/>
    </row>
    <row r="31" spans="1:34">
      <c r="I31" s="35"/>
      <c r="J31" s="1692">
        <f>J30/I30</f>
        <v>1</v>
      </c>
      <c r="AC31" s="2188"/>
      <c r="AD31" s="2188"/>
    </row>
    <row r="32" spans="1:34">
      <c r="AC32" s="2189"/>
      <c r="AD32" s="2189"/>
    </row>
    <row r="34" spans="29:30">
      <c r="AC34" s="2190"/>
      <c r="AD34" s="2190"/>
    </row>
    <row r="35" spans="29:30">
      <c r="AC35" s="341"/>
      <c r="AD35" s="341"/>
    </row>
    <row r="36" spans="29:30">
      <c r="AC36" s="342"/>
      <c r="AD36" s="342"/>
    </row>
  </sheetData>
  <mergeCells count="93">
    <mergeCell ref="F28:H28"/>
    <mergeCell ref="K28:X28"/>
    <mergeCell ref="G29:H29"/>
    <mergeCell ref="AA26:AA27"/>
    <mergeCell ref="AB26:AB27"/>
    <mergeCell ref="AC26:AC27"/>
    <mergeCell ref="AD26:AD27"/>
    <mergeCell ref="AE26:AE27"/>
    <mergeCell ref="K27:L27"/>
    <mergeCell ref="T26:T27"/>
    <mergeCell ref="U26:U27"/>
    <mergeCell ref="V26:V27"/>
    <mergeCell ref="W26:W27"/>
    <mergeCell ref="X26:X27"/>
    <mergeCell ref="Z26:Z27"/>
    <mergeCell ref="F20:F22"/>
    <mergeCell ref="G20:H20"/>
    <mergeCell ref="D25:H25"/>
    <mergeCell ref="M25:X25"/>
    <mergeCell ref="E26:H26"/>
    <mergeCell ref="I26:L26"/>
    <mergeCell ref="M26:M27"/>
    <mergeCell ref="N26:N27"/>
    <mergeCell ref="O26:O27"/>
    <mergeCell ref="P26:P27"/>
    <mergeCell ref="Q26:Q27"/>
    <mergeCell ref="R26:R27"/>
    <mergeCell ref="S26:S27"/>
    <mergeCell ref="I25:L25"/>
    <mergeCell ref="Y12:Y13"/>
    <mergeCell ref="K13:L13"/>
    <mergeCell ref="E14:E23"/>
    <mergeCell ref="F14:H14"/>
    <mergeCell ref="K14:X14"/>
    <mergeCell ref="F15:F16"/>
    <mergeCell ref="G15:H15"/>
    <mergeCell ref="G16:H16"/>
    <mergeCell ref="Q12:Q13"/>
    <mergeCell ref="R12:R13"/>
    <mergeCell ref="S12:S13"/>
    <mergeCell ref="T12:T13"/>
    <mergeCell ref="U12:U13"/>
    <mergeCell ref="V12:V13"/>
    <mergeCell ref="F17:F19"/>
    <mergeCell ref="G17:H17"/>
    <mergeCell ref="C9:X9"/>
    <mergeCell ref="D10:X10"/>
    <mergeCell ref="D11:D13"/>
    <mergeCell ref="E11:H13"/>
    <mergeCell ref="I11:L11"/>
    <mergeCell ref="I12:L12"/>
    <mergeCell ref="M12:M13"/>
    <mergeCell ref="N12:N13"/>
    <mergeCell ref="O12:O13"/>
    <mergeCell ref="P12:P13"/>
    <mergeCell ref="W12:W13"/>
    <mergeCell ref="X12:X13"/>
    <mergeCell ref="S7:S8"/>
    <mergeCell ref="T7:T8"/>
    <mergeCell ref="W6:Y6"/>
    <mergeCell ref="W7:W8"/>
    <mergeCell ref="X7:X8"/>
    <mergeCell ref="Y7:Y8"/>
    <mergeCell ref="V7:V8"/>
    <mergeCell ref="N7:N8"/>
    <mergeCell ref="O7:O8"/>
    <mergeCell ref="P7:P8"/>
    <mergeCell ref="Q7:Q8"/>
    <mergeCell ref="R7:R8"/>
    <mergeCell ref="AE7:AE8"/>
    <mergeCell ref="Z6:Z8"/>
    <mergeCell ref="AA6:AB6"/>
    <mergeCell ref="AC6:AD6"/>
    <mergeCell ref="AA7:AA8"/>
    <mergeCell ref="AB7:AB8"/>
    <mergeCell ref="AC7:AC8"/>
    <mergeCell ref="AD7:AD8"/>
    <mergeCell ref="B1:Y1"/>
    <mergeCell ref="AA2:AE4"/>
    <mergeCell ref="B6:B8"/>
    <mergeCell ref="C6:C8"/>
    <mergeCell ref="D6:D8"/>
    <mergeCell ref="E6:E8"/>
    <mergeCell ref="F6:H8"/>
    <mergeCell ref="I6:I8"/>
    <mergeCell ref="J6:J8"/>
    <mergeCell ref="K6:K8"/>
    <mergeCell ref="L6:L8"/>
    <mergeCell ref="M6:M8"/>
    <mergeCell ref="N6:P6"/>
    <mergeCell ref="Q6:S6"/>
    <mergeCell ref="T6:V6"/>
    <mergeCell ref="U7:U8"/>
  </mergeCells>
  <conditionalFormatting sqref="Z1:Z3 AF1:HM3">
    <cfRule type="containsText" dxfId="19" priority="3" stopIfTrue="1" operator="containsText" text="Planificación y Desarrollo">
      <formula>NOT(ISERROR(SEARCH("Planificación y Desarrollo",Z1)))</formula>
    </cfRule>
  </conditionalFormatting>
  <conditionalFormatting sqref="A1:D2 A3 C3:D3">
    <cfRule type="containsText" dxfId="18" priority="2" stopIfTrue="1" operator="containsText" text="Planificación y Desarrollo">
      <formula>NOT(ISERROR(SEARCH("Planificación y Desarrollo",A1)))</formula>
    </cfRule>
  </conditionalFormatting>
  <conditionalFormatting sqref="AA1:AE1 AA2">
    <cfRule type="containsText" dxfId="17" priority="1" stopIfTrue="1" operator="containsText" text="Planificación y Desarrollo">
      <formula>NOT(ISERROR(SEARCH("Planificación y Desarrollo",AA1)))</formula>
    </cfRule>
  </conditionalFormatting>
  <printOptions horizontalCentered="1"/>
  <pageMargins left="0" right="0" top="0" bottom="0" header="0" footer="0"/>
  <pageSetup paperSize="5" scale="50" fitToHeight="0" orientation="landscape" horizontalDpi="300" verticalDpi="300" r:id="rId1"/>
  <headerFooter>
    <oddFooter>&amp;A&amp;RPage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1"/>
  <sheetViews>
    <sheetView workbookViewId="0"/>
  </sheetViews>
  <sheetFormatPr baseColWidth="10" defaultColWidth="11.42578125" defaultRowHeight="15"/>
  <cols>
    <col min="1" max="1" width="2.42578125" customWidth="1"/>
    <col min="2" max="2" width="5" hidden="1" customWidth="1"/>
    <col min="3" max="3" width="6" hidden="1" customWidth="1"/>
    <col min="4" max="4" width="6.85546875" hidden="1" customWidth="1"/>
    <col min="5" max="5" width="7.5703125" customWidth="1"/>
    <col min="6" max="6" width="7.85546875" customWidth="1"/>
    <col min="7" max="7" width="3" customWidth="1"/>
    <col min="8" max="8" width="26.42578125" customWidth="1"/>
    <col min="9" max="10" width="8.7109375" style="10" customWidth="1"/>
    <col min="11" max="11" width="7" hidden="1" customWidth="1"/>
    <col min="12" max="12" width="11.28515625" hidden="1" customWidth="1"/>
    <col min="13" max="13" width="5.42578125" bestFit="1" customWidth="1"/>
    <col min="14" max="14" width="6.140625" bestFit="1" customWidth="1"/>
    <col min="15" max="24" width="8.42578125" customWidth="1"/>
    <col min="25" max="25" width="20.85546875" hidden="1" customWidth="1"/>
    <col min="26" max="26" width="4.28515625" style="1530" customWidth="1"/>
    <col min="27" max="27" width="10.28515625" hidden="1" customWidth="1"/>
    <col min="28" max="28" width="20.7109375" hidden="1" customWidth="1"/>
    <col min="29" max="30" width="17.140625" customWidth="1"/>
    <col min="31" max="31" width="13.7109375" style="343" customWidth="1"/>
    <col min="32" max="32" width="13" style="343" customWidth="1"/>
    <col min="33" max="33" width="25.85546875" customWidth="1"/>
  </cols>
  <sheetData>
    <row r="1" spans="1:33" ht="32.25" customHeight="1">
      <c r="A1" s="1575"/>
      <c r="B1" s="3465" t="s">
        <v>1218</v>
      </c>
      <c r="C1" s="3465"/>
      <c r="D1" s="3465"/>
      <c r="E1" s="3465"/>
      <c r="F1" s="3465"/>
      <c r="G1" s="3465"/>
      <c r="H1" s="3465"/>
      <c r="I1" s="3465"/>
      <c r="J1" s="3465"/>
      <c r="K1" s="3465"/>
      <c r="L1" s="3465"/>
      <c r="M1" s="3465"/>
      <c r="N1" s="3465"/>
      <c r="O1" s="3465"/>
      <c r="P1" s="3465"/>
      <c r="Q1" s="3465"/>
      <c r="R1" s="3465"/>
      <c r="S1" s="3465"/>
      <c r="T1" s="3465"/>
      <c r="U1" s="3465"/>
      <c r="V1" s="3465"/>
      <c r="W1" s="3465"/>
      <c r="X1" s="3465"/>
      <c r="Y1" s="3465"/>
      <c r="Z1" s="3465"/>
      <c r="AA1" s="3465"/>
      <c r="AB1" s="3465"/>
      <c r="AC1" s="1575"/>
      <c r="AD1" s="1575"/>
      <c r="AE1" s="31"/>
      <c r="AF1" s="31"/>
      <c r="AG1" s="1575"/>
    </row>
    <row r="2" spans="1:33" ht="6" hidden="1" customHeight="1">
      <c r="A2" s="1575"/>
      <c r="B2" t="s">
        <v>1219</v>
      </c>
      <c r="C2" s="1576"/>
      <c r="D2" s="1576"/>
      <c r="E2" s="1576"/>
      <c r="F2" s="1576"/>
      <c r="G2" s="1576"/>
      <c r="H2" s="1576"/>
      <c r="I2" s="2191"/>
      <c r="J2" s="2191"/>
      <c r="K2" s="1576"/>
      <c r="L2" s="1576"/>
      <c r="M2" s="1576"/>
      <c r="N2" s="1576"/>
      <c r="O2" s="1576"/>
      <c r="P2" s="1576"/>
      <c r="Q2" s="1576"/>
      <c r="R2" s="1576"/>
      <c r="S2" s="1576"/>
      <c r="T2" s="1576"/>
      <c r="U2" s="1576"/>
      <c r="V2" s="1576"/>
      <c r="W2" s="1576"/>
      <c r="X2" s="1576"/>
      <c r="Y2" s="1575"/>
      <c r="Z2" s="2192"/>
      <c r="AA2" s="1576"/>
      <c r="AB2" s="1576"/>
      <c r="AC2" s="2716" t="s">
        <v>69</v>
      </c>
      <c r="AD2" s="2717"/>
      <c r="AE2" s="2717"/>
      <c r="AF2" s="2717"/>
      <c r="AG2" s="2718"/>
    </row>
    <row r="3" spans="1:33">
      <c r="B3" t="s">
        <v>71</v>
      </c>
      <c r="AC3" s="2719"/>
      <c r="AD3" s="3268"/>
      <c r="AE3" s="3268"/>
      <c r="AF3" s="3268"/>
      <c r="AG3" s="2721"/>
    </row>
    <row r="4" spans="1:33" ht="15.75" thickBot="1">
      <c r="B4" s="35"/>
      <c r="AC4" s="2722"/>
      <c r="AD4" s="2723"/>
      <c r="AE4" s="2723"/>
      <c r="AF4" s="2723"/>
      <c r="AG4" s="2724"/>
    </row>
    <row r="5" spans="1:33" ht="31.5" customHeight="1" thickBot="1">
      <c r="B5" s="2728" t="s">
        <v>72</v>
      </c>
      <c r="C5" s="2725" t="s">
        <v>73</v>
      </c>
      <c r="D5" s="2725" t="s">
        <v>74</v>
      </c>
      <c r="E5" s="3466" t="s">
        <v>75</v>
      </c>
      <c r="F5" s="2731" t="s">
        <v>76</v>
      </c>
      <c r="G5" s="2732"/>
      <c r="H5" s="2733"/>
      <c r="I5" s="3468"/>
      <c r="J5" s="3468"/>
      <c r="K5" s="2746"/>
      <c r="L5" s="2749"/>
      <c r="M5" s="2711" t="s">
        <v>81</v>
      </c>
      <c r="N5" s="2712"/>
      <c r="O5" s="2752"/>
      <c r="P5" s="2711" t="s">
        <v>82</v>
      </c>
      <c r="Q5" s="2712"/>
      <c r="R5" s="2752"/>
      <c r="S5" s="2711" t="s">
        <v>83</v>
      </c>
      <c r="T5" s="2712"/>
      <c r="U5" s="2752"/>
      <c r="V5" s="2711" t="s">
        <v>84</v>
      </c>
      <c r="W5" s="2712"/>
      <c r="X5" s="2752"/>
      <c r="Y5" s="3471" t="s">
        <v>283</v>
      </c>
      <c r="AA5" s="3004" t="s">
        <v>1220</v>
      </c>
      <c r="AB5" s="3005"/>
      <c r="AC5" s="1108" t="s">
        <v>86</v>
      </c>
      <c r="AD5" s="1109"/>
      <c r="AE5" s="1110" t="s">
        <v>87</v>
      </c>
      <c r="AF5" s="1111"/>
      <c r="AG5" s="38" t="s">
        <v>88</v>
      </c>
    </row>
    <row r="6" spans="1:33" ht="21.75" customHeight="1">
      <c r="B6" s="2729"/>
      <c r="C6" s="2726"/>
      <c r="D6" s="2726"/>
      <c r="E6" s="3467"/>
      <c r="F6" s="2734"/>
      <c r="G6" s="3265"/>
      <c r="H6" s="2736"/>
      <c r="I6" s="3469"/>
      <c r="J6" s="3469"/>
      <c r="K6" s="2747"/>
      <c r="L6" s="2750"/>
      <c r="M6" s="2713" t="s">
        <v>89</v>
      </c>
      <c r="N6" s="2713" t="s">
        <v>90</v>
      </c>
      <c r="O6" s="2713" t="s">
        <v>284</v>
      </c>
      <c r="P6" s="2713" t="s">
        <v>92</v>
      </c>
      <c r="Q6" s="2713" t="s">
        <v>93</v>
      </c>
      <c r="R6" s="2713" t="s">
        <v>94</v>
      </c>
      <c r="S6" s="2713" t="s">
        <v>95</v>
      </c>
      <c r="T6" s="2713" t="s">
        <v>96</v>
      </c>
      <c r="U6" s="2713" t="s">
        <v>97</v>
      </c>
      <c r="V6" s="2713" t="s">
        <v>98</v>
      </c>
      <c r="W6" s="2713" t="s">
        <v>99</v>
      </c>
      <c r="X6" s="2713" t="s">
        <v>100</v>
      </c>
      <c r="Y6" s="3472"/>
      <c r="AA6" s="3474" t="s">
        <v>1221</v>
      </c>
      <c r="AB6" s="3476" t="s">
        <v>1222</v>
      </c>
      <c r="AC6" s="2193" t="s">
        <v>101</v>
      </c>
      <c r="AD6" s="2194" t="s">
        <v>102</v>
      </c>
      <c r="AE6" s="2195" t="s">
        <v>103</v>
      </c>
      <c r="AF6" s="2195" t="s">
        <v>371</v>
      </c>
      <c r="AG6" s="1106" t="s">
        <v>105</v>
      </c>
    </row>
    <row r="7" spans="1:33" ht="19.5" customHeight="1" thickBot="1">
      <c r="B7" s="2730"/>
      <c r="C7" s="2727"/>
      <c r="D7" s="2727"/>
      <c r="E7" s="2873"/>
      <c r="F7" s="2737"/>
      <c r="G7" s="2738"/>
      <c r="H7" s="2739"/>
      <c r="I7" s="3470"/>
      <c r="J7" s="3470"/>
      <c r="K7" s="2748"/>
      <c r="L7" s="2751"/>
      <c r="M7" s="2714"/>
      <c r="N7" s="2714"/>
      <c r="O7" s="2714"/>
      <c r="P7" s="2714"/>
      <c r="Q7" s="2714"/>
      <c r="R7" s="2714"/>
      <c r="S7" s="2714"/>
      <c r="T7" s="2714"/>
      <c r="U7" s="2714"/>
      <c r="V7" s="2714"/>
      <c r="W7" s="2714"/>
      <c r="X7" s="2714"/>
      <c r="Y7" s="3473"/>
      <c r="AA7" s="3475"/>
      <c r="AB7" s="3477"/>
      <c r="AC7" s="2193"/>
      <c r="AD7" s="2194"/>
      <c r="AE7" s="2195"/>
      <c r="AF7" s="2195"/>
      <c r="AG7" s="1107"/>
    </row>
    <row r="8" spans="1:33" ht="25.5" hidden="1" customHeight="1" thickBot="1">
      <c r="B8" s="39" t="s">
        <v>215</v>
      </c>
      <c r="C8" s="3478" t="s">
        <v>216</v>
      </c>
      <c r="D8" s="2572"/>
      <c r="E8" s="2572"/>
      <c r="F8" s="2572"/>
      <c r="G8" s="2572"/>
      <c r="H8" s="2572"/>
      <c r="I8" s="2572"/>
      <c r="J8" s="2572"/>
      <c r="K8" s="2572"/>
      <c r="L8" s="2572"/>
      <c r="M8" s="2572"/>
      <c r="N8" s="2572"/>
      <c r="O8" s="2572"/>
      <c r="P8" s="2572"/>
      <c r="Q8" s="2572"/>
      <c r="R8" s="2572"/>
      <c r="S8" s="2572"/>
      <c r="T8" s="2572"/>
      <c r="U8" s="2572"/>
      <c r="V8" s="2572"/>
      <c r="W8" s="2572"/>
      <c r="X8" s="2919"/>
      <c r="Y8" s="3479"/>
      <c r="AC8" s="42"/>
      <c r="AD8" s="42"/>
      <c r="AE8" s="42"/>
      <c r="AF8" s="42"/>
      <c r="AG8" s="42"/>
    </row>
    <row r="9" spans="1:33" ht="27" hidden="1" customHeight="1" thickBot="1">
      <c r="B9" s="1652"/>
      <c r="C9" s="44" t="s">
        <v>232</v>
      </c>
      <c r="D9" s="2577" t="s">
        <v>218</v>
      </c>
      <c r="E9" s="2577"/>
      <c r="F9" s="2577"/>
      <c r="G9" s="2577"/>
      <c r="H9" s="2577"/>
      <c r="I9" s="2577"/>
      <c r="J9" s="2577"/>
      <c r="K9" s="2577"/>
      <c r="L9" s="2577"/>
      <c r="M9" s="2577"/>
      <c r="N9" s="2577"/>
      <c r="O9" s="2577"/>
      <c r="P9" s="2577"/>
      <c r="Q9" s="2577"/>
      <c r="R9" s="2577"/>
      <c r="S9" s="2577"/>
      <c r="T9" s="2577"/>
      <c r="U9" s="2577"/>
      <c r="V9" s="2577"/>
      <c r="W9" s="2577"/>
      <c r="X9" s="2578"/>
      <c r="Y9" s="3480"/>
      <c r="AC9" s="47"/>
      <c r="AD9" s="47"/>
      <c r="AE9" s="47"/>
      <c r="AF9" s="47"/>
      <c r="AG9" s="47"/>
    </row>
    <row r="10" spans="1:33" ht="24" hidden="1" customHeight="1" thickBot="1">
      <c r="B10" s="1652"/>
      <c r="C10" s="2196"/>
      <c r="D10" s="2694" t="s">
        <v>233</v>
      </c>
      <c r="E10" s="2695" t="s">
        <v>234</v>
      </c>
      <c r="F10" s="2695"/>
      <c r="G10" s="2695"/>
      <c r="H10" s="2696"/>
      <c r="I10" s="2647" t="s">
        <v>112</v>
      </c>
      <c r="J10" s="2648"/>
      <c r="K10" s="2648"/>
      <c r="L10" s="2649"/>
      <c r="M10" s="2760" t="s">
        <v>235</v>
      </c>
      <c r="N10" s="2761"/>
      <c r="O10" s="2761"/>
      <c r="P10" s="2761"/>
      <c r="Q10" s="2761"/>
      <c r="R10" s="2761"/>
      <c r="S10" s="2761"/>
      <c r="T10" s="2761"/>
      <c r="U10" s="2761"/>
      <c r="V10" s="2761"/>
      <c r="W10" s="2761"/>
      <c r="X10" s="3241"/>
      <c r="Y10" s="3480"/>
      <c r="AC10" s="2106"/>
      <c r="AD10" s="2106"/>
      <c r="AE10" s="2106"/>
      <c r="AF10" s="2107"/>
    </row>
    <row r="11" spans="1:33" ht="15.75" hidden="1" thickBot="1">
      <c r="B11" s="1652"/>
      <c r="C11" s="2197"/>
      <c r="D11" s="2581"/>
      <c r="E11" s="3266"/>
      <c r="F11" s="3266"/>
      <c r="G11" s="3266"/>
      <c r="H11" s="2584"/>
      <c r="I11" s="2597" t="s">
        <v>113</v>
      </c>
      <c r="J11" s="2598"/>
      <c r="K11" s="2598"/>
      <c r="L11" s="2599"/>
      <c r="M11" s="2697"/>
      <c r="N11" s="2566"/>
      <c r="O11" s="2566"/>
      <c r="P11" s="2566"/>
      <c r="Q11" s="2566"/>
      <c r="R11" s="2566"/>
      <c r="S11" s="2566"/>
      <c r="T11" s="2566"/>
      <c r="U11" s="2566"/>
      <c r="V11" s="2566">
        <v>85</v>
      </c>
      <c r="W11" s="2566"/>
      <c r="X11" s="2856"/>
      <c r="Y11" s="3480"/>
      <c r="AA11" s="2566">
        <v>85</v>
      </c>
      <c r="AB11" s="2566"/>
      <c r="AC11" s="520"/>
      <c r="AD11" s="520"/>
      <c r="AE11" s="520"/>
      <c r="AF11" s="2198"/>
    </row>
    <row r="12" spans="1:33" ht="15.75" hidden="1" thickBot="1">
      <c r="B12" s="1652"/>
      <c r="C12" s="2197"/>
      <c r="D12" s="2582"/>
      <c r="E12" s="2585"/>
      <c r="F12" s="2585"/>
      <c r="G12" s="2585"/>
      <c r="H12" s="2586"/>
      <c r="I12" s="2199">
        <v>85</v>
      </c>
      <c r="J12" s="2199">
        <v>85</v>
      </c>
      <c r="K12" s="2786" t="s">
        <v>236</v>
      </c>
      <c r="L12" s="2787"/>
      <c r="M12" s="2762"/>
      <c r="N12" s="2567"/>
      <c r="O12" s="2567"/>
      <c r="P12" s="2567"/>
      <c r="Q12" s="2567"/>
      <c r="R12" s="2567"/>
      <c r="S12" s="2567"/>
      <c r="T12" s="2567"/>
      <c r="U12" s="2567"/>
      <c r="V12" s="2567"/>
      <c r="W12" s="2567"/>
      <c r="X12" s="2857"/>
      <c r="Y12" s="3480"/>
      <c r="AA12" s="2567"/>
      <c r="AB12" s="2567"/>
      <c r="AC12" s="2200"/>
      <c r="AD12" s="2200"/>
      <c r="AE12" s="2200"/>
      <c r="AF12" s="2201"/>
    </row>
    <row r="13" spans="1:33" ht="35.25" customHeight="1" thickBot="1">
      <c r="B13" s="1652"/>
      <c r="C13" s="2197"/>
      <c r="D13" s="1585"/>
      <c r="E13" s="2815" t="s">
        <v>1223</v>
      </c>
      <c r="F13" s="2817" t="s">
        <v>1224</v>
      </c>
      <c r="G13" s="2817"/>
      <c r="H13" s="2817"/>
      <c r="I13" s="461">
        <f>SUM(I14:I15)</f>
        <v>0.05</v>
      </c>
      <c r="J13" s="461">
        <f>SUM(J14:J15)</f>
        <v>0.05</v>
      </c>
      <c r="K13" s="1188" t="s">
        <v>117</v>
      </c>
      <c r="L13" s="1141"/>
      <c r="M13" s="1141"/>
      <c r="N13" s="1141"/>
      <c r="O13" s="1141"/>
      <c r="P13" s="1141"/>
      <c r="Q13" s="1141"/>
      <c r="R13" s="1141"/>
      <c r="S13" s="1141"/>
      <c r="T13" s="1141"/>
      <c r="U13" s="1141"/>
      <c r="V13" s="1141"/>
      <c r="W13" s="1141"/>
      <c r="X13" s="1142"/>
      <c r="Y13" s="3480"/>
      <c r="AC13" s="2109"/>
      <c r="AD13" s="2113"/>
      <c r="AE13" s="2113"/>
      <c r="AF13" s="879"/>
    </row>
    <row r="14" spans="1:33" ht="26.25" customHeight="1">
      <c r="B14" s="1652"/>
      <c r="C14" s="2197"/>
      <c r="D14" s="1585"/>
      <c r="E14" s="2815"/>
      <c r="F14" s="573" t="s">
        <v>404</v>
      </c>
      <c r="G14" s="3290" t="s">
        <v>1225</v>
      </c>
      <c r="H14" s="3291"/>
      <c r="I14" s="1707">
        <f>SUM(M14:X14)</f>
        <v>0.01</v>
      </c>
      <c r="J14" s="1707">
        <f>SUM(N14:Y14)</f>
        <v>0.01</v>
      </c>
      <c r="K14" s="1641">
        <v>4</v>
      </c>
      <c r="L14" s="1642" t="s">
        <v>431</v>
      </c>
      <c r="M14" s="1643"/>
      <c r="N14" s="1690">
        <v>2.5000000000000001E-3</v>
      </c>
      <c r="O14" s="1690">
        <v>2.5000000000000001E-3</v>
      </c>
      <c r="P14" s="1690"/>
      <c r="Q14" s="1690"/>
      <c r="R14" s="1690"/>
      <c r="S14" s="1690"/>
      <c r="T14" s="1690">
        <v>2.5000000000000001E-3</v>
      </c>
      <c r="U14" s="1690"/>
      <c r="V14" s="1690"/>
      <c r="W14" s="1690"/>
      <c r="X14" s="2202">
        <v>2.5000000000000001E-3</v>
      </c>
      <c r="Y14" s="3480"/>
      <c r="Z14" s="1530">
        <v>1</v>
      </c>
      <c r="AA14" s="2203" t="s">
        <v>794</v>
      </c>
      <c r="AB14" s="1690" t="s">
        <v>1226</v>
      </c>
      <c r="AC14" s="2109" t="s">
        <v>689</v>
      </c>
      <c r="AD14" s="2204" t="s">
        <v>1227</v>
      </c>
      <c r="AE14" s="2118"/>
      <c r="AF14" s="879"/>
      <c r="AG14" s="29" t="s">
        <v>1228</v>
      </c>
    </row>
    <row r="15" spans="1:33" ht="28.5" customHeight="1" thickBot="1">
      <c r="B15" s="1652"/>
      <c r="C15" s="2197"/>
      <c r="D15" s="1585"/>
      <c r="E15" s="2815"/>
      <c r="F15" s="587" t="s">
        <v>251</v>
      </c>
      <c r="G15" s="3342" t="s">
        <v>1229</v>
      </c>
      <c r="H15" s="3343"/>
      <c r="I15" s="2205">
        <f>SUM(M15:X15)</f>
        <v>0.04</v>
      </c>
      <c r="J15" s="2205">
        <f>SUM(N15:Y15)</f>
        <v>0.04</v>
      </c>
      <c r="K15" s="1734">
        <v>4</v>
      </c>
      <c r="L15" s="1735" t="s">
        <v>431</v>
      </c>
      <c r="M15" s="1736"/>
      <c r="N15" s="1634"/>
      <c r="O15" s="1634">
        <v>0.01</v>
      </c>
      <c r="P15" s="1634"/>
      <c r="Q15" s="1634"/>
      <c r="R15" s="1634">
        <v>0.01</v>
      </c>
      <c r="S15" s="1634"/>
      <c r="T15" s="1634"/>
      <c r="U15" s="1634">
        <v>0.01</v>
      </c>
      <c r="V15" s="1634"/>
      <c r="W15" s="1634"/>
      <c r="X15" s="2206">
        <v>0.01</v>
      </c>
      <c r="Y15" s="3480"/>
      <c r="Z15" s="1530">
        <v>2</v>
      </c>
      <c r="AA15" s="2207" t="s">
        <v>794</v>
      </c>
      <c r="AB15" s="1634" t="s">
        <v>1230</v>
      </c>
      <c r="AC15" s="2109" t="s">
        <v>689</v>
      </c>
      <c r="AD15" s="2204" t="s">
        <v>1227</v>
      </c>
      <c r="AE15" s="118"/>
      <c r="AF15" s="113"/>
    </row>
    <row r="16" spans="1:33" ht="35.25" customHeight="1" thickBot="1">
      <c r="B16" s="1652"/>
      <c r="C16" s="2197"/>
      <c r="D16" s="1585"/>
      <c r="E16" s="2876" t="s">
        <v>1231</v>
      </c>
      <c r="F16" s="2558" t="s">
        <v>1232</v>
      </c>
      <c r="G16" s="2558"/>
      <c r="H16" s="2558"/>
      <c r="I16" s="461">
        <f>SUM(I17:I18)</f>
        <v>0.05</v>
      </c>
      <c r="J16" s="461">
        <f>SUM(J17:J18)</f>
        <v>0.05</v>
      </c>
      <c r="K16" s="2560" t="s">
        <v>117</v>
      </c>
      <c r="L16" s="2561"/>
      <c r="M16" s="2561"/>
      <c r="N16" s="2561"/>
      <c r="O16" s="2561"/>
      <c r="P16" s="2561"/>
      <c r="Q16" s="2561"/>
      <c r="R16" s="2561"/>
      <c r="S16" s="2561"/>
      <c r="T16" s="2561"/>
      <c r="U16" s="2561"/>
      <c r="V16" s="2561"/>
      <c r="W16" s="2561"/>
      <c r="X16" s="2877"/>
      <c r="Y16" s="3480"/>
      <c r="AC16" s="2208"/>
      <c r="AD16" s="2208"/>
      <c r="AE16" s="2208"/>
      <c r="AF16" s="2208"/>
      <c r="AG16" s="2208"/>
    </row>
    <row r="17" spans="2:33" ht="29.25" thickBot="1">
      <c r="B17" s="1652"/>
      <c r="C17" s="2197"/>
      <c r="D17" s="1585"/>
      <c r="E17" s="2815"/>
      <c r="F17" s="573" t="s">
        <v>1233</v>
      </c>
      <c r="G17" s="3290" t="s">
        <v>1234</v>
      </c>
      <c r="H17" s="3291"/>
      <c r="I17" s="1707">
        <f>SUM(M17:X17)</f>
        <v>0.03</v>
      </c>
      <c r="J17" s="1707">
        <f>SUM(N17:Y17)</f>
        <v>0.03</v>
      </c>
      <c r="K17" s="1641">
        <v>3</v>
      </c>
      <c r="L17" s="1642" t="s">
        <v>431</v>
      </c>
      <c r="M17" s="1746"/>
      <c r="N17" s="1690"/>
      <c r="O17" s="1690">
        <v>0.01</v>
      </c>
      <c r="P17" s="1690"/>
      <c r="Q17" s="1690"/>
      <c r="R17" s="1690"/>
      <c r="S17" s="1690">
        <v>0.01</v>
      </c>
      <c r="T17" s="1690"/>
      <c r="U17" s="1690"/>
      <c r="V17" s="1690"/>
      <c r="W17" s="1690">
        <v>0.01</v>
      </c>
      <c r="X17" s="2202"/>
      <c r="Y17" s="3480"/>
      <c r="Z17" s="1530">
        <v>3</v>
      </c>
      <c r="AA17" s="2203" t="s">
        <v>794</v>
      </c>
      <c r="AB17" s="2209" t="s">
        <v>1235</v>
      </c>
      <c r="AC17" s="2109" t="s">
        <v>689</v>
      </c>
      <c r="AD17" s="2204" t="s">
        <v>1227</v>
      </c>
      <c r="AE17" s="1462"/>
      <c r="AF17" s="1462"/>
      <c r="AG17" s="1462"/>
    </row>
    <row r="18" spans="2:33" ht="29.25" thickBot="1">
      <c r="B18" s="1652"/>
      <c r="C18" s="2197"/>
      <c r="D18" s="1585"/>
      <c r="E18" s="2815"/>
      <c r="F18" s="573" t="s">
        <v>1236</v>
      </c>
      <c r="G18" s="3342" t="s">
        <v>1237</v>
      </c>
      <c r="H18" s="3343"/>
      <c r="I18" s="2205">
        <f>SUM(M18:X18)</f>
        <v>0.02</v>
      </c>
      <c r="J18" s="2205">
        <f>SUM(N18:Y18)</f>
        <v>0.02</v>
      </c>
      <c r="K18" s="1734">
        <v>2</v>
      </c>
      <c r="L18" s="1735" t="s">
        <v>431</v>
      </c>
      <c r="M18" s="1627"/>
      <c r="N18" s="1634"/>
      <c r="O18" s="1634"/>
      <c r="P18" s="1634"/>
      <c r="Q18" s="1634">
        <v>0.01</v>
      </c>
      <c r="R18" s="1634"/>
      <c r="S18" s="1634"/>
      <c r="T18" s="1634"/>
      <c r="U18" s="1634">
        <v>0.01</v>
      </c>
      <c r="V18" s="1634"/>
      <c r="W18" s="1634"/>
      <c r="X18" s="1737"/>
      <c r="Y18" s="3480"/>
      <c r="Z18" s="1530">
        <v>4</v>
      </c>
      <c r="AA18" s="2207" t="s">
        <v>794</v>
      </c>
      <c r="AB18" s="2209" t="s">
        <v>1235</v>
      </c>
      <c r="AC18" s="2109" t="s">
        <v>689</v>
      </c>
      <c r="AD18" s="2204" t="s">
        <v>1227</v>
      </c>
      <c r="AE18" s="1462"/>
      <c r="AF18" s="1462"/>
      <c r="AG18" s="1462"/>
    </row>
    <row r="19" spans="2:33" ht="24" hidden="1" customHeight="1" thickBot="1">
      <c r="B19" s="1652"/>
      <c r="C19" s="2196"/>
      <c r="D19" s="2694" t="s">
        <v>265</v>
      </c>
      <c r="E19" s="2695" t="s">
        <v>266</v>
      </c>
      <c r="F19" s="2695"/>
      <c r="G19" s="2695"/>
      <c r="H19" s="2696"/>
      <c r="I19" s="2647" t="s">
        <v>112</v>
      </c>
      <c r="J19" s="2648"/>
      <c r="K19" s="2648"/>
      <c r="L19" s="2649"/>
      <c r="M19" s="2884" t="s">
        <v>264</v>
      </c>
      <c r="N19" s="2884"/>
      <c r="O19" s="2884"/>
      <c r="P19" s="2884"/>
      <c r="Q19" s="2884"/>
      <c r="R19" s="2884"/>
      <c r="S19" s="2884"/>
      <c r="T19" s="2884"/>
      <c r="U19" s="2884"/>
      <c r="V19" s="2884"/>
      <c r="W19" s="2884"/>
      <c r="X19" s="2885"/>
      <c r="Y19" s="3480"/>
      <c r="AC19" s="1118"/>
      <c r="AD19" s="1118"/>
      <c r="AE19" s="1118"/>
      <c r="AF19" s="1118"/>
      <c r="AG19" s="1118"/>
    </row>
    <row r="20" spans="2:33" ht="9.75" hidden="1" customHeight="1">
      <c r="B20" s="1652"/>
      <c r="C20" s="2197"/>
      <c r="D20" s="2581"/>
      <c r="E20" s="3266"/>
      <c r="F20" s="3266"/>
      <c r="G20" s="3266"/>
      <c r="H20" s="2584"/>
      <c r="I20" s="2597" t="s">
        <v>113</v>
      </c>
      <c r="J20" s="2598"/>
      <c r="K20" s="2598"/>
      <c r="L20" s="2599"/>
      <c r="M20" s="2697"/>
      <c r="N20" s="2566"/>
      <c r="O20" s="2566"/>
      <c r="P20" s="2566"/>
      <c r="Q20" s="2566"/>
      <c r="R20" s="2566"/>
      <c r="S20" s="2566"/>
      <c r="T20" s="2566"/>
      <c r="U20" s="2566"/>
      <c r="V20" s="2566"/>
      <c r="W20" s="2566"/>
      <c r="X20" s="2856"/>
      <c r="Y20" s="3480"/>
      <c r="AA20" s="2566"/>
      <c r="AB20" s="2688"/>
      <c r="AC20" s="1118"/>
      <c r="AD20" s="1118"/>
      <c r="AE20" s="1118"/>
      <c r="AF20" s="1118"/>
      <c r="AG20" s="1118"/>
    </row>
    <row r="21" spans="2:33" ht="18" hidden="1" customHeight="1" thickBot="1">
      <c r="B21" s="1652"/>
      <c r="C21" s="2197"/>
      <c r="D21" s="2581"/>
      <c r="E21" s="3266"/>
      <c r="F21" s="3266"/>
      <c r="G21" s="3266"/>
      <c r="H21" s="2584"/>
      <c r="I21" s="2199">
        <v>17</v>
      </c>
      <c r="J21" s="2199">
        <v>17</v>
      </c>
      <c r="K21" s="2786" t="s">
        <v>267</v>
      </c>
      <c r="L21" s="2787"/>
      <c r="M21" s="2762"/>
      <c r="N21" s="2567"/>
      <c r="O21" s="2567"/>
      <c r="P21" s="2567"/>
      <c r="Q21" s="2567"/>
      <c r="R21" s="2567"/>
      <c r="S21" s="2567"/>
      <c r="T21" s="2567"/>
      <c r="U21" s="2567"/>
      <c r="V21" s="2567"/>
      <c r="W21" s="2567"/>
      <c r="X21" s="2857"/>
      <c r="Y21" s="3481"/>
      <c r="AA21" s="2567"/>
      <c r="AB21" s="2763"/>
      <c r="AC21" s="1462"/>
      <c r="AD21" s="1462"/>
      <c r="AE21" s="1462"/>
      <c r="AF21" s="1462"/>
      <c r="AG21" s="1462"/>
    </row>
    <row r="22" spans="2:33" ht="28.5" customHeight="1" thickBot="1">
      <c r="B22" s="1652"/>
      <c r="C22" s="2197"/>
      <c r="D22" s="1653"/>
      <c r="E22" s="2876" t="s">
        <v>358</v>
      </c>
      <c r="F22" s="2557" t="s">
        <v>269</v>
      </c>
      <c r="G22" s="2558"/>
      <c r="H22" s="2558"/>
      <c r="I22" s="353">
        <f>SUM(I23:I27)</f>
        <v>0.14000000000000001</v>
      </c>
      <c r="J22" s="353">
        <f>SUM(J23:J27)</f>
        <v>0.14000000000000001</v>
      </c>
      <c r="K22" s="2560" t="s">
        <v>117</v>
      </c>
      <c r="L22" s="2561"/>
      <c r="M22" s="2561"/>
      <c r="N22" s="2561"/>
      <c r="O22" s="2561"/>
      <c r="P22" s="2561"/>
      <c r="Q22" s="2561"/>
      <c r="R22" s="2561"/>
      <c r="S22" s="2561"/>
      <c r="T22" s="2561"/>
      <c r="U22" s="2561"/>
      <c r="V22" s="2561"/>
      <c r="W22" s="2561"/>
      <c r="X22" s="2877"/>
      <c r="Y22" s="2210">
        <f>SUM(Y23:Y27)</f>
        <v>0</v>
      </c>
      <c r="AC22" s="1117"/>
      <c r="AD22" s="1118"/>
      <c r="AE22" s="1118"/>
      <c r="AF22" s="1117"/>
      <c r="AG22" s="2211"/>
    </row>
    <row r="23" spans="2:33" ht="33" customHeight="1">
      <c r="B23" s="1652"/>
      <c r="C23" s="2197"/>
      <c r="D23" s="1585"/>
      <c r="E23" s="2815"/>
      <c r="F23" s="317" t="s">
        <v>359</v>
      </c>
      <c r="G23" s="3291" t="s">
        <v>1238</v>
      </c>
      <c r="H23" s="3485"/>
      <c r="I23" s="1714">
        <f>SUM(M23:X23)</f>
        <v>5.0000000000000001E-3</v>
      </c>
      <c r="J23" s="1714">
        <f>SUM(N23:Y23)</f>
        <v>5.0000000000000001E-3</v>
      </c>
      <c r="K23" s="2212">
        <v>3</v>
      </c>
      <c r="L23" s="1642" t="s">
        <v>1239</v>
      </c>
      <c r="M23" s="1746"/>
      <c r="N23" s="1690">
        <v>2.5000000000000001E-3</v>
      </c>
      <c r="O23" s="1690"/>
      <c r="P23" s="1690"/>
      <c r="Q23" s="1690"/>
      <c r="R23" s="1690">
        <v>1.5E-3</v>
      </c>
      <c r="S23" s="1690"/>
      <c r="T23" s="1690"/>
      <c r="U23" s="1690"/>
      <c r="V23" s="1690"/>
      <c r="W23" s="1690">
        <v>1E-3</v>
      </c>
      <c r="X23" s="2202"/>
      <c r="Y23" s="872"/>
      <c r="Z23" s="1530">
        <v>5</v>
      </c>
      <c r="AA23" s="2203" t="s">
        <v>794</v>
      </c>
      <c r="AB23" s="2209" t="s">
        <v>1240</v>
      </c>
      <c r="AC23" s="2109" t="s">
        <v>689</v>
      </c>
      <c r="AD23" s="2204" t="s">
        <v>1227</v>
      </c>
      <c r="AE23" s="1118"/>
      <c r="AF23" s="1117"/>
      <c r="AG23" s="205"/>
    </row>
    <row r="24" spans="2:33" ht="33.75" customHeight="1">
      <c r="B24" s="1652"/>
      <c r="C24" s="2197"/>
      <c r="D24" s="1585"/>
      <c r="E24" s="2815"/>
      <c r="F24" s="487" t="s">
        <v>364</v>
      </c>
      <c r="G24" s="3342" t="s">
        <v>1241</v>
      </c>
      <c r="H24" s="3486"/>
      <c r="I24" s="1714">
        <f>SUM(M24:X24)</f>
        <v>0.02</v>
      </c>
      <c r="J24" s="1714">
        <f>SUM(M24:Y24)</f>
        <v>0.02</v>
      </c>
      <c r="K24" s="2213">
        <v>4</v>
      </c>
      <c r="L24" s="1735" t="s">
        <v>1242</v>
      </c>
      <c r="M24" s="1627">
        <v>5.0000000000000001E-3</v>
      </c>
      <c r="N24" s="1634">
        <v>5.0000000000000001E-3</v>
      </c>
      <c r="O24" s="1634"/>
      <c r="P24" s="1634"/>
      <c r="Q24" s="1634"/>
      <c r="R24" s="1634"/>
      <c r="S24" s="1634"/>
      <c r="T24" s="1634">
        <v>5.0000000000000001E-3</v>
      </c>
      <c r="U24" s="1634"/>
      <c r="V24" s="1634"/>
      <c r="W24" s="1634">
        <v>5.0000000000000001E-3</v>
      </c>
      <c r="X24" s="2206"/>
      <c r="Y24" s="872"/>
      <c r="Z24" s="1530">
        <v>6</v>
      </c>
      <c r="AA24" s="2207" t="s">
        <v>794</v>
      </c>
      <c r="AB24" s="2214" t="s">
        <v>1243</v>
      </c>
      <c r="AC24" s="2109" t="s">
        <v>689</v>
      </c>
      <c r="AD24" s="2204" t="s">
        <v>1227</v>
      </c>
      <c r="AE24" s="2215"/>
      <c r="AF24" s="2215"/>
      <c r="AG24" s="2215"/>
    </row>
    <row r="25" spans="2:33" ht="33" customHeight="1">
      <c r="B25" s="1652"/>
      <c r="C25" s="2197"/>
      <c r="D25" s="1585"/>
      <c r="E25" s="2815"/>
      <c r="F25" s="487" t="s">
        <v>367</v>
      </c>
      <c r="G25" s="3342" t="s">
        <v>1244</v>
      </c>
      <c r="H25" s="3486"/>
      <c r="I25" s="1714">
        <f t="shared" ref="I25:J25" si="0">SUM(M25:X25)</f>
        <v>0.02</v>
      </c>
      <c r="J25" s="1714">
        <f t="shared" si="0"/>
        <v>0.02</v>
      </c>
      <c r="K25" s="2195">
        <v>4</v>
      </c>
      <c r="L25" s="1735" t="s">
        <v>380</v>
      </c>
      <c r="M25" s="1627"/>
      <c r="N25" s="1634"/>
      <c r="O25" s="1634">
        <v>5.0000000000000001E-3</v>
      </c>
      <c r="P25" s="1634"/>
      <c r="Q25" s="1634"/>
      <c r="R25" s="1634">
        <v>5.0000000000000001E-3</v>
      </c>
      <c r="S25" s="1634"/>
      <c r="T25" s="1634"/>
      <c r="U25" s="1634">
        <v>5.0000000000000001E-3</v>
      </c>
      <c r="V25" s="1634"/>
      <c r="W25" s="1634"/>
      <c r="X25" s="2206">
        <v>5.0000000000000001E-3</v>
      </c>
      <c r="Y25" s="872"/>
      <c r="Z25" s="1530">
        <v>7</v>
      </c>
      <c r="AA25" s="2207" t="s">
        <v>794</v>
      </c>
      <c r="AB25" s="2214" t="s">
        <v>1245</v>
      </c>
      <c r="AC25" s="2109" t="s">
        <v>689</v>
      </c>
      <c r="AD25" s="2204" t="s">
        <v>1227</v>
      </c>
      <c r="AE25" s="1099"/>
      <c r="AF25" s="1099"/>
      <c r="AG25" s="1099"/>
    </row>
    <row r="26" spans="2:33" ht="26.25" customHeight="1">
      <c r="B26" s="1652"/>
      <c r="C26" s="2197"/>
      <c r="D26" s="1585"/>
      <c r="E26" s="2815"/>
      <c r="F26" s="487" t="s">
        <v>1246</v>
      </c>
      <c r="G26" s="3342" t="s">
        <v>395</v>
      </c>
      <c r="H26" s="3486"/>
      <c r="I26" s="1714">
        <f>SUM(M26:X26)</f>
        <v>0.08</v>
      </c>
      <c r="J26" s="1714">
        <f>SUM(N26:Y26)</f>
        <v>0.08</v>
      </c>
      <c r="K26" s="2195">
        <v>3</v>
      </c>
      <c r="L26" s="1735" t="s">
        <v>1247</v>
      </c>
      <c r="M26" s="1627"/>
      <c r="N26" s="1634"/>
      <c r="O26" s="1634">
        <v>0.02</v>
      </c>
      <c r="P26" s="1634"/>
      <c r="Q26" s="1634"/>
      <c r="R26" s="1634">
        <v>0.03</v>
      </c>
      <c r="S26" s="1634"/>
      <c r="T26" s="1634"/>
      <c r="U26" s="1634">
        <v>0.02</v>
      </c>
      <c r="V26" s="1634"/>
      <c r="W26" s="1634"/>
      <c r="X26" s="2206">
        <v>0.01</v>
      </c>
      <c r="Y26" s="872"/>
      <c r="Z26" s="1530">
        <v>8</v>
      </c>
      <c r="AA26" s="2207" t="s">
        <v>794</v>
      </c>
      <c r="AB26" s="2214" t="s">
        <v>1248</v>
      </c>
      <c r="AC26" s="2109" t="s">
        <v>689</v>
      </c>
      <c r="AD26" s="2204" t="s">
        <v>1227</v>
      </c>
      <c r="AE26" s="1099"/>
      <c r="AF26" s="1099"/>
      <c r="AG26" s="1099"/>
    </row>
    <row r="27" spans="2:33" ht="39.75" customHeight="1" thickBot="1">
      <c r="B27" s="1652"/>
      <c r="C27" s="2197"/>
      <c r="D27" s="1585"/>
      <c r="E27" s="2815"/>
      <c r="F27" s="487" t="s">
        <v>1249</v>
      </c>
      <c r="G27" s="3482" t="s">
        <v>1250</v>
      </c>
      <c r="H27" s="3483"/>
      <c r="I27" s="1714">
        <f>SUM(M27:X27)</f>
        <v>1.5000000000000001E-2</v>
      </c>
      <c r="J27" s="1714">
        <f>SUM(N27:Y27)</f>
        <v>1.5000000000000001E-2</v>
      </c>
      <c r="K27" s="2195">
        <v>6</v>
      </c>
      <c r="L27" s="1620" t="s">
        <v>1251</v>
      </c>
      <c r="M27" s="1711"/>
      <c r="N27" s="1673"/>
      <c r="O27" s="1636">
        <v>2.5000000000000001E-3</v>
      </c>
      <c r="P27" s="1673"/>
      <c r="Q27" s="1636">
        <v>2.5000000000000001E-3</v>
      </c>
      <c r="R27" s="1673"/>
      <c r="S27" s="1636">
        <v>2.5000000000000001E-3</v>
      </c>
      <c r="T27" s="1673"/>
      <c r="U27" s="1636">
        <v>2.5000000000000001E-3</v>
      </c>
      <c r="V27" s="1739"/>
      <c r="W27" s="1636">
        <v>2.5000000000000001E-3</v>
      </c>
      <c r="X27" s="1712">
        <v>2.5000000000000001E-3</v>
      </c>
      <c r="Y27" s="872"/>
      <c r="Z27" s="1530">
        <v>9</v>
      </c>
      <c r="AA27" s="2207" t="s">
        <v>794</v>
      </c>
      <c r="AB27" s="2216" t="s">
        <v>1252</v>
      </c>
      <c r="AC27" s="2109" t="s">
        <v>689</v>
      </c>
      <c r="AD27" s="2204" t="s">
        <v>1227</v>
      </c>
      <c r="AE27" s="1099"/>
      <c r="AF27" s="1099"/>
      <c r="AG27" s="1099"/>
    </row>
    <row r="28" spans="2:33" ht="28.5" customHeight="1" thickBot="1">
      <c r="B28" s="1652"/>
      <c r="C28" s="2197"/>
      <c r="D28" s="1653"/>
      <c r="E28" s="2876" t="s">
        <v>612</v>
      </c>
      <c r="F28" s="2998" t="s">
        <v>1253</v>
      </c>
      <c r="G28" s="2998"/>
      <c r="H28" s="2998"/>
      <c r="I28" s="2217">
        <f>SUM(I29:I29)</f>
        <v>0.1</v>
      </c>
      <c r="J28" s="2217">
        <f>SUM(J29:J29)</f>
        <v>0.1</v>
      </c>
      <c r="K28" s="3003" t="s">
        <v>117</v>
      </c>
      <c r="L28" s="2622"/>
      <c r="M28" s="2622"/>
      <c r="N28" s="2622"/>
      <c r="O28" s="2622"/>
      <c r="P28" s="2622"/>
      <c r="Q28" s="2622"/>
      <c r="R28" s="2561"/>
      <c r="S28" s="2561"/>
      <c r="T28" s="2561"/>
      <c r="U28" s="2561"/>
      <c r="V28" s="2561"/>
      <c r="W28" s="2561"/>
      <c r="X28" s="2877"/>
      <c r="Y28" s="2210">
        <f>SUM(Y29:Y29)</f>
        <v>0</v>
      </c>
      <c r="AC28" s="1099"/>
      <c r="AD28" s="1099"/>
      <c r="AE28" s="1099"/>
      <c r="AF28" s="1099"/>
      <c r="AG28" s="1099"/>
    </row>
    <row r="29" spans="2:33" ht="44.25" customHeight="1" thickBot="1">
      <c r="B29" s="1652"/>
      <c r="C29" s="2197"/>
      <c r="D29" s="1585"/>
      <c r="E29" s="2815"/>
      <c r="F29" s="587" t="s">
        <v>1254</v>
      </c>
      <c r="G29" s="3344" t="s">
        <v>1255</v>
      </c>
      <c r="H29" s="3344"/>
      <c r="I29" s="1714">
        <f>SUM(M29:X29)</f>
        <v>0.1</v>
      </c>
      <c r="J29" s="1714">
        <f>SUM(N29:Y29)</f>
        <v>0.1</v>
      </c>
      <c r="K29" s="2195">
        <v>3</v>
      </c>
      <c r="L29" s="1673" t="s">
        <v>1239</v>
      </c>
      <c r="M29" s="1636">
        <f t="shared" ref="M29:N29" si="1">SUM(M30:M32)</f>
        <v>0</v>
      </c>
      <c r="N29" s="1636">
        <f t="shared" si="1"/>
        <v>0</v>
      </c>
      <c r="O29" s="1636">
        <f>SUM(O30:O32)</f>
        <v>0</v>
      </c>
      <c r="P29" s="1636">
        <f t="shared" ref="P29:U29" si="2">SUM(P30:P32)</f>
        <v>0</v>
      </c>
      <c r="Q29" s="1636">
        <f t="shared" si="2"/>
        <v>0.03</v>
      </c>
      <c r="R29" s="1636">
        <f t="shared" si="2"/>
        <v>0.04</v>
      </c>
      <c r="S29" s="1636">
        <f t="shared" si="2"/>
        <v>0.03</v>
      </c>
      <c r="T29" s="1636">
        <f t="shared" si="2"/>
        <v>0</v>
      </c>
      <c r="U29" s="1636">
        <f t="shared" si="2"/>
        <v>0</v>
      </c>
      <c r="V29" s="1604"/>
      <c r="W29" s="1604"/>
      <c r="X29" s="2218"/>
      <c r="Y29" s="872"/>
      <c r="Z29" s="1530">
        <v>10</v>
      </c>
      <c r="AA29" s="2203" t="s">
        <v>1256</v>
      </c>
      <c r="AB29" s="2209" t="s">
        <v>1257</v>
      </c>
      <c r="AC29" s="2261" t="s">
        <v>1258</v>
      </c>
      <c r="AD29" s="446"/>
      <c r="AE29" s="1723"/>
      <c r="AF29" s="1723" t="s">
        <v>1259</v>
      </c>
      <c r="AG29" s="446"/>
    </row>
    <row r="30" spans="2:33" ht="24.75" hidden="1" customHeight="1">
      <c r="B30" s="1652"/>
      <c r="C30" s="2197"/>
      <c r="D30" s="1585"/>
      <c r="E30" s="1114"/>
      <c r="F30" s="587"/>
      <c r="G30" s="3484" t="s">
        <v>1260</v>
      </c>
      <c r="H30" s="3484"/>
      <c r="I30" s="1714">
        <f t="shared" ref="I30:J32" si="3">SUM(M30:X30)</f>
        <v>0.03</v>
      </c>
      <c r="J30" s="1714">
        <f t="shared" si="3"/>
        <v>0.03</v>
      </c>
      <c r="K30" s="2219"/>
      <c r="L30" s="2220"/>
      <c r="M30" s="2221"/>
      <c r="N30" s="2221"/>
      <c r="O30" s="2221"/>
      <c r="P30" s="2221"/>
      <c r="Q30" s="2221">
        <v>0.03</v>
      </c>
      <c r="R30" s="2221"/>
      <c r="S30" s="2221"/>
      <c r="T30" s="2222"/>
      <c r="U30" s="2222"/>
      <c r="V30" s="2222"/>
      <c r="W30" s="2222"/>
      <c r="X30" s="2223"/>
      <c r="Y30" s="872"/>
      <c r="AA30" s="2222"/>
      <c r="AB30" s="2224"/>
      <c r="AC30" s="446"/>
      <c r="AD30" s="446"/>
      <c r="AE30" s="1099"/>
      <c r="AF30" s="1099"/>
      <c r="AG30" s="1673"/>
    </row>
    <row r="31" spans="2:33" ht="28.5" hidden="1" customHeight="1">
      <c r="B31" s="1652"/>
      <c r="C31" s="2197"/>
      <c r="D31" s="1585"/>
      <c r="E31" s="1114"/>
      <c r="F31" s="587"/>
      <c r="G31" s="3484" t="s">
        <v>1261</v>
      </c>
      <c r="H31" s="3484"/>
      <c r="I31" s="1714">
        <f t="shared" si="3"/>
        <v>0.04</v>
      </c>
      <c r="J31" s="1714">
        <f t="shared" si="3"/>
        <v>0.04</v>
      </c>
      <c r="K31" s="2219"/>
      <c r="L31" s="2220"/>
      <c r="M31" s="2221"/>
      <c r="N31" s="2221"/>
      <c r="O31" s="2221"/>
      <c r="P31" s="2221"/>
      <c r="Q31" s="2221"/>
      <c r="R31" s="2221">
        <v>0.04</v>
      </c>
      <c r="S31" s="2221"/>
      <c r="T31" s="2222"/>
      <c r="U31" s="2222"/>
      <c r="V31" s="2222"/>
      <c r="W31" s="2222"/>
      <c r="X31" s="2223"/>
      <c r="Y31" s="872"/>
      <c r="AA31" s="2222"/>
      <c r="AB31" s="2224"/>
      <c r="AC31" s="446"/>
      <c r="AD31" s="446"/>
      <c r="AE31" s="1099"/>
      <c r="AF31" s="1099"/>
      <c r="AG31" s="1673"/>
    </row>
    <row r="32" spans="2:33" ht="30" hidden="1" customHeight="1" thickBot="1">
      <c r="B32" s="1652"/>
      <c r="C32" s="2197"/>
      <c r="D32" s="1585"/>
      <c r="E32" s="1115"/>
      <c r="F32" s="587"/>
      <c r="G32" s="3484" t="s">
        <v>1262</v>
      </c>
      <c r="H32" s="3484"/>
      <c r="I32" s="1714">
        <f t="shared" si="3"/>
        <v>0.03</v>
      </c>
      <c r="J32" s="1714">
        <f t="shared" si="3"/>
        <v>0.03</v>
      </c>
      <c r="K32" s="2219"/>
      <c r="L32" s="2220"/>
      <c r="M32" s="2221"/>
      <c r="N32" s="2221"/>
      <c r="O32" s="2221"/>
      <c r="P32" s="2221"/>
      <c r="Q32" s="2221"/>
      <c r="R32" s="2221"/>
      <c r="S32" s="2221">
        <v>0.03</v>
      </c>
      <c r="T32" s="2221"/>
      <c r="U32" s="2221"/>
      <c r="V32" s="2221"/>
      <c r="W32" s="2221"/>
      <c r="X32" s="2225"/>
      <c r="Y32" s="872"/>
      <c r="AA32" s="2221"/>
      <c r="AB32" s="2226"/>
      <c r="AC32" s="2215"/>
      <c r="AD32" s="2215"/>
      <c r="AE32" s="2215"/>
      <c r="AF32" s="2215"/>
      <c r="AG32" s="2215"/>
    </row>
    <row r="33" spans="2:33" ht="27" customHeight="1" thickBot="1">
      <c r="B33" s="1652"/>
      <c r="C33" s="44" t="s">
        <v>217</v>
      </c>
      <c r="D33" s="2576" t="s">
        <v>998</v>
      </c>
      <c r="E33" s="2577"/>
      <c r="F33" s="3276"/>
      <c r="G33" s="3276"/>
      <c r="H33" s="3276"/>
      <c r="I33" s="3276"/>
      <c r="J33" s="3276"/>
      <c r="K33" s="3276"/>
      <c r="L33" s="3276"/>
      <c r="M33" s="3276"/>
      <c r="N33" s="3276"/>
      <c r="O33" s="3276"/>
      <c r="P33" s="3276"/>
      <c r="Q33" s="3276"/>
      <c r="R33" s="3276"/>
      <c r="S33" s="3276"/>
      <c r="T33" s="3276"/>
      <c r="U33" s="3276"/>
      <c r="V33" s="3276"/>
      <c r="W33" s="3276"/>
      <c r="X33" s="3489"/>
      <c r="Y33" s="872"/>
      <c r="AC33" s="1099"/>
      <c r="AD33" s="1099"/>
      <c r="AE33" s="1099"/>
      <c r="AF33" s="1099"/>
      <c r="AG33" s="1099"/>
    </row>
    <row r="34" spans="2:33" ht="24" hidden="1" customHeight="1" thickBot="1">
      <c r="B34" s="1652"/>
      <c r="C34" s="2197"/>
      <c r="D34" s="2694" t="s">
        <v>1263</v>
      </c>
      <c r="E34" s="2695" t="s">
        <v>220</v>
      </c>
      <c r="F34" s="2695"/>
      <c r="G34" s="2695"/>
      <c r="H34" s="2696"/>
      <c r="I34" s="2647" t="s">
        <v>112</v>
      </c>
      <c r="J34" s="2648"/>
      <c r="K34" s="2648"/>
      <c r="L34" s="2649"/>
      <c r="M34" s="2884" t="s">
        <v>1127</v>
      </c>
      <c r="N34" s="2884"/>
      <c r="O34" s="2884"/>
      <c r="P34" s="2884"/>
      <c r="Q34" s="2884"/>
      <c r="R34" s="2884"/>
      <c r="S34" s="2884"/>
      <c r="T34" s="2884"/>
      <c r="U34" s="2884"/>
      <c r="V34" s="2884"/>
      <c r="W34" s="2884"/>
      <c r="X34" s="2885"/>
      <c r="Y34" s="872"/>
      <c r="AC34" s="1099"/>
      <c r="AD34" s="1099"/>
      <c r="AE34" s="1099"/>
      <c r="AF34" s="1099"/>
      <c r="AG34" s="1099"/>
    </row>
    <row r="35" spans="2:33" ht="9.75" hidden="1" customHeight="1">
      <c r="B35" s="1652"/>
      <c r="C35" s="2197"/>
      <c r="D35" s="2581"/>
      <c r="E35" s="3266"/>
      <c r="F35" s="3266"/>
      <c r="G35" s="3266"/>
      <c r="H35" s="2584"/>
      <c r="I35" s="2597" t="s">
        <v>113</v>
      </c>
      <c r="J35" s="2598"/>
      <c r="K35" s="2598"/>
      <c r="L35" s="2599"/>
      <c r="M35" s="2570"/>
      <c r="N35" s="2564"/>
      <c r="O35" s="2564"/>
      <c r="P35" s="2564"/>
      <c r="Q35" s="2564"/>
      <c r="R35" s="2564"/>
      <c r="S35" s="2564"/>
      <c r="T35" s="2566"/>
      <c r="U35" s="2564"/>
      <c r="V35" s="2564"/>
      <c r="W35" s="2564"/>
      <c r="X35" s="2902"/>
      <c r="Y35" s="872"/>
      <c r="AA35" s="2564"/>
      <c r="AB35" s="3487"/>
      <c r="AC35" s="1099"/>
      <c r="AD35" s="1099"/>
      <c r="AE35" s="1099"/>
      <c r="AF35" s="1099"/>
      <c r="AG35" s="1099"/>
    </row>
    <row r="36" spans="2:33" ht="18" hidden="1" customHeight="1" thickBot="1">
      <c r="B36" s="1652"/>
      <c r="C36" s="2197"/>
      <c r="D36" s="2581"/>
      <c r="E36" s="3266"/>
      <c r="F36" s="3266"/>
      <c r="G36" s="3266"/>
      <c r="H36" s="2584"/>
      <c r="I36" s="2227">
        <v>3</v>
      </c>
      <c r="J36" s="2227">
        <v>3</v>
      </c>
      <c r="K36" s="2600" t="s">
        <v>1264</v>
      </c>
      <c r="L36" s="2601"/>
      <c r="M36" s="2571"/>
      <c r="N36" s="2565"/>
      <c r="O36" s="2565"/>
      <c r="P36" s="2565"/>
      <c r="Q36" s="2565"/>
      <c r="R36" s="2565"/>
      <c r="S36" s="2565"/>
      <c r="T36" s="2567"/>
      <c r="U36" s="2565"/>
      <c r="V36" s="2565"/>
      <c r="W36" s="2565"/>
      <c r="X36" s="2903"/>
      <c r="Y36" s="872"/>
      <c r="AA36" s="2565"/>
      <c r="AB36" s="3488"/>
      <c r="AC36" s="446"/>
      <c r="AD36" s="446"/>
      <c r="AE36" s="2228"/>
      <c r="AF36" s="2228"/>
      <c r="AG36" s="446"/>
    </row>
    <row r="37" spans="2:33" ht="35.25" customHeight="1" thickBot="1">
      <c r="B37" s="1652"/>
      <c r="C37" s="2197"/>
      <c r="D37" s="1616"/>
      <c r="E37" s="2876" t="s">
        <v>1265</v>
      </c>
      <c r="F37" s="2557" t="s">
        <v>1266</v>
      </c>
      <c r="G37" s="2558"/>
      <c r="H37" s="2558"/>
      <c r="I37" s="461">
        <f>SUM(I38:I39)</f>
        <v>9.9999999999999992E-2</v>
      </c>
      <c r="J37" s="461">
        <f>SUM(J38:J39)</f>
        <v>8.5000000000000006E-2</v>
      </c>
      <c r="K37" s="2560" t="s">
        <v>117</v>
      </c>
      <c r="L37" s="2561"/>
      <c r="M37" s="2561"/>
      <c r="N37" s="2561"/>
      <c r="O37" s="2561"/>
      <c r="P37" s="2561"/>
      <c r="Q37" s="2561"/>
      <c r="R37" s="2561"/>
      <c r="S37" s="2561"/>
      <c r="T37" s="2561"/>
      <c r="U37" s="2561"/>
      <c r="V37" s="2561"/>
      <c r="W37" s="2561"/>
      <c r="X37" s="2877"/>
      <c r="Y37" s="2210">
        <f>SUM(Y38:Y39)</f>
        <v>0</v>
      </c>
      <c r="AC37" s="446"/>
      <c r="AD37" s="446"/>
      <c r="AE37" s="2228"/>
      <c r="AF37" s="2228"/>
      <c r="AG37" s="446"/>
    </row>
    <row r="38" spans="2:33" ht="39.75" customHeight="1">
      <c r="B38" s="1652"/>
      <c r="C38" s="2197"/>
      <c r="D38" s="1585"/>
      <c r="E38" s="2815"/>
      <c r="F38" s="317" t="s">
        <v>1267</v>
      </c>
      <c r="G38" s="3291" t="s">
        <v>1268</v>
      </c>
      <c r="H38" s="3341"/>
      <c r="I38" s="1707">
        <f>SUM(M38:X38)</f>
        <v>6.9999999999999993E-2</v>
      </c>
      <c r="J38" s="1707">
        <f>SUM(N38:W38)+0.5%</f>
        <v>6.5000000000000002E-2</v>
      </c>
      <c r="K38" s="1641">
        <v>4</v>
      </c>
      <c r="L38" s="1642" t="s">
        <v>1269</v>
      </c>
      <c r="M38" s="1643"/>
      <c r="N38" s="1644"/>
      <c r="O38" s="1644">
        <v>0.01</v>
      </c>
      <c r="P38" s="1644">
        <v>0.01</v>
      </c>
      <c r="Q38" s="1644"/>
      <c r="R38" s="1644">
        <v>0.02</v>
      </c>
      <c r="S38" s="1644"/>
      <c r="T38" s="1644"/>
      <c r="U38" s="1644">
        <v>0.02</v>
      </c>
      <c r="V38" s="1644"/>
      <c r="W38" s="1644"/>
      <c r="X38" s="1729">
        <v>0.01</v>
      </c>
      <c r="Y38" s="872"/>
      <c r="Z38" s="1530">
        <v>11</v>
      </c>
      <c r="AA38" s="2203" t="s">
        <v>1256</v>
      </c>
      <c r="AB38" s="1646" t="s">
        <v>1270</v>
      </c>
      <c r="AC38" s="2262" t="s">
        <v>1271</v>
      </c>
      <c r="AD38" s="21"/>
      <c r="AE38" s="2229" t="s">
        <v>1272</v>
      </c>
      <c r="AF38" s="2229" t="s">
        <v>1273</v>
      </c>
      <c r="AG38" s="2230"/>
    </row>
    <row r="39" spans="2:33" ht="48" customHeight="1" thickBot="1">
      <c r="B39" s="1652"/>
      <c r="C39" s="2197"/>
      <c r="D39" s="1585"/>
      <c r="E39" s="2815"/>
      <c r="F39" s="487" t="s">
        <v>1274</v>
      </c>
      <c r="G39" s="3342" t="s">
        <v>1275</v>
      </c>
      <c r="H39" s="3343"/>
      <c r="I39" s="1710">
        <f t="shared" ref="I39" si="4">SUM(M39:X39)</f>
        <v>0.03</v>
      </c>
      <c r="J39" s="1710">
        <f>SUM(N39:U39)</f>
        <v>0.02</v>
      </c>
      <c r="K39" s="1619">
        <v>3</v>
      </c>
      <c r="L39" s="1620" t="s">
        <v>1276</v>
      </c>
      <c r="M39" s="1711"/>
      <c r="N39" s="1673"/>
      <c r="O39" s="1673"/>
      <c r="P39" s="1717">
        <v>0.01</v>
      </c>
      <c r="Q39" s="1717"/>
      <c r="R39" s="1748"/>
      <c r="S39" s="1717">
        <v>0.01</v>
      </c>
      <c r="T39" s="1717"/>
      <c r="U39" s="1717"/>
      <c r="V39" s="1717">
        <v>0.01</v>
      </c>
      <c r="W39" s="1748"/>
      <c r="X39" s="1743"/>
      <c r="Y39" s="872"/>
      <c r="Z39" s="1530">
        <v>12</v>
      </c>
      <c r="AA39" s="2231" t="s">
        <v>1256</v>
      </c>
      <c r="AB39" s="2232" t="s">
        <v>1277</v>
      </c>
      <c r="AC39" s="2262" t="s">
        <v>1271</v>
      </c>
      <c r="AD39" s="21"/>
      <c r="AE39" s="2229" t="s">
        <v>1272</v>
      </c>
      <c r="AF39" s="2229" t="s">
        <v>1273</v>
      </c>
      <c r="AG39" s="446"/>
    </row>
    <row r="40" spans="2:33" ht="24" hidden="1" customHeight="1" thickBot="1">
      <c r="B40" s="1652"/>
      <c r="C40" s="2197"/>
      <c r="D40" s="2694" t="s">
        <v>1278</v>
      </c>
      <c r="E40" s="2695" t="s">
        <v>1279</v>
      </c>
      <c r="F40" s="2695"/>
      <c r="G40" s="2695"/>
      <c r="H40" s="2696"/>
      <c r="I40" s="2647" t="s">
        <v>112</v>
      </c>
      <c r="J40" s="2648"/>
      <c r="K40" s="2648"/>
      <c r="L40" s="2649"/>
      <c r="M40" s="2884" t="s">
        <v>1164</v>
      </c>
      <c r="N40" s="2884"/>
      <c r="O40" s="2884"/>
      <c r="P40" s="2884"/>
      <c r="Q40" s="2884"/>
      <c r="R40" s="2884"/>
      <c r="S40" s="2884"/>
      <c r="T40" s="2884"/>
      <c r="U40" s="2884"/>
      <c r="V40" s="2884"/>
      <c r="W40" s="2884"/>
      <c r="X40" s="2885"/>
      <c r="Y40" s="872"/>
      <c r="AA40" s="966"/>
      <c r="AC40" s="446"/>
      <c r="AD40" s="446"/>
      <c r="AE40" s="446"/>
      <c r="AF40" s="446"/>
      <c r="AG40" s="446"/>
    </row>
    <row r="41" spans="2:33" ht="9.75" hidden="1" customHeight="1">
      <c r="B41" s="1652"/>
      <c r="C41" s="2197"/>
      <c r="D41" s="2581"/>
      <c r="E41" s="3266"/>
      <c r="F41" s="3266"/>
      <c r="G41" s="3266"/>
      <c r="H41" s="2584"/>
      <c r="I41" s="2597" t="s">
        <v>113</v>
      </c>
      <c r="J41" s="2598"/>
      <c r="K41" s="2598"/>
      <c r="L41" s="2599"/>
      <c r="M41" s="2570"/>
      <c r="N41" s="2564"/>
      <c r="O41" s="2564"/>
      <c r="P41" s="2564"/>
      <c r="Q41" s="2564"/>
      <c r="R41" s="2564"/>
      <c r="S41" s="2564"/>
      <c r="T41" s="2566">
        <v>1</v>
      </c>
      <c r="U41" s="2564"/>
      <c r="V41" s="2564"/>
      <c r="W41" s="2564"/>
      <c r="X41" s="2902"/>
      <c r="Y41" s="872"/>
      <c r="AA41" s="2564"/>
      <c r="AB41" s="3487"/>
      <c r="AC41" s="446"/>
      <c r="AD41" s="446"/>
      <c r="AE41" s="446"/>
      <c r="AF41" s="446"/>
      <c r="AG41" s="446"/>
    </row>
    <row r="42" spans="2:33" ht="18" hidden="1" customHeight="1" thickBot="1">
      <c r="B42" s="1652"/>
      <c r="C42" s="2197"/>
      <c r="D42" s="2581"/>
      <c r="E42" s="3266"/>
      <c r="F42" s="3266"/>
      <c r="G42" s="3266"/>
      <c r="H42" s="2584"/>
      <c r="I42" s="2227">
        <v>1</v>
      </c>
      <c r="J42" s="2227">
        <v>1</v>
      </c>
      <c r="K42" s="2600" t="s">
        <v>1280</v>
      </c>
      <c r="L42" s="2601"/>
      <c r="M42" s="2571"/>
      <c r="N42" s="2565"/>
      <c r="O42" s="2565"/>
      <c r="P42" s="2565"/>
      <c r="Q42" s="2565"/>
      <c r="R42" s="2565"/>
      <c r="S42" s="2565"/>
      <c r="T42" s="2567"/>
      <c r="U42" s="2565"/>
      <c r="V42" s="2565"/>
      <c r="W42" s="2565"/>
      <c r="X42" s="2903"/>
      <c r="Y42" s="872"/>
      <c r="AA42" s="2565"/>
      <c r="AB42" s="3488"/>
      <c r="AC42" s="446"/>
      <c r="AD42" s="446"/>
      <c r="AE42" s="1723"/>
      <c r="AF42" s="1723"/>
      <c r="AG42" s="446"/>
    </row>
    <row r="43" spans="2:33" ht="35.25" customHeight="1" thickBot="1">
      <c r="B43" s="1652"/>
      <c r="C43" s="2197"/>
      <c r="D43" s="1653"/>
      <c r="E43" s="2876" t="s">
        <v>1165</v>
      </c>
      <c r="F43" s="2557" t="s">
        <v>1281</v>
      </c>
      <c r="G43" s="2558"/>
      <c r="H43" s="2558"/>
      <c r="I43" s="461">
        <f>SUM(I44:I45)</f>
        <v>0.05</v>
      </c>
      <c r="J43" s="461">
        <f>SUM(J44:J45)</f>
        <v>4.4999999999999998E-2</v>
      </c>
      <c r="K43" s="2560" t="s">
        <v>1282</v>
      </c>
      <c r="L43" s="2561"/>
      <c r="M43" s="2561"/>
      <c r="N43" s="2561"/>
      <c r="O43" s="2561"/>
      <c r="P43" s="2561"/>
      <c r="Q43" s="2561"/>
      <c r="R43" s="2561"/>
      <c r="S43" s="2561"/>
      <c r="T43" s="2561"/>
      <c r="U43" s="2561"/>
      <c r="V43" s="2561"/>
      <c r="W43" s="2561"/>
      <c r="X43" s="2877"/>
      <c r="Y43" s="2210">
        <f>SUM(Y44:Y45)</f>
        <v>0</v>
      </c>
      <c r="AC43" s="446"/>
      <c r="AD43" s="446"/>
      <c r="AE43" s="2233"/>
      <c r="AF43" s="2233"/>
      <c r="AG43" s="446"/>
    </row>
    <row r="44" spans="2:33" ht="26.25" customHeight="1">
      <c r="B44" s="1652"/>
      <c r="C44" s="2197"/>
      <c r="D44" s="1585"/>
      <c r="E44" s="2815"/>
      <c r="F44" s="317" t="s">
        <v>1283</v>
      </c>
      <c r="G44" s="3491" t="s">
        <v>1284</v>
      </c>
      <c r="H44" s="3492"/>
      <c r="I44" s="1707">
        <f>SUM(M44:X44)</f>
        <v>3.0000000000000002E-2</v>
      </c>
      <c r="J44" s="1707">
        <f>SUM(N44:Y44)</f>
        <v>3.0000000000000002E-2</v>
      </c>
      <c r="K44" s="1641">
        <v>3</v>
      </c>
      <c r="L44" s="1729" t="s">
        <v>431</v>
      </c>
      <c r="M44" s="1643"/>
      <c r="N44" s="1644"/>
      <c r="O44" s="1644"/>
      <c r="P44" s="1690">
        <v>5.0000000000000001E-3</v>
      </c>
      <c r="Q44" s="1690">
        <v>5.0000000000000001E-3</v>
      </c>
      <c r="R44" s="1690">
        <v>5.0000000000000001E-3</v>
      </c>
      <c r="S44" s="1690"/>
      <c r="T44" s="1690">
        <v>0.01</v>
      </c>
      <c r="U44" s="1690"/>
      <c r="V44" s="1690">
        <v>5.0000000000000001E-3</v>
      </c>
      <c r="W44" s="1690"/>
      <c r="X44" s="1729"/>
      <c r="Y44" s="872"/>
      <c r="Z44" s="1530">
        <v>13</v>
      </c>
      <c r="AA44" s="2203" t="s">
        <v>1256</v>
      </c>
      <c r="AB44" s="2209" t="s">
        <v>1285</v>
      </c>
      <c r="AC44" s="446" t="s">
        <v>1286</v>
      </c>
      <c r="AD44" s="1469">
        <v>43800</v>
      </c>
      <c r="AE44" s="2233"/>
      <c r="AF44" s="2233"/>
      <c r="AG44" s="446"/>
    </row>
    <row r="45" spans="2:33" ht="116.25" thickBot="1">
      <c r="B45" s="1652"/>
      <c r="C45" s="2197"/>
      <c r="D45" s="1585"/>
      <c r="E45" s="2815"/>
      <c r="F45" s="487" t="s">
        <v>1166</v>
      </c>
      <c r="G45" s="3342" t="s">
        <v>1287</v>
      </c>
      <c r="H45" s="3343"/>
      <c r="I45" s="1710">
        <f t="shared" ref="I45" si="5">SUM(M45:X45)</f>
        <v>0.02</v>
      </c>
      <c r="J45" s="1710">
        <f>SUM(N45:T45)+0.5%</f>
        <v>1.4999999999999999E-2</v>
      </c>
      <c r="K45" s="1619">
        <v>2</v>
      </c>
      <c r="L45" s="1735" t="s">
        <v>431</v>
      </c>
      <c r="M45" s="2234"/>
      <c r="N45" s="1739"/>
      <c r="O45" s="1739"/>
      <c r="P45" s="1629"/>
      <c r="Q45" s="1629"/>
      <c r="R45" s="1629">
        <v>0.01</v>
      </c>
      <c r="S45" s="1629"/>
      <c r="T45" s="1629"/>
      <c r="U45" s="1629">
        <v>0.01</v>
      </c>
      <c r="V45" s="1629"/>
      <c r="W45" s="1629"/>
      <c r="X45" s="2235"/>
      <c r="Y45" s="872"/>
      <c r="Z45" s="1530">
        <v>14</v>
      </c>
      <c r="AA45" s="2236" t="s">
        <v>1256</v>
      </c>
      <c r="AB45" s="2216" t="s">
        <v>1288</v>
      </c>
      <c r="AC45" s="2261" t="s">
        <v>1271</v>
      </c>
      <c r="AD45" s="446" t="s">
        <v>1288</v>
      </c>
      <c r="AE45" s="2229" t="s">
        <v>1272</v>
      </c>
      <c r="AF45" s="2229" t="s">
        <v>1273</v>
      </c>
      <c r="AG45" s="446"/>
    </row>
    <row r="46" spans="2:33" ht="35.25" customHeight="1" thickBot="1">
      <c r="B46" s="1652"/>
      <c r="C46" s="2197"/>
      <c r="D46" s="2237"/>
      <c r="E46" s="2876" t="s">
        <v>1289</v>
      </c>
      <c r="F46" s="2557" t="s">
        <v>1290</v>
      </c>
      <c r="G46" s="2558"/>
      <c r="H46" s="2558"/>
      <c r="I46" s="461">
        <f>SUM(I47:I48)</f>
        <v>0.1</v>
      </c>
      <c r="J46" s="461">
        <f>SUM(J47:J48)</f>
        <v>0.05</v>
      </c>
      <c r="K46" s="2560" t="s">
        <v>117</v>
      </c>
      <c r="L46" s="2561"/>
      <c r="M46" s="2561"/>
      <c r="N46" s="2561"/>
      <c r="O46" s="2561"/>
      <c r="P46" s="2561"/>
      <c r="Q46" s="2561"/>
      <c r="R46" s="2561"/>
      <c r="S46" s="2561"/>
      <c r="T46" s="2561"/>
      <c r="U46" s="2561"/>
      <c r="V46" s="2561"/>
      <c r="W46" s="2561"/>
      <c r="X46" s="2877"/>
      <c r="Y46" s="2210">
        <f>SUM(Y47:Y48)</f>
        <v>0</v>
      </c>
      <c r="AC46" s="446"/>
      <c r="AD46" s="446"/>
      <c r="AE46" s="2233"/>
      <c r="AF46" s="2233"/>
      <c r="AG46" s="446"/>
    </row>
    <row r="47" spans="2:33" ht="26.25" customHeight="1">
      <c r="B47" s="1652"/>
      <c r="C47" s="2197"/>
      <c r="D47" s="1585"/>
      <c r="E47" s="2815"/>
      <c r="F47" s="317" t="s">
        <v>1291</v>
      </c>
      <c r="G47" s="3291" t="s">
        <v>1292</v>
      </c>
      <c r="H47" s="3341"/>
      <c r="I47" s="1707">
        <f>SUM(M47:X47)</f>
        <v>0.05</v>
      </c>
      <c r="J47" s="1707">
        <f>SUM(N47:Y47)</f>
        <v>0.05</v>
      </c>
      <c r="K47" s="1641">
        <v>3</v>
      </c>
      <c r="L47" s="1642" t="s">
        <v>1293</v>
      </c>
      <c r="M47" s="1643"/>
      <c r="N47" s="1644"/>
      <c r="O47" s="1644"/>
      <c r="P47" s="1644">
        <v>0.02</v>
      </c>
      <c r="Q47" s="1644">
        <v>0.02</v>
      </c>
      <c r="R47" s="1644">
        <v>0.01</v>
      </c>
      <c r="S47" s="1644"/>
      <c r="T47" s="1644"/>
      <c r="U47" s="1644"/>
      <c r="V47" s="1644"/>
      <c r="W47" s="1644"/>
      <c r="X47" s="1729"/>
      <c r="Y47" s="872"/>
      <c r="Z47" s="1530">
        <v>15</v>
      </c>
      <c r="AA47" s="2203" t="s">
        <v>1256</v>
      </c>
      <c r="AB47" s="1646" t="s">
        <v>1294</v>
      </c>
      <c r="AC47" s="446" t="s">
        <v>794</v>
      </c>
      <c r="AD47" s="446"/>
      <c r="AE47" s="2233"/>
      <c r="AF47" s="2233"/>
      <c r="AG47" s="446"/>
    </row>
    <row r="48" spans="2:33" ht="33" customHeight="1" thickBot="1">
      <c r="B48" s="1652"/>
      <c r="C48" s="2197"/>
      <c r="D48" s="1585"/>
      <c r="E48" s="2815"/>
      <c r="F48" s="497" t="s">
        <v>1295</v>
      </c>
      <c r="G48" s="3342" t="s">
        <v>1296</v>
      </c>
      <c r="H48" s="3343"/>
      <c r="I48" s="1710">
        <f>SUM(M48:W48)</f>
        <v>0.05</v>
      </c>
      <c r="J48" s="1710"/>
      <c r="K48" s="1619">
        <v>3</v>
      </c>
      <c r="L48" s="1620" t="s">
        <v>431</v>
      </c>
      <c r="M48" s="1711"/>
      <c r="N48" s="1673"/>
      <c r="O48" s="1673"/>
      <c r="P48" s="1673"/>
      <c r="Q48" s="1673"/>
      <c r="R48" s="1673"/>
      <c r="S48" s="1673">
        <v>0.02</v>
      </c>
      <c r="T48" s="1673">
        <v>0.01</v>
      </c>
      <c r="U48" s="1673"/>
      <c r="V48" s="1673">
        <v>0.01</v>
      </c>
      <c r="W48" s="1673">
        <v>0.01</v>
      </c>
      <c r="X48" s="1740"/>
      <c r="Y48" s="872"/>
      <c r="Z48" s="1530">
        <v>16</v>
      </c>
      <c r="AA48" s="2238" t="s">
        <v>1297</v>
      </c>
      <c r="AB48" s="2239" t="s">
        <v>1298</v>
      </c>
      <c r="AC48" s="2260" t="s">
        <v>1299</v>
      </c>
      <c r="AE48" s="446" t="s">
        <v>1300</v>
      </c>
      <c r="AF48" s="2233" t="s">
        <v>1301</v>
      </c>
      <c r="AG48" s="446"/>
    </row>
    <row r="49" spans="2:33" ht="15.75" thickBot="1">
      <c r="B49" s="462"/>
      <c r="C49" s="462"/>
      <c r="D49" s="463"/>
      <c r="E49" s="463"/>
      <c r="F49" s="463"/>
      <c r="G49" s="463"/>
      <c r="H49" s="463"/>
      <c r="I49" s="2240">
        <f>SUM(I47:I48)+SUM(I44:I45)+SUM(I38:I39)+SUM(I23:I27)+SUM(I14:I15)+SUM(I17:I18)+I29</f>
        <v>0.59</v>
      </c>
      <c r="J49" s="2240">
        <f>SUM(J47:J48)+SUM(J44:J45)+SUM(J38:J39)+SUM(J23:J27)+SUM(J14:J15)+SUM(J17:J18)+J29</f>
        <v>0.52</v>
      </c>
      <c r="K49" s="2241">
        <f>SUM(K47:K48)+SUM(K44:K45)+SUM(K38:K39)+SUM(K23:K27)+SUM(K14:K15)+SUM(K17:K18)+K29</f>
        <v>54</v>
      </c>
      <c r="L49" s="463"/>
      <c r="M49" s="2242">
        <f>SUM(M47:M48)+SUM(M44:M45)+SUM(M38:M39)+SUM(M23:M27)+SUM(M14:M15)+SUM(M17:M18)+M29</f>
        <v>5.0000000000000001E-3</v>
      </c>
      <c r="N49" s="2242">
        <f t="shared" ref="N49:X49" si="6">SUM(N47:N48)+SUM(N44:N45)+SUM(N38:N39)+SUM(N23:N27)+SUM(N14:N15)+SUM(N17:N18)+N29</f>
        <v>0.01</v>
      </c>
      <c r="O49" s="2242">
        <f t="shared" si="6"/>
        <v>6.0000000000000005E-2</v>
      </c>
      <c r="P49" s="2242">
        <f t="shared" si="6"/>
        <v>4.4999999999999998E-2</v>
      </c>
      <c r="Q49" s="2242">
        <f t="shared" si="6"/>
        <v>6.7500000000000004E-2</v>
      </c>
      <c r="R49" s="2242">
        <f t="shared" si="6"/>
        <v>0.13149999999999998</v>
      </c>
      <c r="S49" s="2242">
        <f t="shared" si="6"/>
        <v>7.2500000000000009E-2</v>
      </c>
      <c r="T49" s="2242">
        <f t="shared" si="6"/>
        <v>2.75E-2</v>
      </c>
      <c r="U49" s="2242">
        <f t="shared" si="6"/>
        <v>7.7499999999999986E-2</v>
      </c>
      <c r="V49" s="2242">
        <f t="shared" si="6"/>
        <v>2.5000000000000001E-2</v>
      </c>
      <c r="W49" s="2242">
        <f t="shared" si="6"/>
        <v>2.8500000000000004E-2</v>
      </c>
      <c r="X49" s="2243">
        <f t="shared" si="6"/>
        <v>3.9999999999999994E-2</v>
      </c>
      <c r="Y49" s="464"/>
      <c r="AA49" s="2244"/>
      <c r="AB49" s="2245"/>
      <c r="AC49" s="446"/>
      <c r="AD49" s="446"/>
      <c r="AE49" s="2246"/>
      <c r="AF49" s="2233"/>
      <c r="AG49" s="446"/>
    </row>
    <row r="50" spans="2:33" ht="15.75" thickBot="1">
      <c r="I50" s="435"/>
      <c r="J50" s="435">
        <f>J49/I49</f>
        <v>0.88135593220338992</v>
      </c>
      <c r="K50" s="2247"/>
      <c r="M50" s="2248"/>
      <c r="N50" s="2248"/>
      <c r="O50" s="2248"/>
      <c r="P50" s="2248"/>
      <c r="Q50" s="2248"/>
      <c r="R50" s="2248"/>
      <c r="S50" s="2248"/>
      <c r="T50" s="2248"/>
      <c r="U50" s="2248"/>
      <c r="V50" s="2248"/>
      <c r="W50" s="2248"/>
      <c r="X50" s="2248"/>
      <c r="Z50" s="2249">
        <f>14/16</f>
        <v>0.875</v>
      </c>
      <c r="AA50" s="3490" t="s">
        <v>1302</v>
      </c>
      <c r="AB50" s="3490"/>
      <c r="AC50" s="446"/>
      <c r="AD50" s="446"/>
      <c r="AE50" s="2246"/>
      <c r="AF50" s="2233"/>
      <c r="AG50" s="446"/>
    </row>
    <row r="51" spans="2:33">
      <c r="Z51"/>
      <c r="AB51" s="2248"/>
      <c r="AC51" s="446"/>
      <c r="AD51" s="446"/>
      <c r="AE51" s="2233"/>
      <c r="AF51" s="2233"/>
      <c r="AG51" s="446"/>
    </row>
    <row r="52" spans="2:33">
      <c r="I52" s="435"/>
      <c r="J52" s="435"/>
      <c r="K52" s="2247"/>
      <c r="M52" s="2248"/>
      <c r="N52" s="2248"/>
      <c r="O52" s="2248"/>
      <c r="P52" s="2248"/>
      <c r="Q52" s="2248"/>
      <c r="R52" s="2248"/>
      <c r="S52" s="2248"/>
      <c r="T52" s="2248"/>
      <c r="U52" s="2248"/>
      <c r="V52" s="2248"/>
      <c r="W52" s="2248"/>
      <c r="X52" s="2248"/>
      <c r="Z52"/>
      <c r="AA52" s="2248"/>
      <c r="AB52" s="2248"/>
      <c r="AC52" s="446"/>
      <c r="AD52" s="446"/>
      <c r="AE52" s="2233"/>
      <c r="AF52" s="2233"/>
      <c r="AG52" s="446"/>
    </row>
    <row r="53" spans="2:33">
      <c r="I53" s="435"/>
      <c r="J53" s="435"/>
      <c r="K53" s="2247"/>
      <c r="M53" s="2248"/>
      <c r="N53" s="2248"/>
      <c r="O53" s="2248"/>
      <c r="P53" s="2248"/>
      <c r="Q53" s="2248"/>
      <c r="R53" s="2248"/>
      <c r="S53" s="2248"/>
      <c r="T53" s="2248"/>
      <c r="U53" s="2248"/>
      <c r="V53" s="2248"/>
      <c r="W53" s="2248"/>
      <c r="X53" s="2248"/>
      <c r="AA53" s="2248"/>
      <c r="AB53" s="2248"/>
      <c r="AC53" s="446"/>
      <c r="AD53" s="446"/>
      <c r="AE53" s="2233"/>
      <c r="AF53" s="2233"/>
      <c r="AG53" s="446"/>
    </row>
    <row r="54" spans="2:33">
      <c r="I54" s="435"/>
      <c r="J54" s="435"/>
      <c r="K54" s="2247"/>
      <c r="M54" s="2248"/>
      <c r="N54" s="2248"/>
      <c r="O54" s="2248"/>
      <c r="P54" s="2248"/>
      <c r="Q54" s="2248"/>
      <c r="R54" s="2248"/>
      <c r="S54" s="2248"/>
      <c r="T54" s="2248"/>
      <c r="U54" s="2248"/>
      <c r="V54" s="2248"/>
      <c r="W54" s="2248"/>
      <c r="X54" s="2248"/>
      <c r="AA54" s="2248"/>
      <c r="AB54" s="2248"/>
      <c r="AC54" s="446"/>
      <c r="AD54" s="446"/>
      <c r="AE54" s="2233"/>
      <c r="AF54" s="2233"/>
      <c r="AG54" s="446"/>
    </row>
    <row r="55" spans="2:33">
      <c r="I55" s="435"/>
      <c r="J55" s="435"/>
      <c r="K55" s="2247"/>
      <c r="M55" s="2248"/>
      <c r="N55" s="2248"/>
      <c r="O55" s="2248"/>
      <c r="P55" s="2248"/>
      <c r="Q55" s="2248"/>
      <c r="R55" s="2248"/>
      <c r="S55" s="2248"/>
      <c r="T55" s="2248"/>
      <c r="U55" s="2248"/>
      <c r="V55" s="2248"/>
      <c r="W55" s="2248"/>
      <c r="X55" s="2248"/>
      <c r="AA55" s="2248"/>
      <c r="AB55" s="2248"/>
      <c r="AC55" s="446"/>
      <c r="AD55" s="446"/>
      <c r="AE55" s="2250"/>
      <c r="AF55" s="2250"/>
      <c r="AG55" s="446"/>
    </row>
    <row r="56" spans="2:33">
      <c r="I56" s="435"/>
      <c r="J56" s="435"/>
      <c r="K56" s="2247"/>
      <c r="M56" s="2248"/>
      <c r="N56" s="2248"/>
      <c r="O56" s="2248"/>
      <c r="P56" s="2248"/>
      <c r="Q56" s="2248"/>
      <c r="R56" s="2248"/>
      <c r="S56" s="2248"/>
      <c r="T56" s="2248"/>
      <c r="U56" s="2248"/>
      <c r="V56" s="2248"/>
      <c r="W56" s="2248"/>
      <c r="X56" s="2248"/>
      <c r="AA56" s="2248"/>
      <c r="AB56" s="2248"/>
      <c r="AC56" s="446"/>
      <c r="AD56" s="446"/>
      <c r="AE56" s="2251"/>
      <c r="AF56" s="2251"/>
      <c r="AG56" s="446"/>
    </row>
    <row r="57" spans="2:33">
      <c r="I57" s="435"/>
      <c r="J57" s="435"/>
      <c r="K57" s="2247"/>
      <c r="L57" s="2252"/>
      <c r="M57" s="2253"/>
      <c r="N57" s="2253"/>
      <c r="O57" s="2253"/>
      <c r="P57" s="2253"/>
      <c r="Q57" s="2253"/>
      <c r="R57" s="2253"/>
      <c r="S57" s="2253"/>
      <c r="T57" s="2253"/>
      <c r="U57" s="2253"/>
      <c r="V57" s="2253"/>
      <c r="W57" s="2253"/>
      <c r="X57" s="2253"/>
      <c r="Y57" s="2254"/>
      <c r="AA57" s="2253"/>
      <c r="AB57" s="2253"/>
      <c r="AC57" s="446"/>
      <c r="AD57" s="446"/>
      <c r="AE57" s="2255"/>
      <c r="AF57" s="2255"/>
      <c r="AG57" s="446"/>
    </row>
    <row r="58" spans="2:33">
      <c r="I58" s="435"/>
      <c r="J58" s="435"/>
      <c r="K58" s="2247"/>
      <c r="L58" s="2252"/>
      <c r="M58" s="2253"/>
      <c r="N58" s="2253"/>
      <c r="O58" s="2253"/>
      <c r="P58" s="2253"/>
      <c r="Q58" s="2253"/>
      <c r="R58" s="2253"/>
      <c r="S58" s="2253"/>
      <c r="T58" s="2253"/>
      <c r="U58" s="2253"/>
      <c r="V58" s="2253"/>
      <c r="W58" s="2253"/>
      <c r="X58" s="2253"/>
      <c r="Y58" s="2254"/>
      <c r="AA58" s="2253"/>
      <c r="AB58" s="2253"/>
      <c r="AC58" s="446"/>
      <c r="AD58" s="446"/>
      <c r="AE58" s="2256"/>
      <c r="AF58" s="2256"/>
      <c r="AG58" s="446"/>
    </row>
    <row r="59" spans="2:33">
      <c r="L59" s="2252"/>
      <c r="M59" s="2253"/>
      <c r="N59" s="2253"/>
      <c r="O59" s="2253"/>
      <c r="P59" s="2253"/>
      <c r="Q59" s="2253"/>
      <c r="R59" s="2253"/>
      <c r="S59" s="2253"/>
      <c r="T59" s="2253"/>
      <c r="U59" s="2253"/>
      <c r="V59" s="2253"/>
      <c r="W59" s="2253"/>
      <c r="X59" s="2253"/>
      <c r="Z59" s="2257"/>
      <c r="AA59" s="2253"/>
      <c r="AB59" s="2253"/>
      <c r="AC59" s="446"/>
      <c r="AD59" s="446"/>
      <c r="AE59" s="2258"/>
      <c r="AF59" s="2258"/>
      <c r="AG59" s="446"/>
    </row>
    <row r="60" spans="2:33">
      <c r="L60" s="2259"/>
      <c r="M60" s="2253"/>
      <c r="N60" s="2253"/>
      <c r="O60" s="2253"/>
      <c r="P60" s="2253"/>
      <c r="Q60" s="2253"/>
      <c r="R60" s="2253"/>
      <c r="S60" s="2253"/>
      <c r="T60" s="2253"/>
      <c r="U60" s="2253"/>
      <c r="V60" s="2253"/>
      <c r="W60" s="2253"/>
      <c r="X60" s="2253"/>
      <c r="Y60" s="2254"/>
      <c r="AA60" s="2253"/>
      <c r="AB60" s="2253"/>
      <c r="AC60" s="446"/>
      <c r="AD60" s="446"/>
      <c r="AE60" s="2251"/>
      <c r="AF60" s="2251"/>
      <c r="AG60" s="446"/>
    </row>
    <row r="61" spans="2:33">
      <c r="L61" s="2252"/>
      <c r="M61" s="2253"/>
      <c r="N61" s="2253"/>
      <c r="O61" s="2253"/>
      <c r="P61" s="2253"/>
      <c r="Q61" s="2253"/>
      <c r="R61" s="2253"/>
      <c r="S61" s="2253"/>
      <c r="T61" s="2253"/>
      <c r="U61" s="2253"/>
      <c r="V61" s="2253"/>
      <c r="W61" s="2253"/>
      <c r="X61" s="2253"/>
      <c r="Y61" s="2254"/>
      <c r="AA61" s="2253"/>
      <c r="AB61" s="2253"/>
      <c r="AC61" s="446"/>
      <c r="AD61" s="446"/>
      <c r="AE61" s="2251"/>
      <c r="AF61" s="2251"/>
      <c r="AG61" s="446"/>
    </row>
  </sheetData>
  <mergeCells count="155">
    <mergeCell ref="E46:E48"/>
    <mergeCell ref="F46:H46"/>
    <mergeCell ref="K46:X46"/>
    <mergeCell ref="G47:H47"/>
    <mergeCell ref="G48:H48"/>
    <mergeCell ref="AA50:AB50"/>
    <mergeCell ref="X41:X42"/>
    <mergeCell ref="AA41:AA42"/>
    <mergeCell ref="AB41:AB42"/>
    <mergeCell ref="K42:L42"/>
    <mergeCell ref="E43:E45"/>
    <mergeCell ref="F43:H43"/>
    <mergeCell ref="K43:X43"/>
    <mergeCell ref="G44:H44"/>
    <mergeCell ref="G45:H45"/>
    <mergeCell ref="R41:R42"/>
    <mergeCell ref="S41:S42"/>
    <mergeCell ref="T41:T42"/>
    <mergeCell ref="U41:U42"/>
    <mergeCell ref="V41:V42"/>
    <mergeCell ref="W41:W42"/>
    <mergeCell ref="D40:D42"/>
    <mergeCell ref="E40:H42"/>
    <mergeCell ref="I40:L40"/>
    <mergeCell ref="M40:X40"/>
    <mergeCell ref="I41:L41"/>
    <mergeCell ref="M41:M42"/>
    <mergeCell ref="N41:N42"/>
    <mergeCell ref="O41:O42"/>
    <mergeCell ref="P41:P42"/>
    <mergeCell ref="Q41:Q42"/>
    <mergeCell ref="E37:E39"/>
    <mergeCell ref="F37:H37"/>
    <mergeCell ref="K37:X37"/>
    <mergeCell ref="G38:H38"/>
    <mergeCell ref="G39:H39"/>
    <mergeCell ref="U35:U36"/>
    <mergeCell ref="V35:V36"/>
    <mergeCell ref="W35:W36"/>
    <mergeCell ref="X35:X36"/>
    <mergeCell ref="AA35:AA36"/>
    <mergeCell ref="AB35:AB36"/>
    <mergeCell ref="O35:O36"/>
    <mergeCell ref="P35:P36"/>
    <mergeCell ref="Q35:Q36"/>
    <mergeCell ref="R35:R36"/>
    <mergeCell ref="S35:S36"/>
    <mergeCell ref="T35:T36"/>
    <mergeCell ref="G31:H31"/>
    <mergeCell ref="G32:H32"/>
    <mergeCell ref="D33:X33"/>
    <mergeCell ref="D34:D36"/>
    <mergeCell ref="E34:H36"/>
    <mergeCell ref="I34:L34"/>
    <mergeCell ref="M34:X34"/>
    <mergeCell ref="I35:L35"/>
    <mergeCell ref="M35:M36"/>
    <mergeCell ref="N35:N36"/>
    <mergeCell ref="K36:L36"/>
    <mergeCell ref="G27:H27"/>
    <mergeCell ref="E28:E29"/>
    <mergeCell ref="F28:H28"/>
    <mergeCell ref="K28:X28"/>
    <mergeCell ref="G29:H29"/>
    <mergeCell ref="G30:H30"/>
    <mergeCell ref="AA20:AA21"/>
    <mergeCell ref="AB20:AB21"/>
    <mergeCell ref="K21:L21"/>
    <mergeCell ref="E22:E27"/>
    <mergeCell ref="F22:H22"/>
    <mergeCell ref="K22:X22"/>
    <mergeCell ref="G23:H23"/>
    <mergeCell ref="G24:H24"/>
    <mergeCell ref="G25:H25"/>
    <mergeCell ref="G26:H26"/>
    <mergeCell ref="S20:S21"/>
    <mergeCell ref="T20:T21"/>
    <mergeCell ref="U20:U21"/>
    <mergeCell ref="V20:V21"/>
    <mergeCell ref="W20:W21"/>
    <mergeCell ref="X20:X21"/>
    <mergeCell ref="M20:M21"/>
    <mergeCell ref="N20:N21"/>
    <mergeCell ref="O20:O21"/>
    <mergeCell ref="P20:P21"/>
    <mergeCell ref="Q20:Q21"/>
    <mergeCell ref="R20:R21"/>
    <mergeCell ref="E16:E18"/>
    <mergeCell ref="F16:H16"/>
    <mergeCell ref="K16:X16"/>
    <mergeCell ref="G17:H17"/>
    <mergeCell ref="G18:H18"/>
    <mergeCell ref="F13:H13"/>
    <mergeCell ref="G14:H14"/>
    <mergeCell ref="G15:H15"/>
    <mergeCell ref="S11:S12"/>
    <mergeCell ref="T11:T12"/>
    <mergeCell ref="U11:U12"/>
    <mergeCell ref="V11:V12"/>
    <mergeCell ref="W11:W12"/>
    <mergeCell ref="X11:X12"/>
    <mergeCell ref="M11:M12"/>
    <mergeCell ref="N11:N12"/>
    <mergeCell ref="O11:O12"/>
    <mergeCell ref="P11:P12"/>
    <mergeCell ref="Q11:Q12"/>
    <mergeCell ref="R11:R12"/>
    <mergeCell ref="Y5:Y7"/>
    <mergeCell ref="V6:V7"/>
    <mergeCell ref="W6:W7"/>
    <mergeCell ref="X6:X7"/>
    <mergeCell ref="AA6:AA7"/>
    <mergeCell ref="AB6:AB7"/>
    <mergeCell ref="C8:X8"/>
    <mergeCell ref="Y8:Y21"/>
    <mergeCell ref="D9:X9"/>
    <mergeCell ref="D10:D12"/>
    <mergeCell ref="E10:H12"/>
    <mergeCell ref="I10:L10"/>
    <mergeCell ref="M10:X10"/>
    <mergeCell ref="I11:L11"/>
    <mergeCell ref="L5:L7"/>
    <mergeCell ref="D19:D21"/>
    <mergeCell ref="E19:H21"/>
    <mergeCell ref="I19:L19"/>
    <mergeCell ref="M19:X19"/>
    <mergeCell ref="I20:L20"/>
    <mergeCell ref="AA11:AA12"/>
    <mergeCell ref="AB11:AB12"/>
    <mergeCell ref="K12:L12"/>
    <mergeCell ref="E13:E15"/>
    <mergeCell ref="B1:AB1"/>
    <mergeCell ref="AC2:AG4"/>
    <mergeCell ref="B5:B7"/>
    <mergeCell ref="C5:C7"/>
    <mergeCell ref="D5:D7"/>
    <mergeCell ref="E5:E7"/>
    <mergeCell ref="F5:H7"/>
    <mergeCell ref="I5:I7"/>
    <mergeCell ref="J5:J7"/>
    <mergeCell ref="K5:K7"/>
    <mergeCell ref="AA5:AB5"/>
    <mergeCell ref="M6:M7"/>
    <mergeCell ref="N6:N7"/>
    <mergeCell ref="O6:O7"/>
    <mergeCell ref="P6:P7"/>
    <mergeCell ref="Q6:Q7"/>
    <mergeCell ref="R6:R7"/>
    <mergeCell ref="S6:S7"/>
    <mergeCell ref="T6:T7"/>
    <mergeCell ref="U6:U7"/>
    <mergeCell ref="M5:O5"/>
    <mergeCell ref="P5:R5"/>
    <mergeCell ref="S5:U5"/>
    <mergeCell ref="V5:X5"/>
  </mergeCells>
  <conditionalFormatting sqref="Y2:Z2 AH1:HC2">
    <cfRule type="containsText" dxfId="16" priority="3" stopIfTrue="1" operator="containsText" text="Planificación y Desarrollo">
      <formula>NOT(ISERROR(SEARCH("Planificación y Desarrollo",Y1)))</formula>
    </cfRule>
  </conditionalFormatting>
  <conditionalFormatting sqref="A1:B1 A2 C2:D2">
    <cfRule type="containsText" dxfId="15" priority="2" stopIfTrue="1" operator="containsText" text="Planificación y Desarrollo">
      <formula>NOT(ISERROR(SEARCH("Planificación y Desarrollo",A1)))</formula>
    </cfRule>
  </conditionalFormatting>
  <conditionalFormatting sqref="AC1:AG1 AC2">
    <cfRule type="containsText" dxfId="14" priority="1" stopIfTrue="1" operator="containsText" text="Planificación y Desarrollo">
      <formula>NOT(ISERROR(SEARCH("Planificación y Desarrollo",AC1)))</formula>
    </cfRule>
  </conditionalFormatting>
  <printOptions horizontalCentered="1"/>
  <pageMargins left="0" right="0" top="0" bottom="0" header="0" footer="0"/>
  <pageSetup scale="42" fitToHeight="0" orientation="portrait" horizontalDpi="300" verticalDpi="300"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4"/>
  <sheetViews>
    <sheetView tabSelected="1" workbookViewId="0">
      <selection activeCell="C6" sqref="C6"/>
    </sheetView>
  </sheetViews>
  <sheetFormatPr baseColWidth="10" defaultRowHeight="15"/>
  <cols>
    <col min="1" max="1" width="3" bestFit="1" customWidth="1"/>
    <col min="2" max="2" width="17.85546875" style="29" customWidth="1"/>
    <col min="3" max="3" width="7" customWidth="1"/>
    <col min="4" max="4" width="11.85546875" hidden="1" customWidth="1"/>
    <col min="5" max="5" width="9.42578125" hidden="1" customWidth="1"/>
    <col min="6" max="6" width="8.28515625" hidden="1" customWidth="1"/>
    <col min="7" max="7" width="3.42578125" hidden="1" customWidth="1"/>
    <col min="8" max="8" width="10.140625" style="10" customWidth="1"/>
    <col min="9" max="9" width="10.5703125" style="10" customWidth="1"/>
    <col min="10" max="10" width="9.5703125" style="10" customWidth="1"/>
    <col min="11" max="11" width="26.85546875" style="21" customWidth="1"/>
    <col min="12" max="12" width="15.140625" style="17" customWidth="1"/>
    <col min="13" max="13" width="47.140625" style="11" customWidth="1"/>
  </cols>
  <sheetData>
    <row r="1" spans="1:13" ht="15.75" thickBot="1">
      <c r="K1" s="24"/>
      <c r="L1" s="24"/>
      <c r="M1" s="442"/>
    </row>
    <row r="2" spans="1:13">
      <c r="A2" s="2543" t="s">
        <v>38</v>
      </c>
      <c r="B2" s="2544"/>
      <c r="C2" s="2544"/>
      <c r="D2" s="2547">
        <v>2018</v>
      </c>
      <c r="E2" s="2547"/>
      <c r="F2" s="2547"/>
      <c r="G2" s="2479"/>
      <c r="H2" s="2548" t="s">
        <v>67</v>
      </c>
      <c r="I2" s="2549"/>
      <c r="J2" s="2550"/>
      <c r="K2" s="2551" t="s">
        <v>66</v>
      </c>
      <c r="L2" s="2553" t="s">
        <v>1415</v>
      </c>
      <c r="M2" s="2541" t="s">
        <v>1416</v>
      </c>
    </row>
    <row r="3" spans="1:13" ht="21" customHeight="1" thickBot="1">
      <c r="A3" s="2545"/>
      <c r="B3" s="2546"/>
      <c r="C3" s="2546"/>
      <c r="D3" s="2533" t="s">
        <v>0</v>
      </c>
      <c r="E3" s="2533" t="s">
        <v>1</v>
      </c>
      <c r="F3" s="2533" t="s">
        <v>2</v>
      </c>
      <c r="G3" s="2534"/>
      <c r="H3" s="2535" t="s">
        <v>0</v>
      </c>
      <c r="I3" s="2536" t="s">
        <v>1</v>
      </c>
      <c r="J3" s="2537" t="s">
        <v>1417</v>
      </c>
      <c r="K3" s="2552"/>
      <c r="L3" s="2554"/>
      <c r="M3" s="2542"/>
    </row>
    <row r="4" spans="1:13" ht="27.75" customHeight="1">
      <c r="A4" s="2522">
        <v>1</v>
      </c>
      <c r="B4" s="2523" t="s">
        <v>3</v>
      </c>
      <c r="C4" s="2524" t="s">
        <v>4</v>
      </c>
      <c r="D4" s="2525">
        <v>0.44</v>
      </c>
      <c r="E4" s="2525">
        <v>0.33</v>
      </c>
      <c r="F4" s="2526">
        <f t="shared" ref="F4:F5" si="0">E4/D4</f>
        <v>0.75</v>
      </c>
      <c r="G4" s="331"/>
      <c r="H4" s="2527"/>
      <c r="I4" s="2528"/>
      <c r="J4" s="2529"/>
      <c r="K4" s="2530" t="s">
        <v>46</v>
      </c>
      <c r="L4" s="2531"/>
      <c r="M4" s="2532"/>
    </row>
    <row r="5" spans="1:13" ht="127.5">
      <c r="A5" s="2480">
        <v>2</v>
      </c>
      <c r="B5" s="27" t="s">
        <v>5</v>
      </c>
      <c r="C5" s="13" t="s">
        <v>6</v>
      </c>
      <c r="D5" s="1">
        <v>0.03</v>
      </c>
      <c r="E5" s="1">
        <v>0.03</v>
      </c>
      <c r="F5" s="3">
        <f t="shared" si="0"/>
        <v>1</v>
      </c>
      <c r="G5" s="331"/>
      <c r="H5" s="2494">
        <f>'POA GA 2019'!I58</f>
        <v>0.05</v>
      </c>
      <c r="I5" s="2477">
        <f>'POA GA 2019'!J58</f>
        <v>0.05</v>
      </c>
      <c r="J5" s="2495">
        <f t="shared" ref="J5" si="1">I5/H5</f>
        <v>1</v>
      </c>
      <c r="K5" s="2490" t="s">
        <v>527</v>
      </c>
      <c r="L5" s="21"/>
      <c r="M5" s="2518" t="s">
        <v>1424</v>
      </c>
    </row>
    <row r="6" spans="1:13" ht="54.75" customHeight="1">
      <c r="A6" s="2480">
        <v>3</v>
      </c>
      <c r="B6" s="27" t="s">
        <v>7</v>
      </c>
      <c r="C6" s="13" t="s">
        <v>8</v>
      </c>
      <c r="D6" s="1">
        <v>0.1</v>
      </c>
      <c r="E6" s="1">
        <v>0.1</v>
      </c>
      <c r="F6" s="3">
        <f>E6/D6</f>
        <v>1</v>
      </c>
      <c r="G6" s="331"/>
      <c r="H6" s="2494">
        <f>'UFI 2019'!I28</f>
        <v>0.11000000000000001</v>
      </c>
      <c r="I6" s="2477">
        <f>'UFI 2019'!J28</f>
        <v>0.11000000000000001</v>
      </c>
      <c r="J6" s="2495">
        <f>I6/H6</f>
        <v>1</v>
      </c>
      <c r="K6" s="2490" t="s">
        <v>398</v>
      </c>
      <c r="L6" s="21" t="s">
        <v>617</v>
      </c>
      <c r="M6" s="2518" t="s">
        <v>618</v>
      </c>
    </row>
    <row r="7" spans="1:13" ht="51">
      <c r="A7" s="2480">
        <v>4</v>
      </c>
      <c r="B7" s="27" t="s">
        <v>9</v>
      </c>
      <c r="C7" s="13" t="s">
        <v>10</v>
      </c>
      <c r="D7" s="1">
        <v>0.04</v>
      </c>
      <c r="E7" s="1">
        <v>0.04</v>
      </c>
      <c r="F7" s="3">
        <f t="shared" ref="F7:F24" si="2">E7/D7</f>
        <v>1</v>
      </c>
      <c r="G7" s="331"/>
      <c r="H7" s="2494">
        <f>'UAI 2019'!L14</f>
        <v>0.02</v>
      </c>
      <c r="I7" s="2477">
        <f>'UAI 2019'!K14</f>
        <v>1.9550802139037437E-2</v>
      </c>
      <c r="J7" s="2495">
        <f t="shared" ref="J7:J24" si="3">I7/H7</f>
        <v>0.97754010695187188</v>
      </c>
      <c r="K7" s="2490" t="s">
        <v>616</v>
      </c>
      <c r="L7" s="21"/>
      <c r="M7" s="2518" t="s">
        <v>277</v>
      </c>
    </row>
    <row r="8" spans="1:13" ht="114.75">
      <c r="A8" s="2480">
        <v>5</v>
      </c>
      <c r="B8" s="27" t="s">
        <v>11</v>
      </c>
      <c r="C8" s="13" t="s">
        <v>12</v>
      </c>
      <c r="D8" s="1">
        <v>0.53</v>
      </c>
      <c r="E8" s="1">
        <v>0.43</v>
      </c>
      <c r="F8" s="2">
        <f t="shared" si="2"/>
        <v>0.81132075471698106</v>
      </c>
      <c r="G8" s="331"/>
      <c r="H8" s="2494">
        <f>'UPLAN 2019'!I49</f>
        <v>0.59</v>
      </c>
      <c r="I8" s="2477">
        <f>'UPLAN 2019'!J49</f>
        <v>0.52</v>
      </c>
      <c r="J8" s="2495">
        <f t="shared" si="3"/>
        <v>0.88135593220338992</v>
      </c>
      <c r="K8" s="2490" t="s">
        <v>1303</v>
      </c>
      <c r="L8" s="21"/>
      <c r="M8" s="2518" t="s">
        <v>1419</v>
      </c>
    </row>
    <row r="9" spans="1:13" ht="89.25">
      <c r="A9" s="2480">
        <v>6</v>
      </c>
      <c r="B9" s="27" t="s">
        <v>13</v>
      </c>
      <c r="C9" s="13" t="s">
        <v>14</v>
      </c>
      <c r="D9" s="1">
        <v>0.21199999999999999</v>
      </c>
      <c r="E9" s="1">
        <v>0.154</v>
      </c>
      <c r="F9" s="2">
        <f t="shared" si="2"/>
        <v>0.7264150943396227</v>
      </c>
      <c r="G9" s="331"/>
      <c r="H9" s="2494">
        <f>UAIP!I56</f>
        <v>0.24501000000000003</v>
      </c>
      <c r="I9" s="2477">
        <f>UAIP!J56</f>
        <v>0.18300000000000002</v>
      </c>
      <c r="J9" s="2495">
        <f t="shared" si="3"/>
        <v>0.74690828945757315</v>
      </c>
      <c r="K9" s="2490" t="s">
        <v>1412</v>
      </c>
      <c r="L9" s="21"/>
      <c r="M9" s="2518" t="s">
        <v>1411</v>
      </c>
    </row>
    <row r="10" spans="1:13" ht="76.5">
      <c r="A10" s="2480">
        <v>7</v>
      </c>
      <c r="B10" s="27" t="s">
        <v>15</v>
      </c>
      <c r="C10" s="13" t="s">
        <v>16</v>
      </c>
      <c r="D10" s="1">
        <v>0.1502</v>
      </c>
      <c r="E10" s="1">
        <v>0.1148</v>
      </c>
      <c r="F10" s="2">
        <f t="shared" si="2"/>
        <v>0.76431424766977363</v>
      </c>
      <c r="G10" s="331"/>
      <c r="H10" s="2494">
        <f>'UDICO 2019'!I70</f>
        <v>0.19572400000000006</v>
      </c>
      <c r="I10" s="2477">
        <f>'UDICO 2019'!J70</f>
        <v>0.12122400000000003</v>
      </c>
      <c r="J10" s="2495">
        <f t="shared" si="3"/>
        <v>0.61936195867650357</v>
      </c>
      <c r="K10" s="2490" t="s">
        <v>954</v>
      </c>
      <c r="L10" s="21"/>
      <c r="M10" s="2518" t="s">
        <v>278</v>
      </c>
    </row>
    <row r="11" spans="1:13" ht="76.5">
      <c r="A11" s="2480">
        <v>8</v>
      </c>
      <c r="B11" s="27" t="s">
        <v>33</v>
      </c>
      <c r="C11" s="13" t="s">
        <v>17</v>
      </c>
      <c r="D11" s="1">
        <v>0.56000000000000005</v>
      </c>
      <c r="E11" s="1">
        <v>0.53</v>
      </c>
      <c r="F11" s="3">
        <f t="shared" si="2"/>
        <v>0.9464285714285714</v>
      </c>
      <c r="G11" s="331"/>
      <c r="H11" s="2494">
        <f>'UFORM 2019'!I84</f>
        <v>0.70889333333333338</v>
      </c>
      <c r="I11" s="2477">
        <f>'UFORM 2019'!J84</f>
        <v>0.70689333333333337</v>
      </c>
      <c r="J11" s="2495">
        <f t="shared" si="3"/>
        <v>0.99717870107397444</v>
      </c>
      <c r="K11" s="2490" t="s">
        <v>816</v>
      </c>
      <c r="L11" s="2521" t="s">
        <v>229</v>
      </c>
      <c r="M11" s="2518" t="s">
        <v>1423</v>
      </c>
    </row>
    <row r="12" spans="1:13" ht="76.5">
      <c r="A12" s="2480">
        <v>9</v>
      </c>
      <c r="B12" s="27" t="s">
        <v>18</v>
      </c>
      <c r="C12" s="13" t="s">
        <v>19</v>
      </c>
      <c r="D12" s="1">
        <v>0.12</v>
      </c>
      <c r="E12" s="1">
        <v>0.114</v>
      </c>
      <c r="F12" s="3">
        <f t="shared" si="2"/>
        <v>0.95000000000000007</v>
      </c>
      <c r="G12" s="331"/>
      <c r="H12" s="2494">
        <f>'UGDA 2019'!I28</f>
        <v>0.11799999999999999</v>
      </c>
      <c r="I12" s="2477">
        <f>'UGDA 2019'!J28</f>
        <v>0.1065</v>
      </c>
      <c r="J12" s="2495">
        <f t="shared" si="3"/>
        <v>0.90254237288135597</v>
      </c>
      <c r="K12" s="2490" t="s">
        <v>669</v>
      </c>
      <c r="L12" s="21" t="s">
        <v>670</v>
      </c>
      <c r="M12" s="2518" t="s">
        <v>671</v>
      </c>
    </row>
    <row r="13" spans="1:13" ht="54.75" customHeight="1">
      <c r="A13" s="2480">
        <v>10</v>
      </c>
      <c r="B13" s="27" t="s">
        <v>34</v>
      </c>
      <c r="C13" s="13" t="s">
        <v>52</v>
      </c>
      <c r="D13" s="1">
        <v>0.152</v>
      </c>
      <c r="E13" s="1">
        <v>0.13170000000000001</v>
      </c>
      <c r="F13" s="3">
        <f t="shared" si="2"/>
        <v>0.86644736842105274</v>
      </c>
      <c r="G13" s="331"/>
      <c r="H13" s="2494">
        <f>'POA UED 2019'!I51</f>
        <v>0.192</v>
      </c>
      <c r="I13" s="2477">
        <f>'POA UED 2019'!J51</f>
        <v>0.14150000000000001</v>
      </c>
      <c r="J13" s="2495">
        <f t="shared" si="3"/>
        <v>0.73697916666666674</v>
      </c>
      <c r="K13" s="2490" t="s">
        <v>517</v>
      </c>
      <c r="L13" s="2521" t="s">
        <v>229</v>
      </c>
      <c r="M13" s="2518"/>
    </row>
    <row r="14" spans="1:13" ht="51">
      <c r="A14" s="2480">
        <v>11</v>
      </c>
      <c r="B14" s="27" t="s">
        <v>35</v>
      </c>
      <c r="C14" s="13" t="s">
        <v>36</v>
      </c>
      <c r="D14" s="1">
        <v>0.13</v>
      </c>
      <c r="E14" s="1">
        <v>0.1</v>
      </c>
      <c r="F14" s="2">
        <f t="shared" si="2"/>
        <v>0.76923076923076927</v>
      </c>
      <c r="G14" s="331"/>
      <c r="H14" s="2494">
        <f>'GJ 2019'!I64</f>
        <v>0.1671</v>
      </c>
      <c r="I14" s="2477">
        <f>'GJ 2019'!J64</f>
        <v>0.14204999999999998</v>
      </c>
      <c r="J14" s="2495">
        <f t="shared" si="3"/>
        <v>0.85008976660682212</v>
      </c>
      <c r="K14" s="2490" t="s">
        <v>369</v>
      </c>
      <c r="L14" s="2521" t="s">
        <v>229</v>
      </c>
      <c r="M14" s="2518"/>
    </row>
    <row r="15" spans="1:13" ht="61.5" customHeight="1">
      <c r="A15" s="2480">
        <v>12</v>
      </c>
      <c r="B15" s="27" t="s">
        <v>20</v>
      </c>
      <c r="C15" s="13" t="s">
        <v>21</v>
      </c>
      <c r="D15" s="1">
        <v>0.19270000000000001</v>
      </c>
      <c r="E15" s="1">
        <v>0.16270000000000001</v>
      </c>
      <c r="F15" s="2">
        <f t="shared" si="2"/>
        <v>0.84431759211209134</v>
      </c>
      <c r="G15" s="331"/>
      <c r="H15" s="2494">
        <f>UDAI!I43</f>
        <v>7.0000000000000007E-2</v>
      </c>
      <c r="I15" s="2477">
        <f>UDAI!J43</f>
        <v>6.9000000000000006E-2</v>
      </c>
      <c r="J15" s="2495">
        <f t="shared" si="3"/>
        <v>0.98571428571428565</v>
      </c>
      <c r="K15" s="2490" t="s">
        <v>993</v>
      </c>
      <c r="L15" s="21" t="s">
        <v>994</v>
      </c>
      <c r="M15" s="2518" t="s">
        <v>995</v>
      </c>
    </row>
    <row r="16" spans="1:13" ht="52.5" customHeight="1">
      <c r="A16" s="2480">
        <v>13</v>
      </c>
      <c r="B16" s="27" t="s">
        <v>22</v>
      </c>
      <c r="C16" s="13" t="s">
        <v>23</v>
      </c>
      <c r="D16" s="1">
        <v>0.04</v>
      </c>
      <c r="E16" s="1">
        <v>2.9899999999999999E-2</v>
      </c>
      <c r="F16" s="2">
        <f t="shared" si="2"/>
        <v>0.74749999999999994</v>
      </c>
      <c r="G16" s="331"/>
      <c r="H16" s="2494">
        <f>'POA UPDP 2019'!I52</f>
        <v>0.115</v>
      </c>
      <c r="I16" s="2477">
        <f>'POA UPDP 2019'!J52</f>
        <v>8.2500000000000004E-2</v>
      </c>
      <c r="J16" s="2495">
        <f t="shared" si="3"/>
        <v>0.71739130434782605</v>
      </c>
      <c r="K16" s="2490" t="s">
        <v>576</v>
      </c>
      <c r="L16" s="21"/>
      <c r="M16" s="2518"/>
    </row>
    <row r="17" spans="1:13" ht="63.75">
      <c r="A17" s="2480"/>
      <c r="B17" s="27" t="s">
        <v>1180</v>
      </c>
      <c r="C17" s="13" t="s">
        <v>1181</v>
      </c>
      <c r="D17" s="1"/>
      <c r="E17" s="1"/>
      <c r="F17" s="2"/>
      <c r="G17" s="331"/>
      <c r="H17" s="2494">
        <f>'U CUMPLIMIENTO 2019'!I30</f>
        <v>4.4999999999999998E-2</v>
      </c>
      <c r="I17" s="2477">
        <f>'U CUMPLIMIENTO 2019'!J30</f>
        <v>4.4999999999999998E-2</v>
      </c>
      <c r="J17" s="2495">
        <f t="shared" si="3"/>
        <v>1</v>
      </c>
      <c r="K17" s="2490" t="s">
        <v>1217</v>
      </c>
      <c r="L17" s="21"/>
      <c r="M17" s="2518"/>
    </row>
    <row r="18" spans="1:13" ht="191.25">
      <c r="A18" s="2480">
        <v>14</v>
      </c>
      <c r="B18" s="27" t="s">
        <v>24</v>
      </c>
      <c r="C18" s="13" t="s">
        <v>25</v>
      </c>
      <c r="D18" s="1">
        <v>0.23</v>
      </c>
      <c r="E18" s="1">
        <v>0.16830000000000001</v>
      </c>
      <c r="F18" s="2">
        <f t="shared" si="2"/>
        <v>0.73173913043478256</v>
      </c>
      <c r="G18" s="331"/>
      <c r="H18" s="2494">
        <f>'UEI 2019'!I63</f>
        <v>0.24000000000000002</v>
      </c>
      <c r="I18" s="2477">
        <f>'UEI 2019'!J63</f>
        <v>0.218</v>
      </c>
      <c r="J18" s="2495">
        <f t="shared" si="3"/>
        <v>0.90833333333333321</v>
      </c>
      <c r="K18" s="2490" t="s">
        <v>228</v>
      </c>
      <c r="L18" s="2521" t="s">
        <v>229</v>
      </c>
      <c r="M18" s="2518" t="s">
        <v>1420</v>
      </c>
    </row>
    <row r="19" spans="1:13" ht="51">
      <c r="A19" s="2480">
        <v>15</v>
      </c>
      <c r="B19" s="27" t="s">
        <v>32</v>
      </c>
      <c r="C19" s="13" t="s">
        <v>26</v>
      </c>
      <c r="D19" s="1">
        <v>0.28000000000000003</v>
      </c>
      <c r="E19" s="1">
        <v>0.27789999999999998</v>
      </c>
      <c r="F19" s="3">
        <f t="shared" si="2"/>
        <v>0.99249999999999983</v>
      </c>
      <c r="G19" s="331"/>
      <c r="H19" s="2494">
        <f>UTH!I43</f>
        <v>0.19600000000000001</v>
      </c>
      <c r="I19" s="2477">
        <f>UTH!J43</f>
        <v>0.17100000000000001</v>
      </c>
      <c r="J19" s="2495">
        <f t="shared" si="3"/>
        <v>0.87244897959183676</v>
      </c>
      <c r="K19" s="2490" t="s">
        <v>1056</v>
      </c>
      <c r="L19" s="21"/>
      <c r="M19" s="2518" t="s">
        <v>1422</v>
      </c>
    </row>
    <row r="20" spans="1:13" ht="57" customHeight="1">
      <c r="A20" s="2480">
        <v>16</v>
      </c>
      <c r="B20" s="27" t="s">
        <v>31</v>
      </c>
      <c r="C20" s="13" t="s">
        <v>27</v>
      </c>
      <c r="D20" s="1">
        <v>0.33069999999999999</v>
      </c>
      <c r="E20" s="1">
        <v>0.24890000000000001</v>
      </c>
      <c r="F20" s="2">
        <f t="shared" si="2"/>
        <v>0.75264590263078324</v>
      </c>
      <c r="G20" s="331"/>
      <c r="H20" s="2494">
        <f>'Seguimiento de UTI'!I125</f>
        <v>0.46892969696969694</v>
      </c>
      <c r="I20" s="2477">
        <f>'Seguimiento de UTI'!J125</f>
        <v>0.413929696969697</v>
      </c>
      <c r="J20" s="2495">
        <f t="shared" si="3"/>
        <v>0.88271162957812388</v>
      </c>
      <c r="K20" s="2490" t="s">
        <v>1418</v>
      </c>
      <c r="L20" s="21"/>
      <c r="M20" s="2518" t="s">
        <v>1421</v>
      </c>
    </row>
    <row r="21" spans="1:13" ht="60">
      <c r="A21" s="2480">
        <v>17</v>
      </c>
      <c r="B21" s="438" t="s">
        <v>28</v>
      </c>
      <c r="C21" s="439" t="s">
        <v>29</v>
      </c>
      <c r="D21" s="440">
        <v>0.05</v>
      </c>
      <c r="E21" s="440">
        <v>0.05</v>
      </c>
      <c r="F21" s="441">
        <f t="shared" si="2"/>
        <v>1</v>
      </c>
      <c r="G21" s="331"/>
      <c r="H21" s="2496">
        <f>'UACI 2019'!I34</f>
        <v>5.2962000000000009E-2</v>
      </c>
      <c r="I21" s="2478">
        <f>'UACI 2019'!J34</f>
        <v>5.1962000000000008E-2</v>
      </c>
      <c r="J21" s="2497">
        <f t="shared" si="3"/>
        <v>0.9811185378195687</v>
      </c>
      <c r="K21" s="2491" t="s">
        <v>274</v>
      </c>
      <c r="L21" s="24" t="s">
        <v>275</v>
      </c>
      <c r="M21" s="2519" t="s">
        <v>276</v>
      </c>
    </row>
    <row r="22" spans="1:13" ht="54.75" customHeight="1">
      <c r="A22" s="2481">
        <v>18</v>
      </c>
      <c r="B22" s="404" t="s">
        <v>37</v>
      </c>
      <c r="C22" s="445" t="s">
        <v>30</v>
      </c>
      <c r="D22" s="6"/>
      <c r="E22" s="6"/>
      <c r="F22" s="6"/>
      <c r="G22" s="2489"/>
      <c r="H22" s="2494">
        <f>'UIG 2019'!I43</f>
        <v>0.09</v>
      </c>
      <c r="I22" s="2477">
        <f>'UIG 2019'!J43</f>
        <v>8.1000000000000003E-2</v>
      </c>
      <c r="J22" s="2495">
        <f t="shared" si="3"/>
        <v>0.9</v>
      </c>
      <c r="K22" s="2490" t="s">
        <v>1350</v>
      </c>
      <c r="L22" s="21" t="s">
        <v>1351</v>
      </c>
      <c r="M22" s="2518"/>
    </row>
    <row r="23" spans="1:13" ht="72" customHeight="1" thickBot="1">
      <c r="A23" s="2482">
        <v>19</v>
      </c>
      <c r="B23" s="2483" t="s">
        <v>1413</v>
      </c>
      <c r="C23" s="2484" t="s">
        <v>1414</v>
      </c>
      <c r="D23" s="2485"/>
      <c r="E23" s="2485"/>
      <c r="F23" s="2485"/>
      <c r="G23" s="2486"/>
      <c r="H23" s="2498">
        <f>'POA 2019 COOPERACIÓN'!I44</f>
        <v>9.5000000000000001E-2</v>
      </c>
      <c r="I23" s="2487">
        <f>'POA 2019 COOPERACIÓN'!J44</f>
        <v>8.3799999999999999E-2</v>
      </c>
      <c r="J23" s="2499">
        <f t="shared" si="3"/>
        <v>0.88210526315789473</v>
      </c>
      <c r="K23" s="2492" t="s">
        <v>1476</v>
      </c>
      <c r="L23" s="2488" t="s">
        <v>1475</v>
      </c>
      <c r="M23" s="2520" t="s">
        <v>1420</v>
      </c>
    </row>
    <row r="24" spans="1:13" ht="19.5" thickBot="1">
      <c r="D24" s="443">
        <f>SUM(D5:D21)</f>
        <v>3.1475999999999997</v>
      </c>
      <c r="E24" s="443">
        <f>SUM(E5:E21)</f>
        <v>2.6821999999999999</v>
      </c>
      <c r="F24" s="444">
        <f t="shared" si="2"/>
        <v>0.85214131401702886</v>
      </c>
      <c r="H24" s="2500">
        <f>SUM(H5:H21)</f>
        <v>3.5846190303030308</v>
      </c>
      <c r="I24" s="2501">
        <f>SUM(I5:I21)</f>
        <v>3.1521098324420675</v>
      </c>
      <c r="J24" s="2502">
        <f t="shared" si="3"/>
        <v>0.87934305034797511</v>
      </c>
      <c r="K24" s="2493"/>
      <c r="M24" s="17"/>
    </row>
    <row r="25" spans="1:13">
      <c r="D25" s="1"/>
      <c r="E25" s="1"/>
      <c r="F25" s="1"/>
      <c r="J25" s="25"/>
      <c r="K25" s="26"/>
      <c r="L25" s="26"/>
    </row>
    <row r="26" spans="1:13">
      <c r="J26" s="25"/>
      <c r="K26" s="26"/>
      <c r="L26" s="26"/>
    </row>
    <row r="27" spans="1:13">
      <c r="J27" s="25"/>
      <c r="K27" s="26"/>
      <c r="L27" s="26"/>
    </row>
    <row r="28" spans="1:13">
      <c r="J28" s="25"/>
      <c r="K28" s="26"/>
      <c r="L28" s="26"/>
    </row>
    <row r="29" spans="1:13">
      <c r="J29" s="25"/>
      <c r="K29" s="26"/>
      <c r="L29" s="26"/>
    </row>
    <row r="30" spans="1:13">
      <c r="J30" s="25"/>
      <c r="K30" s="26"/>
      <c r="L30" s="26"/>
    </row>
    <row r="31" spans="1:13">
      <c r="J31" s="25"/>
      <c r="K31" s="26"/>
      <c r="L31" s="26"/>
    </row>
    <row r="32" spans="1:13">
      <c r="J32" s="25"/>
      <c r="K32" s="26"/>
      <c r="L32" s="26"/>
    </row>
    <row r="33" spans="10:12">
      <c r="J33" s="25"/>
      <c r="K33" s="26"/>
      <c r="L33" s="26"/>
    </row>
    <row r="34" spans="10:12">
      <c r="J34" s="25"/>
      <c r="K34" s="26"/>
      <c r="L34" s="26"/>
    </row>
    <row r="35" spans="10:12">
      <c r="J35" s="25"/>
      <c r="K35" s="26"/>
      <c r="L35" s="26"/>
    </row>
    <row r="36" spans="10:12">
      <c r="J36" s="25"/>
      <c r="K36" s="26"/>
      <c r="L36" s="26"/>
    </row>
    <row r="37" spans="10:12">
      <c r="J37" s="25"/>
      <c r="K37" s="26"/>
      <c r="L37" s="26"/>
    </row>
    <row r="38" spans="10:12">
      <c r="J38" s="25"/>
      <c r="K38" s="26"/>
      <c r="L38" s="26"/>
    </row>
    <row r="39" spans="10:12">
      <c r="J39" s="25"/>
      <c r="K39" s="26"/>
      <c r="L39" s="26"/>
    </row>
    <row r="40" spans="10:12">
      <c r="J40" s="25"/>
      <c r="K40" s="26"/>
      <c r="L40" s="26"/>
    </row>
    <row r="41" spans="10:12">
      <c r="J41" s="25"/>
      <c r="K41" s="26"/>
      <c r="L41" s="26"/>
    </row>
    <row r="42" spans="10:12">
      <c r="J42" s="25"/>
      <c r="K42" s="26"/>
      <c r="L42" s="26"/>
    </row>
    <row r="43" spans="10:12">
      <c r="J43" s="25"/>
      <c r="K43" s="26"/>
      <c r="L43" s="26"/>
    </row>
    <row r="44" spans="10:12">
      <c r="J44" s="25"/>
      <c r="K44" s="26"/>
      <c r="L44" s="26"/>
    </row>
    <row r="45" spans="10:12">
      <c r="J45" s="25"/>
      <c r="K45" s="26"/>
      <c r="L45" s="26"/>
    </row>
    <row r="46" spans="10:12">
      <c r="J46" s="25"/>
      <c r="K46" s="26"/>
      <c r="L46" s="26"/>
    </row>
    <row r="47" spans="10:12">
      <c r="J47" s="25"/>
      <c r="K47" s="26"/>
      <c r="L47" s="26"/>
    </row>
    <row r="48" spans="10:12">
      <c r="J48" s="25"/>
      <c r="K48" s="26"/>
      <c r="L48" s="26"/>
    </row>
    <row r="49" spans="10:12">
      <c r="J49" s="25"/>
      <c r="K49" s="26"/>
      <c r="L49" s="26"/>
    </row>
    <row r="50" spans="10:12">
      <c r="J50" s="25"/>
      <c r="K50" s="26"/>
      <c r="L50" s="26"/>
    </row>
    <row r="51" spans="10:12">
      <c r="J51" s="25"/>
      <c r="K51" s="26"/>
      <c r="L51" s="26"/>
    </row>
    <row r="52" spans="10:12">
      <c r="J52" s="25"/>
      <c r="K52" s="26"/>
      <c r="L52" s="26"/>
    </row>
    <row r="53" spans="10:12">
      <c r="J53" s="25"/>
      <c r="K53" s="26"/>
      <c r="L53" s="26"/>
    </row>
    <row r="54" spans="10:12">
      <c r="J54" s="25"/>
      <c r="K54" s="26"/>
      <c r="L54" s="26"/>
    </row>
    <row r="55" spans="10:12">
      <c r="J55" s="25"/>
      <c r="K55" s="26"/>
      <c r="L55" s="26"/>
    </row>
    <row r="56" spans="10:12">
      <c r="J56" s="25"/>
      <c r="K56" s="26"/>
      <c r="L56" s="26"/>
    </row>
    <row r="57" spans="10:12">
      <c r="J57" s="25"/>
      <c r="K57" s="26"/>
      <c r="L57" s="26"/>
    </row>
    <row r="58" spans="10:12">
      <c r="J58" s="25"/>
      <c r="K58" s="26"/>
      <c r="L58" s="26"/>
    </row>
    <row r="59" spans="10:12">
      <c r="J59" s="25"/>
      <c r="K59" s="26"/>
      <c r="L59" s="26"/>
    </row>
    <row r="60" spans="10:12">
      <c r="J60" s="25"/>
      <c r="K60" s="26"/>
      <c r="L60" s="26"/>
    </row>
    <row r="61" spans="10:12">
      <c r="J61" s="25"/>
      <c r="K61" s="26"/>
      <c r="L61" s="26"/>
    </row>
    <row r="62" spans="10:12">
      <c r="J62" s="25"/>
      <c r="K62" s="26"/>
      <c r="L62" s="26"/>
    </row>
    <row r="63" spans="10:12">
      <c r="J63" s="25"/>
      <c r="K63" s="26"/>
      <c r="L63" s="26"/>
    </row>
    <row r="64" spans="10:12">
      <c r="J64" s="25"/>
      <c r="K64" s="26"/>
      <c r="L64" s="26"/>
    </row>
    <row r="65" spans="10:12">
      <c r="J65" s="25"/>
      <c r="K65" s="26"/>
      <c r="L65" s="26"/>
    </row>
    <row r="66" spans="10:12">
      <c r="J66" s="25"/>
      <c r="K66" s="26"/>
      <c r="L66" s="26"/>
    </row>
    <row r="67" spans="10:12">
      <c r="J67" s="25"/>
      <c r="K67" s="26"/>
      <c r="L67" s="26"/>
    </row>
    <row r="68" spans="10:12">
      <c r="J68" s="25"/>
      <c r="K68" s="26"/>
      <c r="L68" s="26"/>
    </row>
    <row r="69" spans="10:12">
      <c r="J69" s="25"/>
      <c r="K69" s="26"/>
      <c r="L69" s="26"/>
    </row>
    <row r="70" spans="10:12">
      <c r="J70" s="25"/>
      <c r="K70" s="26"/>
      <c r="L70" s="26"/>
    </row>
    <row r="71" spans="10:12">
      <c r="J71" s="25"/>
      <c r="K71" s="26"/>
      <c r="L71" s="26"/>
    </row>
    <row r="72" spans="10:12">
      <c r="J72" s="25"/>
      <c r="K72" s="26"/>
      <c r="L72" s="26"/>
    </row>
    <row r="73" spans="10:12">
      <c r="J73" s="25"/>
      <c r="K73" s="26"/>
      <c r="L73" s="26"/>
    </row>
    <row r="74" spans="10:12">
      <c r="J74" s="25"/>
      <c r="K74" s="26"/>
      <c r="L74" s="26"/>
    </row>
    <row r="75" spans="10:12">
      <c r="J75" s="25"/>
      <c r="K75" s="26"/>
      <c r="L75" s="26"/>
    </row>
    <row r="76" spans="10:12">
      <c r="J76" s="25"/>
      <c r="K76" s="26"/>
      <c r="L76" s="26"/>
    </row>
    <row r="77" spans="10:12">
      <c r="J77" s="25"/>
      <c r="K77" s="26"/>
      <c r="L77" s="26"/>
    </row>
    <row r="78" spans="10:12">
      <c r="J78" s="25"/>
      <c r="K78" s="26"/>
      <c r="L78" s="26"/>
    </row>
    <row r="79" spans="10:12">
      <c r="J79" s="25"/>
      <c r="K79" s="26"/>
      <c r="L79" s="26"/>
    </row>
    <row r="80" spans="10:12">
      <c r="J80" s="25"/>
      <c r="K80" s="26"/>
      <c r="L80" s="26"/>
    </row>
    <row r="81" spans="10:12">
      <c r="J81" s="25"/>
      <c r="K81" s="26"/>
      <c r="L81" s="26"/>
    </row>
    <row r="82" spans="10:12">
      <c r="J82" s="25"/>
      <c r="K82" s="26"/>
      <c r="L82" s="26"/>
    </row>
    <row r="83" spans="10:12">
      <c r="J83" s="25"/>
      <c r="K83" s="26"/>
      <c r="L83" s="26"/>
    </row>
    <row r="84" spans="10:12">
      <c r="J84" s="25"/>
      <c r="K84" s="26"/>
      <c r="L84" s="26"/>
    </row>
    <row r="85" spans="10:12">
      <c r="J85" s="25"/>
      <c r="K85" s="26"/>
      <c r="L85" s="26"/>
    </row>
    <row r="86" spans="10:12">
      <c r="J86" s="25"/>
      <c r="K86" s="26"/>
      <c r="L86" s="26"/>
    </row>
    <row r="87" spans="10:12">
      <c r="J87" s="25"/>
      <c r="K87" s="26"/>
      <c r="L87" s="26"/>
    </row>
    <row r="88" spans="10:12">
      <c r="J88" s="25"/>
      <c r="K88" s="26"/>
      <c r="L88" s="26"/>
    </row>
    <row r="89" spans="10:12">
      <c r="J89" s="25"/>
      <c r="K89" s="26"/>
      <c r="L89" s="26"/>
    </row>
    <row r="90" spans="10:12">
      <c r="J90" s="25"/>
      <c r="K90" s="26"/>
      <c r="L90" s="26"/>
    </row>
    <row r="91" spans="10:12">
      <c r="J91" s="25"/>
      <c r="K91" s="26"/>
      <c r="L91" s="26"/>
    </row>
    <row r="92" spans="10:12">
      <c r="J92" s="25"/>
      <c r="K92" s="26"/>
      <c r="L92" s="26"/>
    </row>
    <row r="93" spans="10:12">
      <c r="J93" s="25"/>
      <c r="K93" s="26"/>
      <c r="L93" s="26"/>
    </row>
    <row r="94" spans="10:12">
      <c r="J94" s="25"/>
      <c r="K94" s="26"/>
      <c r="L94" s="26"/>
    </row>
    <row r="95" spans="10:12">
      <c r="J95" s="25"/>
      <c r="K95" s="26"/>
      <c r="L95" s="26"/>
    </row>
    <row r="96" spans="10:12">
      <c r="J96" s="25"/>
      <c r="K96" s="26"/>
      <c r="L96" s="26"/>
    </row>
    <row r="97" spans="10:12">
      <c r="J97" s="25"/>
      <c r="K97" s="26"/>
      <c r="L97" s="26"/>
    </row>
    <row r="98" spans="10:12">
      <c r="J98" s="25"/>
      <c r="K98" s="26"/>
      <c r="L98" s="26"/>
    </row>
    <row r="99" spans="10:12">
      <c r="J99" s="25"/>
      <c r="K99" s="26"/>
      <c r="L99" s="26"/>
    </row>
    <row r="100" spans="10:12">
      <c r="J100" s="25"/>
      <c r="K100" s="26"/>
      <c r="L100" s="26"/>
    </row>
    <row r="101" spans="10:12">
      <c r="J101" s="25"/>
      <c r="K101" s="26"/>
      <c r="L101" s="26"/>
    </row>
    <row r="102" spans="10:12">
      <c r="J102" s="25"/>
      <c r="K102" s="26"/>
      <c r="L102" s="26"/>
    </row>
    <row r="103" spans="10:12">
      <c r="J103" s="25"/>
      <c r="K103" s="26"/>
      <c r="L103" s="26"/>
    </row>
    <row r="104" spans="10:12">
      <c r="J104" s="25"/>
      <c r="K104" s="26"/>
      <c r="L104" s="26"/>
    </row>
    <row r="105" spans="10:12">
      <c r="J105" s="25"/>
      <c r="K105" s="26"/>
      <c r="L105" s="26"/>
    </row>
    <row r="106" spans="10:12">
      <c r="J106" s="25"/>
      <c r="K106" s="26"/>
      <c r="L106" s="26"/>
    </row>
    <row r="107" spans="10:12">
      <c r="J107" s="25"/>
      <c r="K107" s="26"/>
      <c r="L107" s="26"/>
    </row>
    <row r="108" spans="10:12">
      <c r="J108" s="25"/>
      <c r="K108" s="26"/>
      <c r="L108" s="26"/>
    </row>
    <row r="109" spans="10:12">
      <c r="J109" s="25"/>
      <c r="K109" s="26"/>
      <c r="L109" s="26"/>
    </row>
    <row r="110" spans="10:12">
      <c r="J110" s="25"/>
      <c r="K110" s="26"/>
      <c r="L110" s="26"/>
    </row>
    <row r="111" spans="10:12">
      <c r="J111" s="25"/>
      <c r="K111" s="26"/>
      <c r="L111" s="26"/>
    </row>
    <row r="112" spans="10:12">
      <c r="J112" s="25"/>
      <c r="K112" s="26"/>
      <c r="L112" s="26"/>
    </row>
    <row r="113" spans="10:12">
      <c r="J113" s="25"/>
      <c r="K113" s="26"/>
      <c r="L113" s="26"/>
    </row>
    <row r="114" spans="10:12">
      <c r="J114" s="25"/>
      <c r="K114" s="26"/>
      <c r="L114" s="26"/>
    </row>
    <row r="115" spans="10:12">
      <c r="J115" s="25"/>
      <c r="K115" s="26"/>
      <c r="L115" s="26"/>
    </row>
    <row r="116" spans="10:12">
      <c r="J116" s="25"/>
      <c r="K116" s="26"/>
      <c r="L116" s="26"/>
    </row>
    <row r="117" spans="10:12">
      <c r="J117" s="25"/>
      <c r="K117" s="26"/>
      <c r="L117" s="26"/>
    </row>
    <row r="118" spans="10:12">
      <c r="J118" s="25"/>
      <c r="K118" s="26"/>
      <c r="L118" s="26"/>
    </row>
    <row r="119" spans="10:12">
      <c r="J119" s="25"/>
      <c r="K119" s="26"/>
      <c r="L119" s="26"/>
    </row>
    <row r="120" spans="10:12">
      <c r="J120" s="25"/>
      <c r="K120" s="26"/>
      <c r="L120" s="26"/>
    </row>
    <row r="121" spans="10:12">
      <c r="J121" s="25"/>
      <c r="K121" s="26"/>
      <c r="L121" s="26"/>
    </row>
    <row r="122" spans="10:12">
      <c r="J122" s="25"/>
      <c r="K122" s="26"/>
      <c r="L122" s="26"/>
    </row>
    <row r="123" spans="10:12">
      <c r="J123" s="25"/>
      <c r="K123" s="26"/>
      <c r="L123" s="26"/>
    </row>
    <row r="124" spans="10:12">
      <c r="J124" s="25"/>
      <c r="K124" s="26"/>
      <c r="L124" s="26"/>
    </row>
    <row r="125" spans="10:12">
      <c r="J125" s="25"/>
      <c r="K125" s="26"/>
      <c r="L125" s="26"/>
    </row>
    <row r="126" spans="10:12">
      <c r="J126" s="25"/>
      <c r="K126" s="26"/>
      <c r="L126" s="26"/>
    </row>
    <row r="127" spans="10:12">
      <c r="J127" s="25"/>
      <c r="K127" s="26"/>
      <c r="L127" s="26"/>
    </row>
    <row r="128" spans="10:12">
      <c r="J128" s="25"/>
      <c r="K128" s="26"/>
      <c r="L128" s="26"/>
    </row>
    <row r="129" spans="10:12">
      <c r="J129" s="25"/>
      <c r="K129" s="26"/>
      <c r="L129" s="26"/>
    </row>
    <row r="130" spans="10:12">
      <c r="J130" s="25"/>
      <c r="K130" s="26"/>
      <c r="L130" s="26"/>
    </row>
    <row r="131" spans="10:12">
      <c r="J131" s="25"/>
      <c r="K131" s="26"/>
      <c r="L131" s="26"/>
    </row>
    <row r="132" spans="10:12">
      <c r="J132" s="25"/>
      <c r="K132" s="26"/>
      <c r="L132" s="26"/>
    </row>
    <row r="133" spans="10:12">
      <c r="J133" s="25"/>
      <c r="K133" s="26"/>
      <c r="L133" s="26"/>
    </row>
    <row r="134" spans="10:12">
      <c r="J134" s="25"/>
      <c r="K134" s="26"/>
      <c r="L134" s="26"/>
    </row>
    <row r="135" spans="10:12">
      <c r="J135" s="25"/>
      <c r="K135" s="26"/>
      <c r="L135" s="26"/>
    </row>
    <row r="136" spans="10:12">
      <c r="J136" s="25"/>
      <c r="K136" s="26"/>
      <c r="L136" s="26"/>
    </row>
    <row r="137" spans="10:12">
      <c r="J137" s="25"/>
      <c r="K137" s="26"/>
      <c r="L137" s="26"/>
    </row>
    <row r="138" spans="10:12">
      <c r="J138" s="25"/>
      <c r="K138" s="26"/>
      <c r="L138" s="26"/>
    </row>
    <row r="139" spans="10:12">
      <c r="J139" s="25"/>
      <c r="K139" s="26"/>
      <c r="L139" s="26"/>
    </row>
    <row r="140" spans="10:12">
      <c r="J140" s="25"/>
      <c r="K140" s="26"/>
      <c r="L140" s="26"/>
    </row>
    <row r="141" spans="10:12">
      <c r="J141" s="25"/>
      <c r="K141" s="26"/>
      <c r="L141" s="26"/>
    </row>
    <row r="142" spans="10:12">
      <c r="J142" s="25"/>
      <c r="K142" s="26"/>
      <c r="L142" s="26"/>
    </row>
    <row r="143" spans="10:12">
      <c r="J143" s="25"/>
      <c r="K143" s="26"/>
      <c r="L143" s="26"/>
    </row>
    <row r="144" spans="10:12">
      <c r="J144" s="25"/>
      <c r="K144" s="26"/>
      <c r="L144" s="26"/>
    </row>
    <row r="145" spans="10:12">
      <c r="J145" s="25"/>
      <c r="K145" s="26"/>
      <c r="L145" s="26"/>
    </row>
    <row r="146" spans="10:12">
      <c r="J146" s="25"/>
      <c r="K146" s="26"/>
      <c r="L146" s="26"/>
    </row>
    <row r="147" spans="10:12">
      <c r="J147" s="25"/>
      <c r="K147" s="26"/>
      <c r="L147" s="26"/>
    </row>
    <row r="148" spans="10:12">
      <c r="J148" s="25"/>
      <c r="K148" s="26"/>
      <c r="L148" s="26"/>
    </row>
    <row r="149" spans="10:12">
      <c r="J149" s="25"/>
      <c r="K149" s="26"/>
      <c r="L149" s="26"/>
    </row>
    <row r="150" spans="10:12">
      <c r="J150" s="25"/>
      <c r="K150" s="26"/>
      <c r="L150" s="26"/>
    </row>
    <row r="151" spans="10:12">
      <c r="J151" s="25"/>
      <c r="K151" s="26"/>
      <c r="L151" s="26"/>
    </row>
    <row r="152" spans="10:12">
      <c r="J152" s="25"/>
      <c r="K152" s="26"/>
      <c r="L152" s="26"/>
    </row>
    <row r="153" spans="10:12">
      <c r="J153" s="25"/>
      <c r="K153" s="26"/>
      <c r="L153" s="26"/>
    </row>
    <row r="154" spans="10:12">
      <c r="J154" s="25"/>
      <c r="K154" s="26"/>
      <c r="L154" s="26"/>
    </row>
    <row r="155" spans="10:12">
      <c r="J155" s="25"/>
      <c r="K155" s="26"/>
      <c r="L155" s="26"/>
    </row>
    <row r="156" spans="10:12">
      <c r="J156" s="25"/>
      <c r="K156" s="26"/>
      <c r="L156" s="26"/>
    </row>
    <row r="157" spans="10:12">
      <c r="J157" s="25"/>
      <c r="K157" s="26"/>
      <c r="L157" s="26"/>
    </row>
    <row r="158" spans="10:12">
      <c r="J158" s="25"/>
      <c r="K158" s="26"/>
      <c r="L158" s="26"/>
    </row>
    <row r="159" spans="10:12">
      <c r="J159" s="25"/>
      <c r="K159" s="26"/>
      <c r="L159" s="26"/>
    </row>
    <row r="160" spans="10:12">
      <c r="J160" s="25"/>
      <c r="K160" s="26"/>
      <c r="L160" s="26"/>
    </row>
    <row r="161" spans="10:12">
      <c r="J161" s="25"/>
      <c r="K161" s="26"/>
      <c r="L161" s="26"/>
    </row>
    <row r="162" spans="10:12">
      <c r="J162" s="25"/>
      <c r="K162" s="26"/>
      <c r="L162" s="26"/>
    </row>
    <row r="163" spans="10:12">
      <c r="J163" s="25"/>
      <c r="K163" s="26"/>
      <c r="L163" s="26"/>
    </row>
    <row r="164" spans="10:12">
      <c r="J164" s="25"/>
      <c r="K164" s="26"/>
      <c r="L164" s="26"/>
    </row>
    <row r="165" spans="10:12">
      <c r="J165" s="25"/>
      <c r="K165" s="26"/>
      <c r="L165" s="26"/>
    </row>
    <row r="166" spans="10:12">
      <c r="J166" s="25"/>
      <c r="K166" s="26"/>
      <c r="L166" s="26"/>
    </row>
    <row r="167" spans="10:12">
      <c r="J167" s="25"/>
      <c r="K167" s="26"/>
      <c r="L167" s="26"/>
    </row>
    <row r="168" spans="10:12">
      <c r="J168" s="25"/>
      <c r="K168" s="26"/>
      <c r="L168" s="26"/>
    </row>
    <row r="169" spans="10:12">
      <c r="J169" s="25"/>
      <c r="K169" s="26"/>
      <c r="L169" s="26"/>
    </row>
    <row r="170" spans="10:12">
      <c r="J170" s="25"/>
      <c r="K170" s="26"/>
      <c r="L170" s="26"/>
    </row>
    <row r="171" spans="10:12">
      <c r="J171" s="25"/>
      <c r="K171" s="26"/>
      <c r="L171" s="26"/>
    </row>
    <row r="172" spans="10:12">
      <c r="J172" s="25"/>
      <c r="K172" s="26"/>
      <c r="L172" s="26"/>
    </row>
    <row r="173" spans="10:12">
      <c r="J173" s="25"/>
      <c r="K173" s="26"/>
      <c r="L173" s="26"/>
    </row>
    <row r="174" spans="10:12">
      <c r="J174" s="25"/>
      <c r="K174" s="26"/>
      <c r="L174" s="26"/>
    </row>
    <row r="175" spans="10:12">
      <c r="J175" s="25"/>
      <c r="K175" s="26"/>
      <c r="L175" s="26"/>
    </row>
    <row r="176" spans="10:12">
      <c r="J176" s="25"/>
      <c r="K176" s="26"/>
      <c r="L176" s="26"/>
    </row>
    <row r="177" spans="10:12">
      <c r="J177" s="25"/>
      <c r="K177" s="26"/>
      <c r="L177" s="26"/>
    </row>
    <row r="178" spans="10:12">
      <c r="J178" s="25"/>
      <c r="K178" s="26"/>
      <c r="L178" s="26"/>
    </row>
    <row r="179" spans="10:12">
      <c r="J179" s="25"/>
      <c r="K179" s="26"/>
      <c r="L179" s="26"/>
    </row>
    <row r="180" spans="10:12">
      <c r="J180" s="25"/>
      <c r="K180" s="26"/>
      <c r="L180" s="26"/>
    </row>
    <row r="181" spans="10:12">
      <c r="J181" s="25"/>
      <c r="K181" s="26"/>
      <c r="L181" s="26"/>
    </row>
    <row r="182" spans="10:12">
      <c r="J182" s="25"/>
      <c r="K182" s="26"/>
      <c r="L182" s="26"/>
    </row>
    <row r="183" spans="10:12">
      <c r="J183" s="25"/>
      <c r="K183" s="26"/>
      <c r="L183" s="26"/>
    </row>
    <row r="184" spans="10:12">
      <c r="J184" s="25"/>
      <c r="K184" s="26"/>
      <c r="L184" s="26"/>
    </row>
    <row r="185" spans="10:12">
      <c r="J185" s="25"/>
      <c r="K185" s="26"/>
      <c r="L185" s="26"/>
    </row>
    <row r="186" spans="10:12">
      <c r="J186" s="25"/>
      <c r="K186" s="26"/>
      <c r="L186" s="26"/>
    </row>
    <row r="187" spans="10:12">
      <c r="J187" s="25"/>
      <c r="K187" s="26"/>
      <c r="L187" s="26"/>
    </row>
    <row r="188" spans="10:12">
      <c r="J188" s="25"/>
      <c r="K188" s="26"/>
      <c r="L188" s="26"/>
    </row>
    <row r="189" spans="10:12">
      <c r="J189" s="25"/>
      <c r="K189" s="26"/>
      <c r="L189" s="26"/>
    </row>
    <row r="190" spans="10:12">
      <c r="J190" s="25"/>
      <c r="K190" s="26"/>
      <c r="L190" s="26"/>
    </row>
    <row r="191" spans="10:12">
      <c r="J191" s="25"/>
      <c r="K191" s="26"/>
      <c r="L191" s="26"/>
    </row>
    <row r="192" spans="10:12">
      <c r="J192" s="25"/>
      <c r="K192" s="26"/>
      <c r="L192" s="26"/>
    </row>
    <row r="193" spans="10:12">
      <c r="J193" s="25"/>
      <c r="K193" s="26"/>
      <c r="L193" s="26"/>
    </row>
    <row r="194" spans="10:12">
      <c r="J194" s="25"/>
      <c r="K194" s="26"/>
      <c r="L194" s="26"/>
    </row>
    <row r="195" spans="10:12">
      <c r="J195" s="25"/>
      <c r="K195" s="26"/>
      <c r="L195" s="26"/>
    </row>
    <row r="196" spans="10:12">
      <c r="J196" s="25"/>
      <c r="K196" s="26"/>
      <c r="L196" s="26"/>
    </row>
    <row r="197" spans="10:12">
      <c r="J197" s="25"/>
      <c r="K197" s="26"/>
      <c r="L197" s="26"/>
    </row>
    <row r="198" spans="10:12">
      <c r="J198" s="25"/>
      <c r="K198" s="26"/>
      <c r="L198" s="26"/>
    </row>
    <row r="199" spans="10:12">
      <c r="J199" s="25"/>
      <c r="K199" s="26"/>
      <c r="L199" s="26"/>
    </row>
    <row r="200" spans="10:12">
      <c r="J200" s="25"/>
      <c r="K200" s="26"/>
      <c r="L200" s="26"/>
    </row>
    <row r="201" spans="10:12">
      <c r="J201" s="25"/>
      <c r="K201" s="26"/>
      <c r="L201" s="26"/>
    </row>
    <row r="202" spans="10:12">
      <c r="J202" s="25"/>
      <c r="K202" s="26"/>
      <c r="L202" s="26"/>
    </row>
    <row r="203" spans="10:12">
      <c r="J203" s="25"/>
      <c r="K203" s="26"/>
      <c r="L203" s="26"/>
    </row>
    <row r="204" spans="10:12">
      <c r="J204" s="25"/>
      <c r="K204" s="26"/>
      <c r="L204" s="26"/>
    </row>
    <row r="205" spans="10:12">
      <c r="J205" s="25"/>
      <c r="K205" s="26"/>
      <c r="L205" s="26"/>
    </row>
    <row r="206" spans="10:12">
      <c r="J206" s="25"/>
      <c r="K206" s="26"/>
      <c r="L206" s="26"/>
    </row>
    <row r="207" spans="10:12">
      <c r="J207" s="25"/>
      <c r="K207" s="26"/>
      <c r="L207" s="26"/>
    </row>
    <row r="208" spans="10:12">
      <c r="J208" s="25"/>
      <c r="K208" s="26"/>
      <c r="L208" s="26"/>
    </row>
    <row r="209" spans="10:12">
      <c r="J209" s="25"/>
      <c r="K209" s="26"/>
      <c r="L209" s="26"/>
    </row>
    <row r="210" spans="10:12">
      <c r="J210" s="25"/>
      <c r="K210" s="26"/>
      <c r="L210" s="26"/>
    </row>
    <row r="211" spans="10:12">
      <c r="J211" s="25"/>
      <c r="K211" s="26"/>
      <c r="L211" s="26"/>
    </row>
    <row r="212" spans="10:12">
      <c r="J212" s="25"/>
      <c r="K212" s="26"/>
      <c r="L212" s="26"/>
    </row>
    <row r="213" spans="10:12">
      <c r="J213" s="25"/>
      <c r="K213" s="26"/>
      <c r="L213" s="26"/>
    </row>
    <row r="214" spans="10:12">
      <c r="J214" s="25"/>
      <c r="K214" s="26"/>
      <c r="L214" s="26"/>
    </row>
    <row r="215" spans="10:12">
      <c r="J215" s="25"/>
      <c r="K215" s="26"/>
      <c r="L215" s="26"/>
    </row>
    <row r="216" spans="10:12">
      <c r="J216" s="25"/>
      <c r="K216" s="26"/>
      <c r="L216" s="26"/>
    </row>
    <row r="217" spans="10:12">
      <c r="J217" s="25"/>
      <c r="K217" s="26"/>
      <c r="L217" s="26"/>
    </row>
    <row r="218" spans="10:12">
      <c r="J218" s="25"/>
      <c r="K218" s="26"/>
      <c r="L218" s="26"/>
    </row>
    <row r="219" spans="10:12">
      <c r="J219" s="25"/>
      <c r="K219" s="26"/>
      <c r="L219" s="26"/>
    </row>
    <row r="220" spans="10:12">
      <c r="J220" s="25"/>
      <c r="K220" s="26"/>
      <c r="L220" s="26"/>
    </row>
    <row r="221" spans="10:12">
      <c r="J221" s="25"/>
      <c r="K221" s="26"/>
      <c r="L221" s="26"/>
    </row>
    <row r="222" spans="10:12">
      <c r="J222" s="25"/>
      <c r="K222" s="26"/>
      <c r="L222" s="26"/>
    </row>
    <row r="223" spans="10:12">
      <c r="J223" s="25"/>
      <c r="K223" s="26"/>
      <c r="L223" s="26"/>
    </row>
    <row r="224" spans="10:12">
      <c r="J224" s="25"/>
      <c r="K224" s="26"/>
      <c r="L224" s="26"/>
    </row>
    <row r="225" spans="10:12">
      <c r="J225" s="25"/>
      <c r="K225" s="26"/>
      <c r="L225" s="26"/>
    </row>
    <row r="226" spans="10:12">
      <c r="J226" s="25"/>
      <c r="K226" s="26"/>
      <c r="L226" s="26"/>
    </row>
    <row r="227" spans="10:12">
      <c r="J227" s="25"/>
      <c r="K227" s="26"/>
      <c r="L227" s="26"/>
    </row>
    <row r="228" spans="10:12">
      <c r="J228" s="25"/>
      <c r="K228" s="26"/>
      <c r="L228" s="26"/>
    </row>
    <row r="229" spans="10:12">
      <c r="J229" s="25"/>
      <c r="K229" s="26"/>
      <c r="L229" s="26"/>
    </row>
    <row r="230" spans="10:12">
      <c r="J230" s="25"/>
      <c r="K230" s="26"/>
      <c r="L230" s="26"/>
    </row>
    <row r="231" spans="10:12">
      <c r="J231" s="25"/>
      <c r="K231" s="26"/>
      <c r="L231" s="26"/>
    </row>
    <row r="232" spans="10:12">
      <c r="J232" s="25"/>
      <c r="K232" s="26"/>
      <c r="L232" s="26"/>
    </row>
    <row r="233" spans="10:12">
      <c r="J233" s="25"/>
      <c r="K233" s="26"/>
      <c r="L233" s="26"/>
    </row>
    <row r="234" spans="10:12">
      <c r="J234" s="25"/>
      <c r="K234" s="26"/>
      <c r="L234" s="26"/>
    </row>
  </sheetData>
  <mergeCells count="6">
    <mergeCell ref="M2:M3"/>
    <mergeCell ref="A2:C3"/>
    <mergeCell ref="D2:F2"/>
    <mergeCell ref="H2:J2"/>
    <mergeCell ref="K2:K3"/>
    <mergeCell ref="L2:L3"/>
  </mergeCells>
  <pageMargins left="0.70866141732283472" right="0.70866141732283472" top="0.74803149606299213" bottom="0.74803149606299213" header="0.31496062992125984" footer="0.31496062992125984"/>
  <pageSetup scale="84"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57"/>
  <sheetViews>
    <sheetView workbookViewId="0"/>
  </sheetViews>
  <sheetFormatPr baseColWidth="10" defaultColWidth="11.42578125" defaultRowHeight="15"/>
  <cols>
    <col min="1" max="1" width="2.42578125" style="36" customWidth="1"/>
    <col min="2" max="2" width="5" style="36" hidden="1" customWidth="1"/>
    <col min="3" max="3" width="6.140625" style="36" hidden="1" customWidth="1"/>
    <col min="4" max="4" width="6.85546875" style="36" hidden="1" customWidth="1"/>
    <col min="5" max="5" width="9.5703125" style="36" hidden="1" customWidth="1"/>
    <col min="6" max="6" width="7.28515625" style="36" customWidth="1"/>
    <col min="7" max="7" width="3" style="36" customWidth="1"/>
    <col min="8" max="8" width="36.42578125" style="36" customWidth="1"/>
    <col min="9" max="10" width="11.7109375" style="36" customWidth="1"/>
    <col min="11" max="11" width="9.5703125" style="36" hidden="1" customWidth="1"/>
    <col min="12" max="12" width="14.42578125" style="36" hidden="1" customWidth="1"/>
    <col min="13" max="13" width="12.140625" style="36" hidden="1" customWidth="1"/>
    <col min="14" max="14" width="6.7109375" style="36" customWidth="1"/>
    <col min="15" max="15" width="8.7109375" style="36" customWidth="1"/>
    <col min="16" max="16" width="7.7109375" style="36" customWidth="1"/>
    <col min="17" max="17" width="6.85546875" style="36" customWidth="1"/>
    <col min="18" max="18" width="7" style="36" customWidth="1"/>
    <col min="19" max="19" width="7.42578125" style="36" customWidth="1"/>
    <col min="20" max="20" width="7.7109375" style="36" customWidth="1"/>
    <col min="21" max="21" width="6.7109375" style="36" customWidth="1"/>
    <col min="22" max="22" width="8.5703125" style="36" customWidth="1"/>
    <col min="23" max="23" width="6.7109375" style="36" customWidth="1"/>
    <col min="24" max="24" width="11.140625" style="36" customWidth="1"/>
    <col min="25" max="25" width="8" style="36" customWidth="1"/>
    <col min="26" max="26" width="13" style="2264" hidden="1" customWidth="1"/>
    <col min="27" max="27" width="12.7109375" customWidth="1"/>
    <col min="28" max="28" width="8.42578125" customWidth="1"/>
    <col min="29" max="29" width="32.5703125" style="343" customWidth="1"/>
    <col min="30" max="30" width="12.28515625" style="343" customWidth="1"/>
    <col min="31" max="31" width="11" customWidth="1"/>
    <col min="32" max="32" width="40.140625" style="36" hidden="1" customWidth="1"/>
    <col min="33" max="33" width="0.7109375" style="36" customWidth="1"/>
    <col min="34" max="16384" width="11.42578125" style="36"/>
  </cols>
  <sheetData>
    <row r="1" spans="1:48" ht="59.25" customHeight="1" thickBot="1">
      <c r="A1" s="1575"/>
      <c r="B1" s="3521" t="s">
        <v>68</v>
      </c>
      <c r="C1" s="3521"/>
      <c r="D1" s="3521"/>
      <c r="E1" s="3521"/>
      <c r="F1" s="3521"/>
      <c r="G1" s="3521"/>
      <c r="H1" s="3521"/>
      <c r="I1" s="3521"/>
      <c r="J1" s="3521"/>
      <c r="K1" s="3521"/>
      <c r="L1" s="3521"/>
      <c r="M1" s="3521"/>
      <c r="N1" s="3521"/>
      <c r="O1" s="3521"/>
      <c r="P1" s="3521"/>
      <c r="Q1" s="3521"/>
      <c r="R1" s="3521"/>
      <c r="S1" s="3521"/>
      <c r="T1" s="3521"/>
      <c r="U1" s="3521"/>
      <c r="V1" s="3521"/>
      <c r="W1" s="3521"/>
      <c r="X1" s="3521"/>
      <c r="Y1" s="3521"/>
      <c r="Z1" s="2263"/>
      <c r="AA1" s="1575"/>
      <c r="AB1" s="1575"/>
      <c r="AC1" s="31"/>
      <c r="AD1" s="31"/>
      <c r="AE1" s="1575"/>
      <c r="AF1" s="1575"/>
      <c r="AG1" s="1575"/>
      <c r="AH1" s="1575"/>
      <c r="AI1" s="1575"/>
      <c r="AJ1" s="1575"/>
      <c r="AK1" s="1575"/>
      <c r="AL1" s="1575"/>
      <c r="AM1" s="1575"/>
      <c r="AN1" s="1575"/>
      <c r="AO1" s="1575"/>
      <c r="AP1" s="1575"/>
      <c r="AQ1" s="1575"/>
      <c r="AR1" s="1575"/>
      <c r="AS1" s="1575"/>
      <c r="AT1" s="1575"/>
      <c r="AU1" s="1575"/>
      <c r="AV1" s="1575"/>
    </row>
    <row r="2" spans="1:48" ht="22.5" customHeight="1">
      <c r="A2" s="1575"/>
      <c r="B2" s="1576"/>
      <c r="C2" s="1576"/>
      <c r="D2" s="1576"/>
      <c r="E2" s="1576"/>
      <c r="F2" s="1576"/>
      <c r="G2" s="1576"/>
      <c r="H2" s="1576"/>
      <c r="I2" s="1576"/>
      <c r="J2" s="1576"/>
      <c r="K2" s="1576"/>
      <c r="L2" s="1576"/>
      <c r="M2" s="1576"/>
      <c r="N2" s="1576"/>
      <c r="O2" s="1576"/>
      <c r="P2" s="1576"/>
      <c r="Q2" s="1576"/>
      <c r="R2" s="1576"/>
      <c r="S2" s="1576"/>
      <c r="T2" s="1576"/>
      <c r="U2" s="1576"/>
      <c r="V2" s="1576"/>
      <c r="W2" s="1576"/>
      <c r="X2" s="1576"/>
      <c r="Y2" s="1576"/>
      <c r="Z2" s="2263"/>
      <c r="AA2" s="2716" t="s">
        <v>69</v>
      </c>
      <c r="AB2" s="2717"/>
      <c r="AC2" s="2717"/>
      <c r="AD2" s="2717"/>
      <c r="AE2" s="2718"/>
      <c r="AF2" s="1575"/>
      <c r="AG2" s="1575"/>
      <c r="AH2" s="1575"/>
      <c r="AI2" s="1575"/>
      <c r="AJ2" s="1575"/>
      <c r="AK2" s="1575"/>
      <c r="AL2" s="1575"/>
      <c r="AM2" s="1575"/>
      <c r="AN2" s="1575"/>
      <c r="AO2" s="1575"/>
      <c r="AP2" s="1575"/>
      <c r="AQ2" s="1575"/>
      <c r="AR2" s="1575"/>
      <c r="AS2" s="1575"/>
      <c r="AT2" s="1575"/>
      <c r="AU2" s="1575"/>
      <c r="AV2" s="1575"/>
    </row>
    <row r="3" spans="1:48" ht="16.5" customHeight="1">
      <c r="A3" s="1575"/>
      <c r="B3" t="s">
        <v>1304</v>
      </c>
      <c r="C3" s="1576"/>
      <c r="D3" s="1576"/>
      <c r="E3" s="1576"/>
      <c r="F3" s="1576"/>
      <c r="G3" s="1576"/>
      <c r="H3" s="1576"/>
      <c r="I3" s="1576"/>
      <c r="J3" s="1576"/>
      <c r="K3" s="1576"/>
      <c r="L3" s="1576"/>
      <c r="M3" s="1576"/>
      <c r="N3" s="1576"/>
      <c r="O3" s="1576"/>
      <c r="P3" s="1576"/>
      <c r="Q3" s="1576"/>
      <c r="R3" s="1576"/>
      <c r="S3" s="1576"/>
      <c r="T3" s="1576"/>
      <c r="U3" s="1576"/>
      <c r="V3" s="1576"/>
      <c r="W3" s="1576"/>
      <c r="X3" s="1576"/>
      <c r="Y3" s="1576"/>
      <c r="Z3" s="2263"/>
      <c r="AA3" s="2719"/>
      <c r="AB3" s="3268"/>
      <c r="AC3" s="3268"/>
      <c r="AD3" s="3268"/>
      <c r="AE3" s="2721"/>
      <c r="AF3" s="1575"/>
      <c r="AG3" s="1575"/>
      <c r="AH3" s="1575"/>
      <c r="AI3" s="1575"/>
      <c r="AJ3" s="1575"/>
      <c r="AK3" s="1575"/>
      <c r="AL3" s="1575"/>
      <c r="AM3" s="1575"/>
      <c r="AN3" s="1575"/>
      <c r="AO3" s="1575"/>
      <c r="AP3" s="1575"/>
      <c r="AQ3" s="1575"/>
      <c r="AR3" s="1575"/>
      <c r="AS3" s="1575"/>
      <c r="AT3" s="1575"/>
      <c r="AU3" s="1575"/>
      <c r="AV3" s="1575"/>
    </row>
    <row r="4" spans="1:48" ht="17.25" customHeight="1" thickBot="1">
      <c r="B4" t="s">
        <v>71</v>
      </c>
      <c r="AA4" s="2722"/>
      <c r="AB4" s="2723"/>
      <c r="AC4" s="2723"/>
      <c r="AD4" s="2723"/>
      <c r="AE4" s="2724"/>
    </row>
    <row r="5" spans="1:48" ht="7.5" customHeight="1" thickBot="1">
      <c r="B5" s="2265"/>
      <c r="AA5" s="36"/>
      <c r="AB5" s="36"/>
      <c r="AC5" s="37"/>
      <c r="AD5" s="37"/>
      <c r="AE5" s="36"/>
    </row>
    <row r="6" spans="1:48" ht="21.75" customHeight="1">
      <c r="B6" s="3522" t="s">
        <v>72</v>
      </c>
      <c r="C6" s="3515" t="s">
        <v>73</v>
      </c>
      <c r="D6" s="3515" t="s">
        <v>74</v>
      </c>
      <c r="E6" s="3515" t="s">
        <v>75</v>
      </c>
      <c r="F6" s="3525" t="s">
        <v>76</v>
      </c>
      <c r="G6" s="3525"/>
      <c r="H6" s="3525"/>
      <c r="I6" s="3515" t="s">
        <v>77</v>
      </c>
      <c r="J6" s="3515" t="s">
        <v>77</v>
      </c>
      <c r="K6" s="3526" t="s">
        <v>78</v>
      </c>
      <c r="L6" s="3516" t="s">
        <v>79</v>
      </c>
      <c r="M6" s="3515" t="s">
        <v>80</v>
      </c>
      <c r="N6" s="3517" t="s">
        <v>81</v>
      </c>
      <c r="O6" s="3517"/>
      <c r="P6" s="3517"/>
      <c r="Q6" s="3517" t="s">
        <v>82</v>
      </c>
      <c r="R6" s="3517"/>
      <c r="S6" s="3517"/>
      <c r="T6" s="3517" t="s">
        <v>83</v>
      </c>
      <c r="U6" s="3517"/>
      <c r="V6" s="3517"/>
      <c r="W6" s="3517" t="s">
        <v>84</v>
      </c>
      <c r="X6" s="3517"/>
      <c r="Y6" s="3517"/>
      <c r="Z6" s="3527" t="s">
        <v>85</v>
      </c>
      <c r="AA6" s="3528" t="s">
        <v>86</v>
      </c>
      <c r="AB6" s="3528"/>
      <c r="AC6" s="3528" t="s">
        <v>87</v>
      </c>
      <c r="AD6" s="3528"/>
      <c r="AE6" s="2266" t="s">
        <v>88</v>
      </c>
      <c r="AF6" s="3514"/>
    </row>
    <row r="7" spans="1:48" ht="30" customHeight="1">
      <c r="B7" s="3523"/>
      <c r="C7" s="3515"/>
      <c r="D7" s="3515"/>
      <c r="E7" s="3515"/>
      <c r="F7" s="3525"/>
      <c r="G7" s="3525"/>
      <c r="H7" s="3525"/>
      <c r="I7" s="3515"/>
      <c r="J7" s="3515"/>
      <c r="K7" s="3526"/>
      <c r="L7" s="3516"/>
      <c r="M7" s="3515"/>
      <c r="N7" s="3515" t="s">
        <v>89</v>
      </c>
      <c r="O7" s="3515" t="s">
        <v>90</v>
      </c>
      <c r="P7" s="3515" t="s">
        <v>91</v>
      </c>
      <c r="Q7" s="3515" t="s">
        <v>92</v>
      </c>
      <c r="R7" s="3515" t="s">
        <v>93</v>
      </c>
      <c r="S7" s="3515" t="s">
        <v>94</v>
      </c>
      <c r="T7" s="3515" t="s">
        <v>95</v>
      </c>
      <c r="U7" s="3515" t="s">
        <v>96</v>
      </c>
      <c r="V7" s="3515" t="s">
        <v>97</v>
      </c>
      <c r="W7" s="3515" t="s">
        <v>98</v>
      </c>
      <c r="X7" s="3515" t="s">
        <v>99</v>
      </c>
      <c r="Y7" s="3515" t="s">
        <v>100</v>
      </c>
      <c r="Z7" s="3527"/>
      <c r="AA7" s="3519" t="s">
        <v>101</v>
      </c>
      <c r="AB7" s="3519" t="s">
        <v>102</v>
      </c>
      <c r="AC7" s="3520" t="s">
        <v>1305</v>
      </c>
      <c r="AD7" s="3520" t="s">
        <v>1306</v>
      </c>
      <c r="AE7" s="3518" t="s">
        <v>1307</v>
      </c>
      <c r="AF7" s="3514"/>
    </row>
    <row r="8" spans="1:48" ht="19.5" customHeight="1" thickBot="1">
      <c r="B8" s="3524"/>
      <c r="C8" s="3515"/>
      <c r="D8" s="3515"/>
      <c r="E8" s="3515"/>
      <c r="F8" s="3525"/>
      <c r="G8" s="3525"/>
      <c r="H8" s="3525"/>
      <c r="I8" s="3515"/>
      <c r="J8" s="3515"/>
      <c r="K8" s="3526"/>
      <c r="L8" s="3516"/>
      <c r="M8" s="3515"/>
      <c r="N8" s="3515"/>
      <c r="O8" s="3515"/>
      <c r="P8" s="3515"/>
      <c r="Q8" s="3515"/>
      <c r="R8" s="3515"/>
      <c r="S8" s="3515"/>
      <c r="T8" s="3515"/>
      <c r="U8" s="3515"/>
      <c r="V8" s="3515"/>
      <c r="W8" s="3515"/>
      <c r="X8" s="3515"/>
      <c r="Y8" s="3515"/>
      <c r="Z8" s="3527"/>
      <c r="AA8" s="3519"/>
      <c r="AB8" s="3519"/>
      <c r="AC8" s="3520"/>
      <c r="AD8" s="3520"/>
      <c r="AE8" s="3518"/>
      <c r="AF8" s="3514"/>
    </row>
    <row r="9" spans="1:48" ht="25.5" hidden="1" customHeight="1" thickBot="1">
      <c r="B9" s="2267" t="s">
        <v>215</v>
      </c>
      <c r="C9" s="3511" t="s">
        <v>216</v>
      </c>
      <c r="D9" s="3511"/>
      <c r="E9" s="3511"/>
      <c r="F9" s="3511"/>
      <c r="G9" s="3511"/>
      <c r="H9" s="3511"/>
      <c r="I9" s="3511"/>
      <c r="J9" s="3511"/>
      <c r="K9" s="3511"/>
      <c r="L9" s="3511"/>
      <c r="M9" s="3511"/>
      <c r="N9" s="3511"/>
      <c r="O9" s="3511"/>
      <c r="P9" s="3511"/>
      <c r="Q9" s="3511"/>
      <c r="R9" s="3511"/>
      <c r="S9" s="3511"/>
      <c r="T9" s="3511"/>
      <c r="U9" s="3511"/>
      <c r="V9" s="3511"/>
      <c r="W9" s="3511"/>
      <c r="X9" s="3511"/>
      <c r="Y9" s="3511"/>
      <c r="Z9" s="2268"/>
      <c r="AA9" s="2269"/>
      <c r="AB9" s="2269"/>
      <c r="AC9" s="2269"/>
      <c r="AD9" s="2269"/>
      <c r="AE9" s="2269"/>
      <c r="AF9" s="2270"/>
    </row>
    <row r="10" spans="1:48" ht="27" hidden="1" customHeight="1">
      <c r="B10" s="1652"/>
      <c r="C10" s="2271" t="s">
        <v>232</v>
      </c>
      <c r="D10" s="3513" t="s">
        <v>218</v>
      </c>
      <c r="E10" s="3505"/>
      <c r="F10" s="3505"/>
      <c r="G10" s="3505"/>
      <c r="H10" s="3505"/>
      <c r="I10" s="3505"/>
      <c r="J10" s="3505"/>
      <c r="K10" s="3505"/>
      <c r="L10" s="3505"/>
      <c r="M10" s="3505"/>
      <c r="N10" s="3505"/>
      <c r="O10" s="3505"/>
      <c r="P10" s="3505"/>
      <c r="Q10" s="3505"/>
      <c r="R10" s="3505"/>
      <c r="S10" s="3505"/>
      <c r="T10" s="3505"/>
      <c r="U10" s="3505"/>
      <c r="V10" s="3505"/>
      <c r="W10" s="3505"/>
      <c r="X10" s="3505"/>
      <c r="Y10" s="3505"/>
      <c r="Z10" s="2272"/>
      <c r="AA10" s="1150"/>
      <c r="AB10" s="1150"/>
      <c r="AC10" s="1150"/>
      <c r="AD10" s="1150"/>
      <c r="AE10" s="1150"/>
      <c r="AF10" s="2270"/>
    </row>
    <row r="11" spans="1:48" ht="24" hidden="1" customHeight="1">
      <c r="B11" s="1652"/>
      <c r="C11" s="2273"/>
      <c r="D11" s="3498" t="s">
        <v>233</v>
      </c>
      <c r="E11" s="3499" t="s">
        <v>234</v>
      </c>
      <c r="F11" s="3499"/>
      <c r="G11" s="3499"/>
      <c r="H11" s="3499"/>
      <c r="I11" s="2274"/>
      <c r="J11" s="3500" t="s">
        <v>112</v>
      </c>
      <c r="K11" s="3500"/>
      <c r="L11" s="3500"/>
      <c r="M11" s="2275"/>
      <c r="N11" s="3501" t="s">
        <v>235</v>
      </c>
      <c r="O11" s="3501"/>
      <c r="P11" s="3501"/>
      <c r="Q11" s="3501"/>
      <c r="R11" s="3501"/>
      <c r="S11" s="3501"/>
      <c r="T11" s="3501"/>
      <c r="U11" s="3501"/>
      <c r="V11" s="3501"/>
      <c r="W11" s="3501"/>
      <c r="X11" s="3501"/>
      <c r="Y11" s="3501"/>
      <c r="Z11" s="2272"/>
      <c r="AA11" s="2272"/>
      <c r="AB11" s="2272"/>
      <c r="AC11" s="2272"/>
      <c r="AD11" s="2272"/>
      <c r="AE11" s="2272"/>
      <c r="AF11" s="2270"/>
    </row>
    <row r="12" spans="1:48" ht="9.75" hidden="1" customHeight="1">
      <c r="B12" s="1652"/>
      <c r="C12" s="2273"/>
      <c r="D12" s="3498"/>
      <c r="E12" s="3499"/>
      <c r="F12" s="3499"/>
      <c r="G12" s="3499"/>
      <c r="H12" s="3499"/>
      <c r="I12" s="2274"/>
      <c r="J12" s="3502" t="s">
        <v>113</v>
      </c>
      <c r="K12" s="3502"/>
      <c r="L12" s="3502"/>
      <c r="M12" s="2276"/>
      <c r="N12" s="3496"/>
      <c r="O12" s="3496"/>
      <c r="P12" s="3496"/>
      <c r="Q12" s="3496"/>
      <c r="R12" s="3496"/>
      <c r="S12" s="3496"/>
      <c r="T12" s="3496"/>
      <c r="U12" s="3497"/>
      <c r="V12" s="3496"/>
      <c r="W12" s="3496"/>
      <c r="X12" s="3496"/>
      <c r="Y12" s="3503"/>
      <c r="Z12" s="2272"/>
      <c r="AA12" s="2272"/>
      <c r="AB12" s="2272"/>
      <c r="AC12" s="2272"/>
      <c r="AD12" s="2272"/>
      <c r="AE12" s="2272"/>
      <c r="AF12" s="3512"/>
    </row>
    <row r="13" spans="1:48" ht="18" hidden="1" customHeight="1">
      <c r="B13" s="1652"/>
      <c r="C13" s="2273"/>
      <c r="D13" s="3498"/>
      <c r="E13" s="3499"/>
      <c r="F13" s="3499"/>
      <c r="G13" s="3499"/>
      <c r="H13" s="3499"/>
      <c r="I13" s="2277">
        <v>85</v>
      </c>
      <c r="J13" s="2277">
        <v>85</v>
      </c>
      <c r="K13" s="3501" t="s">
        <v>222</v>
      </c>
      <c r="L13" s="3501"/>
      <c r="M13" s="2278"/>
      <c r="N13" s="3496"/>
      <c r="O13" s="3496"/>
      <c r="P13" s="3496"/>
      <c r="Q13" s="3496"/>
      <c r="R13" s="3496"/>
      <c r="S13" s="3496"/>
      <c r="T13" s="3496"/>
      <c r="U13" s="3497"/>
      <c r="V13" s="3496"/>
      <c r="W13" s="3496"/>
      <c r="X13" s="3496"/>
      <c r="Y13" s="3503"/>
      <c r="Z13" s="2272"/>
      <c r="AA13" s="2272"/>
      <c r="AB13" s="2272"/>
      <c r="AC13" s="2272"/>
      <c r="AD13" s="2272"/>
      <c r="AE13" s="2272"/>
      <c r="AF13" s="3512"/>
    </row>
    <row r="14" spans="1:48" ht="66.75" customHeight="1">
      <c r="B14" s="1652"/>
      <c r="C14" s="2273"/>
      <c r="D14" s="2273"/>
      <c r="E14" s="3493"/>
      <c r="F14" s="2279" t="s">
        <v>1308</v>
      </c>
      <c r="G14" s="3509" t="s">
        <v>1309</v>
      </c>
      <c r="H14" s="3509"/>
      <c r="I14" s="2280">
        <f>SUM(I15:I16)</f>
        <v>0.01</v>
      </c>
      <c r="J14" s="2280">
        <f>SUM(J15:J16)</f>
        <v>0.01</v>
      </c>
      <c r="K14" s="2281"/>
      <c r="L14" s="2282"/>
      <c r="M14" s="2283"/>
      <c r="N14" s="2284"/>
      <c r="O14" s="2284"/>
      <c r="P14" s="2284"/>
      <c r="Q14" s="2284"/>
      <c r="R14" s="2284"/>
      <c r="S14" s="2284"/>
      <c r="T14" s="2284"/>
      <c r="U14" s="2284"/>
      <c r="V14" s="2284"/>
      <c r="W14" s="2284"/>
      <c r="X14" s="2284"/>
      <c r="Y14" s="2284"/>
      <c r="Z14" s="2285">
        <f>SUM(Z15:Z16)</f>
        <v>300</v>
      </c>
      <c r="AA14" s="2286"/>
      <c r="AB14" s="2287"/>
      <c r="AC14" s="2287"/>
      <c r="AD14" s="2286"/>
      <c r="AE14" s="2272"/>
      <c r="AF14" s="2288"/>
    </row>
    <row r="15" spans="1:48" ht="36">
      <c r="B15" s="1652"/>
      <c r="C15" s="2273"/>
      <c r="D15" s="2273"/>
      <c r="E15" s="3493"/>
      <c r="F15" s="2279"/>
      <c r="G15" s="2289" t="s">
        <v>361</v>
      </c>
      <c r="H15" s="2290" t="s">
        <v>1310</v>
      </c>
      <c r="I15" s="2280">
        <f>SUM(M15:X15)</f>
        <v>2.5000000000000001E-3</v>
      </c>
      <c r="J15" s="2280">
        <f>SUM(N15:Y15)</f>
        <v>2.5000000000000001E-3</v>
      </c>
      <c r="K15" s="2281">
        <v>1</v>
      </c>
      <c r="L15" s="2282" t="s">
        <v>1311</v>
      </c>
      <c r="M15" s="2283" t="s">
        <v>1312</v>
      </c>
      <c r="N15" s="2284"/>
      <c r="O15" s="2284">
        <v>2.5000000000000001E-3</v>
      </c>
      <c r="P15" s="2272"/>
      <c r="Q15" s="2284"/>
      <c r="R15" s="2284"/>
      <c r="S15" s="2284"/>
      <c r="T15" s="2284"/>
      <c r="U15" s="2284"/>
      <c r="V15" s="2272"/>
      <c r="W15" s="2272"/>
      <c r="X15" s="2284"/>
      <c r="Y15" s="2284"/>
      <c r="Z15" s="2291"/>
      <c r="AA15" s="2292" t="s">
        <v>1313</v>
      </c>
      <c r="AB15" s="2293" t="s">
        <v>90</v>
      </c>
      <c r="AC15" s="2293" t="s">
        <v>1314</v>
      </c>
      <c r="AD15" s="2293" t="s">
        <v>1314</v>
      </c>
      <c r="AE15" s="2293" t="s">
        <v>1314</v>
      </c>
      <c r="AF15" s="2288"/>
    </row>
    <row r="16" spans="1:48" ht="121.5" customHeight="1">
      <c r="B16" s="1652"/>
      <c r="C16" s="2273"/>
      <c r="D16" s="2273"/>
      <c r="E16" s="3493"/>
      <c r="F16" s="2279"/>
      <c r="G16" s="2289" t="s">
        <v>361</v>
      </c>
      <c r="H16" s="2290" t="s">
        <v>1315</v>
      </c>
      <c r="I16" s="2280">
        <f>SUM(M16:X16)</f>
        <v>7.4999999999999997E-3</v>
      </c>
      <c r="J16" s="2280">
        <f>SUM(N16:Y16)</f>
        <v>7.4999999999999997E-3</v>
      </c>
      <c r="K16" s="2281">
        <v>3</v>
      </c>
      <c r="L16" s="2282" t="s">
        <v>1316</v>
      </c>
      <c r="M16" s="2283" t="s">
        <v>1312</v>
      </c>
      <c r="N16" s="2284"/>
      <c r="O16" s="2284"/>
      <c r="P16" s="2284">
        <v>2.5000000000000001E-3</v>
      </c>
      <c r="Q16" s="2284"/>
      <c r="R16" s="2284"/>
      <c r="S16" s="2284"/>
      <c r="T16" s="2284">
        <v>2.5000000000000001E-3</v>
      </c>
      <c r="U16" s="2284"/>
      <c r="V16" s="2284"/>
      <c r="W16" s="2284"/>
      <c r="X16" s="2284">
        <v>2.5000000000000001E-3</v>
      </c>
      <c r="Y16" s="2284"/>
      <c r="Z16" s="2294">
        <v>300</v>
      </c>
      <c r="AA16" s="2292" t="s">
        <v>1313</v>
      </c>
      <c r="AB16" s="2295" t="s">
        <v>1317</v>
      </c>
      <c r="AC16" s="2295" t="s">
        <v>1314</v>
      </c>
      <c r="AD16" s="2295" t="s">
        <v>1314</v>
      </c>
      <c r="AE16" s="2295" t="s">
        <v>1314</v>
      </c>
      <c r="AF16" s="2288"/>
    </row>
    <row r="17" spans="1:48" ht="35.25" customHeight="1">
      <c r="B17" s="1652"/>
      <c r="C17" s="2273"/>
      <c r="D17" s="2273"/>
      <c r="E17" s="3507" t="s">
        <v>237</v>
      </c>
      <c r="F17" s="3494" t="s">
        <v>351</v>
      </c>
      <c r="G17" s="3494"/>
      <c r="H17" s="3494"/>
      <c r="I17" s="2296">
        <f>I18+I21+I25</f>
        <v>0.02</v>
      </c>
      <c r="J17" s="2296">
        <f>J18+J21+J25</f>
        <v>1.6E-2</v>
      </c>
      <c r="K17" s="2297" t="s">
        <v>117</v>
      </c>
      <c r="L17" s="2297"/>
      <c r="M17" s="2297"/>
      <c r="N17" s="2297"/>
      <c r="O17" s="2297"/>
      <c r="P17" s="2297"/>
      <c r="Q17" s="2297"/>
      <c r="R17" s="2297"/>
      <c r="S17" s="2297"/>
      <c r="T17" s="2297"/>
      <c r="U17" s="2297"/>
      <c r="V17" s="2297"/>
      <c r="W17" s="2297"/>
      <c r="X17" s="2297"/>
      <c r="Y17" s="2298"/>
      <c r="Z17" s="2272"/>
      <c r="AA17" s="2299"/>
      <c r="AB17" s="2299"/>
      <c r="AC17" s="2299"/>
      <c r="AD17" s="2299"/>
      <c r="AE17" s="2299"/>
      <c r="AF17" s="2300"/>
    </row>
    <row r="18" spans="1:48" ht="51" customHeight="1">
      <c r="B18" s="1652"/>
      <c r="C18" s="2273"/>
      <c r="D18" s="2273"/>
      <c r="E18" s="3507"/>
      <c r="F18" s="3508" t="s">
        <v>279</v>
      </c>
      <c r="G18" s="3509" t="s">
        <v>1318</v>
      </c>
      <c r="H18" s="3509"/>
      <c r="I18" s="2301">
        <f>SUM(I19:I20)</f>
        <v>8.0000000000000002E-3</v>
      </c>
      <c r="J18" s="2301">
        <f>SUM(J19:J20)</f>
        <v>7.0000000000000001E-3</v>
      </c>
      <c r="K18" s="2302"/>
      <c r="L18" s="2282"/>
      <c r="M18" s="2301"/>
      <c r="N18" s="2301"/>
      <c r="O18" s="2301"/>
      <c r="P18" s="2301"/>
      <c r="Q18" s="2301"/>
      <c r="R18" s="2301"/>
      <c r="S18" s="2301"/>
      <c r="T18" s="2301"/>
      <c r="U18" s="2301"/>
      <c r="V18" s="2301"/>
      <c r="W18" s="2301"/>
      <c r="X18" s="2301"/>
      <c r="Y18" s="2272"/>
      <c r="Z18" s="2303"/>
      <c r="AA18" s="1148"/>
      <c r="AB18" s="1148"/>
      <c r="AC18" s="1148"/>
      <c r="AD18" s="1148"/>
      <c r="AE18" s="1148"/>
      <c r="AF18" s="2288"/>
    </row>
    <row r="19" spans="1:48" ht="48">
      <c r="B19" s="1652"/>
      <c r="C19" s="2273"/>
      <c r="D19" s="2273"/>
      <c r="E19" s="3507"/>
      <c r="F19" s="3508"/>
      <c r="G19" s="2304" t="s">
        <v>240</v>
      </c>
      <c r="H19" s="2305" t="s">
        <v>1319</v>
      </c>
      <c r="I19" s="2301">
        <f>SUM(L19:W19)</f>
        <v>7.0000000000000001E-3</v>
      </c>
      <c r="J19" s="2301">
        <f>SUM(M19:X19)</f>
        <v>7.0000000000000001E-3</v>
      </c>
      <c r="K19" s="2306">
        <v>1</v>
      </c>
      <c r="L19" s="2307" t="s">
        <v>1320</v>
      </c>
      <c r="M19" s="2308" t="s">
        <v>1321</v>
      </c>
      <c r="N19" s="2308"/>
      <c r="O19" s="2308"/>
      <c r="P19" s="2308"/>
      <c r="Q19" s="2308"/>
      <c r="R19" s="2308"/>
      <c r="S19" s="2308"/>
      <c r="T19" s="2308">
        <v>7.0000000000000001E-3</v>
      </c>
      <c r="U19" s="2308"/>
      <c r="V19" s="2308"/>
      <c r="W19" s="2308"/>
      <c r="X19" s="2308"/>
      <c r="Y19" s="2307"/>
      <c r="Z19" s="2309"/>
      <c r="AA19" s="1148" t="s">
        <v>1313</v>
      </c>
      <c r="AB19" s="1148" t="s">
        <v>95</v>
      </c>
      <c r="AC19" s="1148" t="s">
        <v>1314</v>
      </c>
      <c r="AD19" s="1148" t="s">
        <v>1314</v>
      </c>
      <c r="AE19" s="1148" t="s">
        <v>1314</v>
      </c>
      <c r="AF19" s="2288"/>
    </row>
    <row r="20" spans="1:48" ht="66" customHeight="1">
      <c r="B20" s="1652"/>
      <c r="C20" s="2273"/>
      <c r="D20" s="2273"/>
      <c r="E20" s="3507"/>
      <c r="F20" s="3508"/>
      <c r="G20" s="2304" t="s">
        <v>240</v>
      </c>
      <c r="H20" s="2305" t="s">
        <v>1322</v>
      </c>
      <c r="I20" s="2301">
        <f t="shared" ref="I20" si="0">SUM(L20:W20)</f>
        <v>1E-3</v>
      </c>
      <c r="J20" s="2310">
        <f>SUM(M20:V20)</f>
        <v>0</v>
      </c>
      <c r="K20" s="2306">
        <v>1</v>
      </c>
      <c r="L20" s="2307" t="s">
        <v>946</v>
      </c>
      <c r="M20" s="2308" t="s">
        <v>1323</v>
      </c>
      <c r="N20" s="2308"/>
      <c r="O20" s="2308"/>
      <c r="P20" s="2308"/>
      <c r="Q20" s="2308"/>
      <c r="R20" s="2308"/>
      <c r="S20" s="2308"/>
      <c r="T20" s="2308"/>
      <c r="U20" s="2308"/>
      <c r="V20" s="2308"/>
      <c r="W20" s="2308">
        <v>1E-3</v>
      </c>
      <c r="X20" s="2308"/>
      <c r="Y20" s="2307"/>
      <c r="Z20" s="2311"/>
      <c r="AA20" s="2312" t="s">
        <v>1324</v>
      </c>
      <c r="AB20" s="1148" t="s">
        <v>1314</v>
      </c>
      <c r="AC20" s="1148" t="s">
        <v>1325</v>
      </c>
      <c r="AD20" s="1148" t="s">
        <v>1326</v>
      </c>
      <c r="AE20" s="1148" t="s">
        <v>1314</v>
      </c>
      <c r="AF20" s="2288"/>
    </row>
    <row r="21" spans="1:48" ht="40.5" customHeight="1">
      <c r="B21" s="1652"/>
      <c r="C21" s="2273"/>
      <c r="D21" s="2273"/>
      <c r="E21" s="3507"/>
      <c r="F21" s="3508" t="s">
        <v>1005</v>
      </c>
      <c r="G21" s="3509" t="s">
        <v>1327</v>
      </c>
      <c r="H21" s="3509"/>
      <c r="I21" s="2301">
        <f>SUM(I22:I24)</f>
        <v>8.0000000000000002E-3</v>
      </c>
      <c r="J21" s="2301">
        <f>SUM(J22:J24)</f>
        <v>5.0000000000000001E-3</v>
      </c>
      <c r="K21" s="2302"/>
      <c r="L21" s="2282"/>
      <c r="M21" s="2301"/>
      <c r="N21" s="2301"/>
      <c r="O21" s="2301"/>
      <c r="P21" s="2301"/>
      <c r="Q21" s="2301"/>
      <c r="R21" s="2301"/>
      <c r="S21" s="2301"/>
      <c r="T21" s="2301"/>
      <c r="U21" s="2301"/>
      <c r="V21" s="2301"/>
      <c r="W21" s="2301"/>
      <c r="X21" s="2301"/>
      <c r="Y21" s="2307"/>
      <c r="Z21" s="2303"/>
      <c r="AA21" s="1148"/>
      <c r="AB21" s="1148"/>
      <c r="AC21" s="1148"/>
      <c r="AD21" s="1148"/>
      <c r="AE21" s="1148"/>
      <c r="AF21" s="2288"/>
    </row>
    <row r="22" spans="1:48" ht="60">
      <c r="B22" s="1652"/>
      <c r="C22" s="2273"/>
      <c r="D22" s="2273"/>
      <c r="E22" s="3507"/>
      <c r="F22" s="3508"/>
      <c r="G22" s="2304" t="s">
        <v>240</v>
      </c>
      <c r="H22" s="2313" t="s">
        <v>1328</v>
      </c>
      <c r="I22" s="2301">
        <f t="shared" ref="I22:J23" si="1">SUM(L22:W22)</f>
        <v>5.0000000000000001E-3</v>
      </c>
      <c r="J22" s="2301">
        <f t="shared" si="1"/>
        <v>5.0000000000000001E-3</v>
      </c>
      <c r="K22" s="2314">
        <v>1</v>
      </c>
      <c r="L22" s="2315" t="s">
        <v>1329</v>
      </c>
      <c r="M22" s="2308" t="s">
        <v>1330</v>
      </c>
      <c r="N22" s="2308"/>
      <c r="O22" s="2308"/>
      <c r="P22" s="2308"/>
      <c r="Q22" s="2308"/>
      <c r="R22" s="2308"/>
      <c r="S22" s="2308"/>
      <c r="T22" s="2308">
        <v>5.0000000000000001E-3</v>
      </c>
      <c r="U22" s="2308"/>
      <c r="V22" s="2308"/>
      <c r="W22" s="2308"/>
      <c r="X22" s="2308"/>
      <c r="Y22" s="2307"/>
      <c r="Z22" s="2316"/>
      <c r="AA22" s="1148" t="s">
        <v>1313</v>
      </c>
      <c r="AB22" s="1148" t="s">
        <v>809</v>
      </c>
      <c r="AC22" s="1148" t="s">
        <v>1314</v>
      </c>
      <c r="AD22" s="1148" t="s">
        <v>1314</v>
      </c>
      <c r="AE22" s="1148" t="s">
        <v>1314</v>
      </c>
      <c r="AF22" s="2288"/>
    </row>
    <row r="23" spans="1:48" ht="51" customHeight="1">
      <c r="B23" s="2317"/>
      <c r="C23" s="2289"/>
      <c r="D23" s="2289"/>
      <c r="E23" s="3507"/>
      <c r="F23" s="3508"/>
      <c r="G23" s="2304"/>
      <c r="H23" s="2313" t="s">
        <v>1322</v>
      </c>
      <c r="I23" s="2301">
        <f t="shared" si="1"/>
        <v>1E-3</v>
      </c>
      <c r="J23" s="2310"/>
      <c r="K23" s="2314">
        <v>1</v>
      </c>
      <c r="L23" s="2315" t="s">
        <v>1331</v>
      </c>
      <c r="M23" s="2308" t="s">
        <v>1323</v>
      </c>
      <c r="N23" s="2308"/>
      <c r="O23" s="2308"/>
      <c r="P23" s="2308"/>
      <c r="Q23" s="2308"/>
      <c r="R23" s="2308"/>
      <c r="S23" s="2308"/>
      <c r="T23" s="2308"/>
      <c r="U23" s="2308"/>
      <c r="V23" s="2308"/>
      <c r="W23" s="2308">
        <v>1E-3</v>
      </c>
      <c r="X23" s="2308"/>
      <c r="Y23" s="2307"/>
      <c r="Z23" s="2316"/>
      <c r="AA23" s="2318" t="s">
        <v>1324</v>
      </c>
      <c r="AB23" s="2318" t="s">
        <v>1314</v>
      </c>
      <c r="AC23" s="2319" t="s">
        <v>1332</v>
      </c>
      <c r="AD23" s="2319" t="s">
        <v>1333</v>
      </c>
      <c r="AE23" s="2320" t="s">
        <v>1314</v>
      </c>
      <c r="AF23" s="2288"/>
    </row>
    <row r="24" spans="1:48" ht="66.75" customHeight="1">
      <c r="B24" s="1652"/>
      <c r="C24" s="2273"/>
      <c r="D24" s="2273"/>
      <c r="E24" s="3507"/>
      <c r="F24" s="3508"/>
      <c r="G24" s="2304" t="s">
        <v>240</v>
      </c>
      <c r="H24" s="2313" t="s">
        <v>1334</v>
      </c>
      <c r="I24" s="2301">
        <f>SUM(M24:X24)</f>
        <v>2E-3</v>
      </c>
      <c r="J24" s="2310"/>
      <c r="K24" s="2314">
        <v>1</v>
      </c>
      <c r="L24" s="2315" t="s">
        <v>1335</v>
      </c>
      <c r="M24" s="2308" t="s">
        <v>1336</v>
      </c>
      <c r="N24" s="2308"/>
      <c r="O24" s="2308"/>
      <c r="P24" s="2308"/>
      <c r="Q24" s="2308"/>
      <c r="R24" s="2308"/>
      <c r="S24" s="2308"/>
      <c r="T24" s="2308"/>
      <c r="U24" s="2308"/>
      <c r="V24" s="2308"/>
      <c r="W24" s="2308"/>
      <c r="X24" s="2308">
        <v>2E-3</v>
      </c>
      <c r="Y24" s="2307"/>
      <c r="Z24" s="2272"/>
      <c r="AA24" s="2318" t="s">
        <v>1324</v>
      </c>
      <c r="AB24" s="1148" t="s">
        <v>1314</v>
      </c>
      <c r="AC24" s="1148" t="s">
        <v>1337</v>
      </c>
      <c r="AD24" s="1148" t="s">
        <v>1338</v>
      </c>
      <c r="AE24" s="2321" t="s">
        <v>1314</v>
      </c>
      <c r="AF24" s="2288"/>
    </row>
    <row r="25" spans="1:48" ht="43.5" customHeight="1">
      <c r="B25" s="1652"/>
      <c r="C25" s="2273"/>
      <c r="D25" s="2273"/>
      <c r="E25" s="3507"/>
      <c r="F25" s="3510" t="s">
        <v>1010</v>
      </c>
      <c r="G25" s="3509" t="s">
        <v>1339</v>
      </c>
      <c r="H25" s="3509"/>
      <c r="I25" s="2301">
        <f>SUM(I26:I26)</f>
        <v>4.0000000000000001E-3</v>
      </c>
      <c r="J25" s="2301">
        <f>SUM(J26:J26)</f>
        <v>4.0000000000000001E-3</v>
      </c>
      <c r="K25" s="2302"/>
      <c r="L25" s="2282"/>
      <c r="M25" s="2301"/>
      <c r="N25" s="2301"/>
      <c r="O25" s="2301"/>
      <c r="P25" s="2301"/>
      <c r="Q25" s="2301"/>
      <c r="R25" s="2301"/>
      <c r="S25" s="2301"/>
      <c r="T25" s="2301"/>
      <c r="U25" s="2301"/>
      <c r="V25" s="2301"/>
      <c r="W25" s="2301"/>
      <c r="X25" s="2301"/>
      <c r="Y25" s="2272"/>
      <c r="Z25" s="2272"/>
      <c r="AA25" s="2318"/>
      <c r="AB25" s="2318"/>
      <c r="AC25" s="2318"/>
      <c r="AD25" s="2318"/>
      <c r="AE25" s="2318"/>
      <c r="AF25" s="2288"/>
    </row>
    <row r="26" spans="1:48" ht="48.75" thickBot="1">
      <c r="B26" s="1652"/>
      <c r="C26" s="2273"/>
      <c r="D26" s="2273"/>
      <c r="E26" s="3507"/>
      <c r="F26" s="3510"/>
      <c r="G26" s="2304" t="s">
        <v>123</v>
      </c>
      <c r="H26" s="2313" t="s">
        <v>1340</v>
      </c>
      <c r="I26" s="2301">
        <f>SUM(L26:W26)</f>
        <v>4.0000000000000001E-3</v>
      </c>
      <c r="J26" s="2301">
        <f>SUM(M26:X26)</f>
        <v>4.0000000000000001E-3</v>
      </c>
      <c r="K26" s="2314">
        <v>1</v>
      </c>
      <c r="L26" s="2315" t="s">
        <v>431</v>
      </c>
      <c r="M26" s="2308" t="s">
        <v>1323</v>
      </c>
      <c r="N26" s="2308"/>
      <c r="O26" s="2308"/>
      <c r="P26" s="2308"/>
      <c r="Q26" s="2308"/>
      <c r="R26" s="2308"/>
      <c r="S26" s="2308"/>
      <c r="T26" s="2308">
        <v>4.0000000000000001E-3</v>
      </c>
      <c r="U26" s="2308"/>
      <c r="V26" s="2308"/>
      <c r="W26" s="2308"/>
      <c r="X26" s="2308"/>
      <c r="Y26" s="2307"/>
      <c r="Z26" s="2272"/>
      <c r="AA26" s="2318" t="s">
        <v>1313</v>
      </c>
      <c r="AB26" s="2318" t="s">
        <v>95</v>
      </c>
      <c r="AC26" s="2318" t="s">
        <v>1314</v>
      </c>
      <c r="AD26" s="2318" t="s">
        <v>1314</v>
      </c>
      <c r="AE26" s="2318" t="s">
        <v>1314</v>
      </c>
      <c r="AF26" s="2288"/>
    </row>
    <row r="27" spans="1:48" ht="25.5" customHeight="1" thickBot="1">
      <c r="B27" s="2267" t="s">
        <v>215</v>
      </c>
      <c r="C27" s="3511" t="s">
        <v>216</v>
      </c>
      <c r="D27" s="3511"/>
      <c r="E27" s="3511"/>
      <c r="F27" s="3511"/>
      <c r="G27" s="3511"/>
      <c r="H27" s="3511"/>
      <c r="I27" s="3511"/>
      <c r="J27" s="3511"/>
      <c r="K27" s="3511"/>
      <c r="L27" s="3511"/>
      <c r="M27" s="3511"/>
      <c r="N27" s="3511"/>
      <c r="O27" s="3511"/>
      <c r="P27" s="3511"/>
      <c r="Q27" s="3511"/>
      <c r="R27" s="3511"/>
      <c r="S27" s="3511"/>
      <c r="T27" s="3511"/>
      <c r="U27" s="3511"/>
      <c r="V27" s="3511"/>
      <c r="W27" s="3511"/>
      <c r="X27" s="3511"/>
      <c r="Y27" s="2322"/>
      <c r="Z27" s="2272"/>
      <c r="AA27" s="2318"/>
      <c r="AB27" s="2318"/>
      <c r="AC27" s="2318"/>
      <c r="AD27" s="2318"/>
      <c r="AE27" s="2318"/>
      <c r="AF27" s="2288"/>
    </row>
    <row r="28" spans="1:48" s="2264" customFormat="1" ht="27" customHeight="1">
      <c r="A28" s="36"/>
      <c r="B28" s="1652"/>
      <c r="C28" s="2271" t="s">
        <v>232</v>
      </c>
      <c r="D28" s="3505" t="s">
        <v>218</v>
      </c>
      <c r="E28" s="3505"/>
      <c r="F28" s="3505"/>
      <c r="G28" s="3505"/>
      <c r="H28" s="3505"/>
      <c r="I28" s="3505"/>
      <c r="J28" s="3505"/>
      <c r="K28" s="3505"/>
      <c r="L28" s="3505"/>
      <c r="M28" s="3505"/>
      <c r="N28" s="3505"/>
      <c r="O28" s="3505"/>
      <c r="P28" s="3505"/>
      <c r="Q28" s="3505"/>
      <c r="R28" s="3505"/>
      <c r="S28" s="3505"/>
      <c r="T28" s="3505"/>
      <c r="U28" s="3505"/>
      <c r="V28" s="3505"/>
      <c r="W28" s="3505"/>
      <c r="X28" s="3505"/>
      <c r="Y28" s="2322"/>
      <c r="Z28" s="2272"/>
      <c r="AA28" s="2318"/>
      <c r="AB28" s="2318"/>
      <c r="AC28" s="2323"/>
      <c r="AD28" s="2323"/>
      <c r="AE28" s="2318"/>
      <c r="AF28" s="2288"/>
      <c r="AG28" s="36"/>
      <c r="AH28" s="36"/>
      <c r="AI28" s="36"/>
      <c r="AJ28" s="36"/>
      <c r="AK28" s="36"/>
      <c r="AL28" s="36"/>
      <c r="AM28" s="36"/>
      <c r="AN28" s="36"/>
      <c r="AO28" s="36"/>
      <c r="AP28" s="36"/>
      <c r="AQ28" s="36"/>
      <c r="AR28" s="36"/>
      <c r="AS28" s="36"/>
      <c r="AT28" s="36"/>
      <c r="AU28" s="36"/>
      <c r="AV28" s="36"/>
    </row>
    <row r="29" spans="1:48" s="2264" customFormat="1" ht="24" customHeight="1">
      <c r="A29" s="36"/>
      <c r="B29" s="1652"/>
      <c r="C29" s="2273"/>
      <c r="D29" s="3498" t="s">
        <v>348</v>
      </c>
      <c r="E29" s="3499" t="s">
        <v>349</v>
      </c>
      <c r="F29" s="3499"/>
      <c r="G29" s="3499"/>
      <c r="H29" s="3499"/>
      <c r="I29" s="2274"/>
      <c r="J29" s="3500" t="s">
        <v>112</v>
      </c>
      <c r="K29" s="3500"/>
      <c r="L29" s="3500"/>
      <c r="M29" s="3501" t="s">
        <v>264</v>
      </c>
      <c r="N29" s="3501"/>
      <c r="O29" s="3501"/>
      <c r="P29" s="3501"/>
      <c r="Q29" s="3501"/>
      <c r="R29" s="3501"/>
      <c r="S29" s="3501"/>
      <c r="T29" s="3501"/>
      <c r="U29" s="3501"/>
      <c r="V29" s="3501"/>
      <c r="W29" s="3501"/>
      <c r="X29" s="3501"/>
      <c r="Y29" s="2322"/>
      <c r="Z29" s="2272"/>
      <c r="AA29" s="2318"/>
      <c r="AB29" s="2318"/>
      <c r="AC29" s="2318"/>
      <c r="AD29" s="2318"/>
      <c r="AE29" s="2324"/>
      <c r="AF29" s="2288"/>
      <c r="AG29" s="36"/>
      <c r="AH29" s="36"/>
      <c r="AI29" s="36"/>
      <c r="AJ29" s="36"/>
      <c r="AK29" s="36"/>
      <c r="AL29" s="36"/>
      <c r="AM29" s="36"/>
      <c r="AN29" s="36"/>
      <c r="AO29" s="36"/>
      <c r="AP29" s="36"/>
      <c r="AQ29" s="36"/>
      <c r="AR29" s="36"/>
      <c r="AS29" s="36"/>
      <c r="AT29" s="36"/>
      <c r="AU29" s="36"/>
      <c r="AV29" s="36"/>
    </row>
    <row r="30" spans="1:48" s="2264" customFormat="1" ht="9.75" customHeight="1">
      <c r="A30" s="36"/>
      <c r="B30" s="1652"/>
      <c r="C30" s="2273"/>
      <c r="D30" s="3498"/>
      <c r="E30" s="3499"/>
      <c r="F30" s="3499"/>
      <c r="G30" s="3499"/>
      <c r="H30" s="3499"/>
      <c r="I30" s="2274"/>
      <c r="J30" s="3502" t="s">
        <v>113</v>
      </c>
      <c r="K30" s="3502"/>
      <c r="L30" s="3502"/>
      <c r="M30" s="3497"/>
      <c r="N30" s="3497"/>
      <c r="O30" s="3497"/>
      <c r="P30" s="3497"/>
      <c r="Q30" s="3497"/>
      <c r="R30" s="3497"/>
      <c r="S30" s="3497"/>
      <c r="T30" s="3497"/>
      <c r="U30" s="3497"/>
      <c r="V30" s="3497"/>
      <c r="W30" s="3497"/>
      <c r="X30" s="3497"/>
      <c r="Y30" s="2322"/>
      <c r="Z30" s="2272"/>
      <c r="AA30" s="2318"/>
      <c r="AB30" s="2318"/>
      <c r="AC30" s="2318"/>
      <c r="AD30" s="2318"/>
      <c r="AE30" s="2324"/>
      <c r="AF30" s="2288"/>
      <c r="AG30" s="36"/>
      <c r="AH30" s="36"/>
      <c r="AI30" s="36"/>
      <c r="AJ30" s="36"/>
      <c r="AK30" s="36"/>
      <c r="AL30" s="36"/>
      <c r="AM30" s="36"/>
      <c r="AN30" s="36"/>
      <c r="AO30" s="36"/>
      <c r="AP30" s="36"/>
      <c r="AQ30" s="36"/>
      <c r="AR30" s="36"/>
      <c r="AS30" s="36"/>
      <c r="AT30" s="36"/>
      <c r="AU30" s="36"/>
      <c r="AV30" s="36"/>
    </row>
    <row r="31" spans="1:48" s="2264" customFormat="1" ht="18" customHeight="1">
      <c r="A31" s="36"/>
      <c r="B31" s="1652"/>
      <c r="C31" s="2273"/>
      <c r="D31" s="3498"/>
      <c r="E31" s="3499"/>
      <c r="F31" s="3499"/>
      <c r="G31" s="3499"/>
      <c r="H31" s="3499"/>
      <c r="I31" s="2325"/>
      <c r="J31" s="2325"/>
      <c r="K31" s="3506" t="s">
        <v>267</v>
      </c>
      <c r="L31" s="3506"/>
      <c r="M31" s="3497"/>
      <c r="N31" s="3497"/>
      <c r="O31" s="3497"/>
      <c r="P31" s="3497"/>
      <c r="Q31" s="3497"/>
      <c r="R31" s="3497"/>
      <c r="S31" s="3497"/>
      <c r="T31" s="3497"/>
      <c r="U31" s="3497"/>
      <c r="V31" s="3497"/>
      <c r="W31" s="3497"/>
      <c r="X31" s="3497"/>
      <c r="Y31" s="2322"/>
      <c r="Z31" s="2272"/>
      <c r="AA31" s="2318"/>
      <c r="AB31" s="2318"/>
      <c r="AC31" s="2318"/>
      <c r="AD31" s="2318"/>
      <c r="AE31" s="2318"/>
      <c r="AF31" s="2288"/>
      <c r="AG31" s="36"/>
      <c r="AH31" s="36"/>
      <c r="AI31" s="36"/>
      <c r="AJ31" s="36"/>
      <c r="AK31" s="36"/>
      <c r="AL31" s="36"/>
      <c r="AM31" s="36"/>
      <c r="AN31" s="36"/>
      <c r="AO31" s="36"/>
      <c r="AP31" s="36"/>
      <c r="AQ31" s="36"/>
      <c r="AR31" s="36"/>
      <c r="AS31" s="36"/>
      <c r="AT31" s="36"/>
      <c r="AU31" s="36"/>
      <c r="AV31" s="36"/>
    </row>
    <row r="32" spans="1:48" s="2264" customFormat="1" ht="20.25" customHeight="1">
      <c r="A32" s="36"/>
      <c r="B32" s="1652"/>
      <c r="C32" s="2273"/>
      <c r="D32" s="2273"/>
      <c r="E32" s="3493" t="s">
        <v>358</v>
      </c>
      <c r="F32" s="3494" t="s">
        <v>269</v>
      </c>
      <c r="G32" s="3494"/>
      <c r="H32" s="3494"/>
      <c r="I32" s="2326"/>
      <c r="J32" s="2326"/>
      <c r="K32" s="3495" t="s">
        <v>117</v>
      </c>
      <c r="L32" s="3495"/>
      <c r="M32" s="3495"/>
      <c r="N32" s="3495"/>
      <c r="O32" s="3495"/>
      <c r="P32" s="3495"/>
      <c r="Q32" s="3495"/>
      <c r="R32" s="3495"/>
      <c r="S32" s="3495"/>
      <c r="T32" s="3495"/>
      <c r="U32" s="3495"/>
      <c r="V32" s="3495"/>
      <c r="W32" s="3495"/>
      <c r="X32" s="3495"/>
      <c r="Y32" s="2322"/>
      <c r="Z32" s="2272"/>
      <c r="AA32" s="2318"/>
      <c r="AB32" s="2318"/>
      <c r="AC32" s="2318"/>
      <c r="AD32" s="2318"/>
      <c r="AE32" s="2318"/>
      <c r="AF32" s="2288"/>
      <c r="AG32" s="36"/>
      <c r="AH32" s="36"/>
      <c r="AI32" s="36"/>
      <c r="AJ32" s="36"/>
      <c r="AK32" s="36"/>
      <c r="AL32" s="36"/>
      <c r="AM32" s="36"/>
      <c r="AN32" s="36"/>
      <c r="AO32" s="36"/>
      <c r="AP32" s="36"/>
      <c r="AQ32" s="36"/>
      <c r="AR32" s="36"/>
      <c r="AS32" s="36"/>
      <c r="AT32" s="36"/>
      <c r="AU32" s="36"/>
      <c r="AV32" s="36"/>
    </row>
    <row r="33" spans="1:48" s="2264" customFormat="1" ht="36.75" customHeight="1">
      <c r="A33" s="36"/>
      <c r="B33" s="1652"/>
      <c r="C33" s="2273"/>
      <c r="D33" s="2273"/>
      <c r="E33" s="3493"/>
      <c r="F33" s="2279" t="s">
        <v>359</v>
      </c>
      <c r="G33" s="3504" t="s">
        <v>1341</v>
      </c>
      <c r="H33" s="3504"/>
      <c r="I33" s="2326">
        <f>SUM(I34:I36)</f>
        <v>0.01</v>
      </c>
      <c r="J33" s="2326">
        <f>SUM(J34:J36)</f>
        <v>5.0000000000000001E-3</v>
      </c>
      <c r="K33" s="2302"/>
      <c r="L33" s="2282"/>
      <c r="M33" s="2327">
        <f t="shared" ref="M33:T33" si="2">SUM(M34:M36)</f>
        <v>0</v>
      </c>
      <c r="N33" s="2327">
        <f t="shared" si="2"/>
        <v>0</v>
      </c>
      <c r="O33" s="2327">
        <f t="shared" si="2"/>
        <v>0</v>
      </c>
      <c r="P33" s="2327">
        <f t="shared" si="2"/>
        <v>5.0000000000000001E-3</v>
      </c>
      <c r="Q33" s="2327">
        <f t="shared" si="2"/>
        <v>0</v>
      </c>
      <c r="R33" s="2327">
        <f t="shared" si="2"/>
        <v>5.0000000000000001E-3</v>
      </c>
      <c r="S33" s="2327">
        <f t="shared" si="2"/>
        <v>0</v>
      </c>
      <c r="T33" s="2327">
        <f t="shared" si="2"/>
        <v>0</v>
      </c>
      <c r="U33" s="2327"/>
      <c r="V33" s="2327"/>
      <c r="W33" s="2327"/>
      <c r="X33" s="2327"/>
      <c r="Y33" s="2322"/>
      <c r="Z33" s="2272"/>
      <c r="AA33" s="2318"/>
      <c r="AB33" s="2318"/>
      <c r="AC33" s="2318"/>
      <c r="AD33" s="2318"/>
      <c r="AE33" s="2318"/>
      <c r="AF33" s="2288"/>
      <c r="AG33" s="36"/>
      <c r="AH33" s="36"/>
      <c r="AI33" s="36"/>
      <c r="AJ33" s="36"/>
      <c r="AK33" s="36"/>
      <c r="AL33" s="36"/>
      <c r="AM33" s="36"/>
      <c r="AN33" s="36"/>
      <c r="AO33" s="36"/>
      <c r="AP33" s="36"/>
      <c r="AQ33" s="36"/>
      <c r="AR33" s="36"/>
      <c r="AS33" s="36"/>
      <c r="AT33" s="36"/>
      <c r="AU33" s="36"/>
      <c r="AV33" s="36"/>
    </row>
    <row r="34" spans="1:48" s="2264" customFormat="1" ht="60">
      <c r="A34" s="36"/>
      <c r="B34" s="1584">
        <v>4</v>
      </c>
      <c r="C34" s="2273"/>
      <c r="D34" s="2273"/>
      <c r="E34" s="3493"/>
      <c r="F34" s="2279"/>
      <c r="G34" s="2289" t="s">
        <v>361</v>
      </c>
      <c r="H34" s="2289" t="s">
        <v>1342</v>
      </c>
      <c r="I34" s="2328">
        <f t="shared" ref="I34:J35" si="3">SUM(L34:W34)</f>
        <v>5.0000000000000001E-3</v>
      </c>
      <c r="J34" s="2328">
        <f t="shared" si="3"/>
        <v>5.0000000000000001E-3</v>
      </c>
      <c r="K34" s="2302">
        <v>1</v>
      </c>
      <c r="L34" s="2282" t="s">
        <v>1343</v>
      </c>
      <c r="M34" s="2327" t="s">
        <v>1336</v>
      </c>
      <c r="N34" s="2327"/>
      <c r="O34" s="2327"/>
      <c r="P34" s="2327">
        <v>5.0000000000000001E-3</v>
      </c>
      <c r="Q34" s="2327"/>
      <c r="R34" s="2327"/>
      <c r="S34" s="2327"/>
      <c r="T34" s="2327"/>
      <c r="U34" s="2327"/>
      <c r="V34" s="2327"/>
      <c r="W34" s="2327"/>
      <c r="X34" s="2327"/>
      <c r="Y34" s="2322"/>
      <c r="Z34" s="2272"/>
      <c r="AA34" s="2318" t="s">
        <v>1313</v>
      </c>
      <c r="AB34" s="2318" t="s">
        <v>284</v>
      </c>
      <c r="AC34" s="2318" t="s">
        <v>1314</v>
      </c>
      <c r="AD34" s="2318" t="s">
        <v>1314</v>
      </c>
      <c r="AE34" s="2318" t="s">
        <v>1314</v>
      </c>
      <c r="AF34" s="2288"/>
      <c r="AG34" s="36"/>
      <c r="AH34" s="36"/>
      <c r="AI34" s="36"/>
      <c r="AJ34" s="36"/>
      <c r="AK34" s="36"/>
      <c r="AL34" s="36"/>
      <c r="AM34" s="36"/>
      <c r="AN34" s="36"/>
      <c r="AO34" s="36"/>
      <c r="AP34" s="36"/>
      <c r="AQ34" s="36"/>
      <c r="AR34" s="36"/>
      <c r="AS34" s="36"/>
      <c r="AT34" s="36"/>
      <c r="AU34" s="36"/>
      <c r="AV34" s="36"/>
    </row>
    <row r="35" spans="1:48" s="2264" customFormat="1" ht="36">
      <c r="A35" s="36"/>
      <c r="B35" s="1584"/>
      <c r="C35" s="2273"/>
      <c r="D35" s="2273"/>
      <c r="E35" s="3493"/>
      <c r="F35" s="2279"/>
      <c r="G35" s="2289" t="s">
        <v>361</v>
      </c>
      <c r="H35" s="2289" t="s">
        <v>1344</v>
      </c>
      <c r="I35" s="2328">
        <f t="shared" si="3"/>
        <v>5.0000000000000001E-3</v>
      </c>
      <c r="J35" s="2329"/>
      <c r="K35" s="2302">
        <v>1</v>
      </c>
      <c r="L35" s="2282" t="s">
        <v>1345</v>
      </c>
      <c r="M35" s="2327" t="s">
        <v>1336</v>
      </c>
      <c r="N35" s="2327"/>
      <c r="O35" s="2327"/>
      <c r="P35" s="2327"/>
      <c r="Q35" s="2327"/>
      <c r="R35" s="2327">
        <v>5.0000000000000001E-3</v>
      </c>
      <c r="S35" s="2327"/>
      <c r="T35" s="2327"/>
      <c r="U35" s="2327"/>
      <c r="V35" s="2327"/>
      <c r="W35" s="2327"/>
      <c r="X35" s="2327"/>
      <c r="Y35" s="2322"/>
      <c r="Z35" s="2272"/>
      <c r="AA35" s="2318" t="s">
        <v>1324</v>
      </c>
      <c r="AB35" s="2318" t="s">
        <v>1314</v>
      </c>
      <c r="AC35" s="2319" t="s">
        <v>1346</v>
      </c>
      <c r="AD35" s="2319" t="s">
        <v>93</v>
      </c>
      <c r="AE35" s="2318" t="s">
        <v>1314</v>
      </c>
      <c r="AF35" s="2288"/>
      <c r="AG35" s="36"/>
      <c r="AH35" s="36"/>
      <c r="AI35" s="36"/>
      <c r="AJ35" s="36"/>
      <c r="AK35" s="36"/>
      <c r="AL35" s="36"/>
      <c r="AM35" s="36"/>
      <c r="AN35" s="36"/>
      <c r="AO35" s="36"/>
      <c r="AP35" s="36"/>
      <c r="AQ35" s="36"/>
      <c r="AR35" s="36"/>
      <c r="AS35" s="36"/>
      <c r="AT35" s="36"/>
      <c r="AU35" s="36"/>
      <c r="AV35" s="36"/>
    </row>
    <row r="36" spans="1:48" s="2264" customFormat="1" ht="14.25">
      <c r="A36" s="36"/>
      <c r="B36" s="1584"/>
      <c r="C36" s="2273"/>
      <c r="D36" s="2273"/>
      <c r="E36" s="3493"/>
      <c r="F36" s="2279"/>
      <c r="G36" s="2289"/>
      <c r="H36" s="2289"/>
      <c r="I36" s="2328"/>
      <c r="J36" s="2328"/>
      <c r="K36" s="2302"/>
      <c r="L36" s="2282"/>
      <c r="M36" s="2327"/>
      <c r="N36" s="2327"/>
      <c r="O36" s="2327"/>
      <c r="P36" s="2327"/>
      <c r="Q36" s="2327"/>
      <c r="R36" s="2327"/>
      <c r="S36" s="2327"/>
      <c r="T36" s="2327"/>
      <c r="U36" s="2327"/>
      <c r="V36" s="2327"/>
      <c r="W36" s="2327"/>
      <c r="X36" s="2327"/>
      <c r="Y36" s="2322"/>
      <c r="Z36" s="2272"/>
      <c r="AA36" s="2318"/>
      <c r="AB36" s="2318"/>
      <c r="AC36" s="2330"/>
      <c r="AD36" s="2330"/>
      <c r="AE36" s="2318"/>
      <c r="AF36" s="2288"/>
      <c r="AG36" s="36"/>
      <c r="AH36" s="36"/>
      <c r="AI36" s="36"/>
      <c r="AJ36" s="36"/>
      <c r="AK36" s="36"/>
      <c r="AL36" s="36"/>
      <c r="AM36" s="36"/>
      <c r="AN36" s="36"/>
      <c r="AO36" s="36"/>
      <c r="AP36" s="36"/>
      <c r="AQ36" s="36"/>
      <c r="AR36" s="36"/>
      <c r="AS36" s="36"/>
      <c r="AT36" s="36"/>
      <c r="AU36" s="36"/>
      <c r="AV36" s="36"/>
    </row>
    <row r="37" spans="1:48" s="2264" customFormat="1" ht="24" customHeight="1">
      <c r="A37" s="36"/>
      <c r="B37" s="1652"/>
      <c r="C37" s="2273"/>
      <c r="D37" s="3498" t="s">
        <v>1036</v>
      </c>
      <c r="E37" s="3499" t="s">
        <v>1037</v>
      </c>
      <c r="F37" s="3499"/>
      <c r="G37" s="3499"/>
      <c r="H37" s="3499"/>
      <c r="I37" s="2274"/>
      <c r="J37" s="3500" t="s">
        <v>112</v>
      </c>
      <c r="K37" s="3500"/>
      <c r="L37" s="3500"/>
      <c r="M37" s="3501" t="s">
        <v>1038</v>
      </c>
      <c r="N37" s="3501"/>
      <c r="O37" s="3501"/>
      <c r="P37" s="3501"/>
      <c r="Q37" s="3501"/>
      <c r="R37" s="3501"/>
      <c r="S37" s="3501"/>
      <c r="T37" s="3501"/>
      <c r="U37" s="3501"/>
      <c r="V37" s="3501"/>
      <c r="W37" s="3501"/>
      <c r="X37" s="3501"/>
      <c r="Y37" s="2291"/>
      <c r="Z37" s="2272"/>
      <c r="AA37" s="2318"/>
      <c r="AB37" s="2318"/>
      <c r="AC37" s="2318"/>
      <c r="AD37" s="2318"/>
      <c r="AE37" s="2324"/>
      <c r="AF37" s="2288"/>
      <c r="AG37" s="36"/>
      <c r="AH37" s="36"/>
      <c r="AI37" s="36"/>
      <c r="AJ37" s="36"/>
      <c r="AK37" s="36"/>
      <c r="AL37" s="36"/>
      <c r="AM37" s="36"/>
      <c r="AN37" s="36"/>
      <c r="AO37" s="36"/>
      <c r="AP37" s="36"/>
      <c r="AQ37" s="36"/>
      <c r="AR37" s="36"/>
      <c r="AS37" s="36"/>
      <c r="AT37" s="36"/>
      <c r="AU37" s="36"/>
      <c r="AV37" s="36"/>
    </row>
    <row r="38" spans="1:48" s="2264" customFormat="1" ht="9.75" customHeight="1">
      <c r="A38" s="36"/>
      <c r="B38" s="1652"/>
      <c r="C38" s="2273"/>
      <c r="D38" s="3498"/>
      <c r="E38" s="3499"/>
      <c r="F38" s="3499"/>
      <c r="G38" s="3499"/>
      <c r="H38" s="3499"/>
      <c r="I38" s="2274"/>
      <c r="J38" s="3502" t="s">
        <v>113</v>
      </c>
      <c r="K38" s="3502"/>
      <c r="L38" s="3502"/>
      <c r="M38" s="3496"/>
      <c r="N38" s="3496"/>
      <c r="O38" s="3496"/>
      <c r="P38" s="3496"/>
      <c r="Q38" s="3496"/>
      <c r="R38" s="3496"/>
      <c r="S38" s="3496"/>
      <c r="T38" s="3497"/>
      <c r="U38" s="3496"/>
      <c r="V38" s="3496"/>
      <c r="W38" s="3496"/>
      <c r="X38" s="3503"/>
      <c r="Y38" s="2291"/>
      <c r="Z38" s="2272"/>
      <c r="AA38" s="2318"/>
      <c r="AB38" s="2318"/>
      <c r="AC38" s="2318"/>
      <c r="AD38" s="2318"/>
      <c r="AE38" s="2318"/>
      <c r="AF38" s="2288"/>
      <c r="AG38" s="36"/>
      <c r="AH38" s="36"/>
      <c r="AI38" s="36"/>
      <c r="AJ38" s="36"/>
      <c r="AK38" s="36"/>
      <c r="AL38" s="36"/>
      <c r="AM38" s="36"/>
      <c r="AN38" s="36"/>
      <c r="AO38" s="36"/>
      <c r="AP38" s="36"/>
      <c r="AQ38" s="36"/>
      <c r="AR38" s="36"/>
      <c r="AS38" s="36"/>
      <c r="AT38" s="36"/>
      <c r="AU38" s="36"/>
      <c r="AV38" s="36"/>
    </row>
    <row r="39" spans="1:48" s="2264" customFormat="1" ht="18" customHeight="1">
      <c r="A39" s="36"/>
      <c r="B39" s="1652"/>
      <c r="C39" s="2273"/>
      <c r="D39" s="3498"/>
      <c r="E39" s="3499"/>
      <c r="F39" s="3499"/>
      <c r="G39" s="3499"/>
      <c r="H39" s="3499"/>
      <c r="I39" s="2277">
        <v>4</v>
      </c>
      <c r="J39" s="2277">
        <v>4</v>
      </c>
      <c r="K39" s="3501" t="s">
        <v>1039</v>
      </c>
      <c r="L39" s="3501"/>
      <c r="M39" s="3496"/>
      <c r="N39" s="3496"/>
      <c r="O39" s="3496"/>
      <c r="P39" s="3496"/>
      <c r="Q39" s="3496"/>
      <c r="R39" s="3496"/>
      <c r="S39" s="3496"/>
      <c r="T39" s="3497"/>
      <c r="U39" s="3496"/>
      <c r="V39" s="3496"/>
      <c r="W39" s="3496"/>
      <c r="X39" s="3503"/>
      <c r="Y39" s="2291"/>
      <c r="Z39" s="2272"/>
      <c r="AA39" s="2318"/>
      <c r="AB39" s="2318"/>
      <c r="AC39" s="2318"/>
      <c r="AD39" s="2318"/>
      <c r="AE39" s="2318"/>
      <c r="AF39" s="2288"/>
      <c r="AG39" s="36"/>
      <c r="AH39" s="36"/>
      <c r="AI39" s="36"/>
      <c r="AJ39" s="36"/>
      <c r="AK39" s="36"/>
      <c r="AL39" s="36"/>
      <c r="AM39" s="36"/>
      <c r="AN39" s="36"/>
      <c r="AO39" s="36"/>
      <c r="AP39" s="36"/>
      <c r="AQ39" s="36"/>
      <c r="AR39" s="36"/>
      <c r="AS39" s="36"/>
      <c r="AT39" s="36"/>
      <c r="AU39" s="36"/>
      <c r="AV39" s="36"/>
    </row>
    <row r="40" spans="1:48" s="2264" customFormat="1" ht="35.25" customHeight="1">
      <c r="A40" s="36"/>
      <c r="B40" s="1652"/>
      <c r="C40" s="2273"/>
      <c r="D40" s="2273"/>
      <c r="E40" s="3493" t="s">
        <v>1040</v>
      </c>
      <c r="F40" s="3494" t="s">
        <v>1041</v>
      </c>
      <c r="G40" s="3494"/>
      <c r="H40" s="3494"/>
      <c r="I40" s="2331">
        <f>SUM(I41:I42)</f>
        <v>0.05</v>
      </c>
      <c r="J40" s="2331">
        <f>SUM(J41:J42)</f>
        <v>0.05</v>
      </c>
      <c r="K40" s="3495" t="s">
        <v>117</v>
      </c>
      <c r="L40" s="3495"/>
      <c r="M40" s="3495"/>
      <c r="N40" s="3495"/>
      <c r="O40" s="3495"/>
      <c r="P40" s="3495"/>
      <c r="Q40" s="3495"/>
      <c r="R40" s="3495"/>
      <c r="S40" s="3495"/>
      <c r="T40" s="3495"/>
      <c r="U40" s="3495"/>
      <c r="V40" s="3495"/>
      <c r="W40" s="3495"/>
      <c r="X40" s="3495"/>
      <c r="Y40" s="2332"/>
      <c r="Z40" s="2272"/>
      <c r="AA40" s="2318"/>
      <c r="AB40" s="2318"/>
      <c r="AC40" s="2318"/>
      <c r="AD40" s="2318"/>
      <c r="AE40" s="2318"/>
      <c r="AF40" s="2288"/>
      <c r="AG40" s="36"/>
      <c r="AH40" s="36"/>
      <c r="AI40" s="36"/>
      <c r="AJ40" s="36"/>
      <c r="AK40" s="36"/>
      <c r="AL40" s="36"/>
      <c r="AM40" s="36"/>
      <c r="AN40" s="36"/>
      <c r="AO40" s="36"/>
      <c r="AP40" s="36"/>
      <c r="AQ40" s="36"/>
      <c r="AR40" s="36"/>
      <c r="AS40" s="36"/>
      <c r="AT40" s="36"/>
      <c r="AU40" s="36"/>
      <c r="AV40" s="36"/>
    </row>
    <row r="41" spans="1:48" s="2264" customFormat="1" ht="65.25" customHeight="1">
      <c r="A41" s="36"/>
      <c r="B41" s="1652"/>
      <c r="C41" s="2273"/>
      <c r="D41" s="2273"/>
      <c r="E41" s="3493"/>
      <c r="F41" s="2279" t="s">
        <v>1042</v>
      </c>
      <c r="G41" s="2289" t="s">
        <v>123</v>
      </c>
      <c r="H41" s="2289" t="s">
        <v>1347</v>
      </c>
      <c r="I41" s="2301">
        <f>SUM(L41:W41)</f>
        <v>2.5000000000000001E-2</v>
      </c>
      <c r="J41" s="2301">
        <f>SUM(M41:X41)</f>
        <v>2.5000000000000001E-2</v>
      </c>
      <c r="K41" s="2302">
        <v>1</v>
      </c>
      <c r="L41" s="2282" t="s">
        <v>431</v>
      </c>
      <c r="M41" s="2327" t="s">
        <v>1330</v>
      </c>
      <c r="N41" s="2327"/>
      <c r="O41" s="2327"/>
      <c r="P41" s="2327"/>
      <c r="Q41" s="2327"/>
      <c r="R41" s="2327"/>
      <c r="S41" s="2327"/>
      <c r="T41" s="2327"/>
      <c r="U41" s="2327">
        <v>2.5000000000000001E-2</v>
      </c>
      <c r="V41" s="2327"/>
      <c r="W41" s="2327"/>
      <c r="X41" s="2327"/>
      <c r="Y41" s="2291"/>
      <c r="Z41" s="2272"/>
      <c r="AA41" s="2318" t="s">
        <v>1313</v>
      </c>
      <c r="AB41" s="2318" t="s">
        <v>97</v>
      </c>
      <c r="AC41" s="2323" t="s">
        <v>1314</v>
      </c>
      <c r="AD41" s="2323" t="s">
        <v>1314</v>
      </c>
      <c r="AE41" s="2318" t="s">
        <v>1314</v>
      </c>
      <c r="AF41" s="2288"/>
      <c r="AG41" s="36"/>
      <c r="AH41" s="36"/>
      <c r="AI41" s="36"/>
      <c r="AJ41" s="36"/>
      <c r="AK41" s="36"/>
      <c r="AL41" s="36"/>
      <c r="AM41" s="36"/>
      <c r="AN41" s="36"/>
      <c r="AO41" s="36"/>
      <c r="AP41" s="36"/>
      <c r="AQ41" s="36"/>
      <c r="AR41" s="36"/>
      <c r="AS41" s="36"/>
      <c r="AT41" s="36"/>
      <c r="AU41" s="36"/>
      <c r="AV41" s="36"/>
    </row>
    <row r="42" spans="1:48" s="2264" customFormat="1" ht="65.25" customHeight="1">
      <c r="A42" s="36"/>
      <c r="B42" s="1652"/>
      <c r="C42" s="2273"/>
      <c r="D42" s="2273"/>
      <c r="E42" s="3493"/>
      <c r="F42" s="2279" t="s">
        <v>1042</v>
      </c>
      <c r="G42" s="2304" t="s">
        <v>123</v>
      </c>
      <c r="H42" s="2289" t="s">
        <v>1348</v>
      </c>
      <c r="I42" s="2301">
        <f>SUM(L42:W42)</f>
        <v>2.5000000000000001E-2</v>
      </c>
      <c r="J42" s="2301">
        <f>SUM(M42:X42)</f>
        <v>2.5000000000000001E-2</v>
      </c>
      <c r="K42" s="2302">
        <v>1</v>
      </c>
      <c r="L42" s="2282" t="s">
        <v>431</v>
      </c>
      <c r="M42" s="2327" t="s">
        <v>1330</v>
      </c>
      <c r="N42" s="2327"/>
      <c r="O42" s="2327"/>
      <c r="P42" s="2327"/>
      <c r="Q42" s="2327"/>
      <c r="R42" s="2327"/>
      <c r="S42" s="2327">
        <v>2.5000000000000001E-2</v>
      </c>
      <c r="T42" s="2327"/>
      <c r="U42" s="2327"/>
      <c r="V42" s="2327"/>
      <c r="W42" s="2327"/>
      <c r="X42" s="2327"/>
      <c r="Y42" s="2291"/>
      <c r="Z42" s="2272"/>
      <c r="AA42" s="2318" t="s">
        <v>1313</v>
      </c>
      <c r="AB42" s="2318" t="s">
        <v>1349</v>
      </c>
      <c r="AC42" s="2312" t="s">
        <v>1314</v>
      </c>
      <c r="AD42" s="2312" t="s">
        <v>1314</v>
      </c>
      <c r="AE42" s="2312" t="s">
        <v>1314</v>
      </c>
      <c r="AF42" s="2288"/>
      <c r="AG42" s="36"/>
      <c r="AH42" s="36"/>
      <c r="AI42" s="36"/>
      <c r="AJ42" s="36"/>
      <c r="AK42" s="36"/>
      <c r="AL42" s="36"/>
      <c r="AM42" s="36"/>
      <c r="AN42" s="36"/>
      <c r="AO42" s="36"/>
      <c r="AP42" s="36"/>
      <c r="AQ42" s="36"/>
      <c r="AR42" s="36"/>
      <c r="AS42" s="36"/>
      <c r="AT42" s="36"/>
      <c r="AU42" s="36"/>
      <c r="AV42" s="36"/>
    </row>
    <row r="43" spans="1:48" s="2264" customFormat="1">
      <c r="A43" s="36"/>
      <c r="B43" s="1584"/>
      <c r="C43" s="1585"/>
      <c r="D43" s="1585"/>
      <c r="E43" s="2333"/>
      <c r="F43" s="2334"/>
      <c r="G43" s="2156"/>
      <c r="H43" s="2156"/>
      <c r="I43" s="2335">
        <f>I40+I33+I17+I14</f>
        <v>0.09</v>
      </c>
      <c r="J43" s="2335">
        <f>J40+J33+J17+J14</f>
        <v>8.1000000000000003E-2</v>
      </c>
      <c r="K43" s="2336"/>
      <c r="L43" s="2337"/>
      <c r="M43" s="2338"/>
      <c r="N43" s="2338"/>
      <c r="O43" s="2338"/>
      <c r="P43" s="2338"/>
      <c r="Q43" s="2338"/>
      <c r="R43" s="2338"/>
      <c r="S43" s="2338"/>
      <c r="T43" s="2338"/>
      <c r="U43" s="2338"/>
      <c r="V43" s="2338"/>
      <c r="W43" s="2338"/>
      <c r="X43" s="2338"/>
      <c r="Y43" s="2339"/>
      <c r="AA43"/>
      <c r="AB43"/>
      <c r="AC43" s="2188"/>
      <c r="AD43" s="2188"/>
      <c r="AE43"/>
      <c r="AF43" s="36"/>
      <c r="AG43" s="36"/>
      <c r="AH43" s="36"/>
      <c r="AI43" s="36"/>
      <c r="AJ43" s="36"/>
      <c r="AK43" s="36"/>
      <c r="AL43" s="36"/>
      <c r="AM43" s="36"/>
      <c r="AN43" s="36"/>
      <c r="AO43" s="36"/>
      <c r="AP43" s="36"/>
      <c r="AQ43" s="36"/>
      <c r="AR43" s="36"/>
      <c r="AS43" s="36"/>
      <c r="AT43" s="36"/>
      <c r="AU43" s="36"/>
      <c r="AV43" s="36"/>
    </row>
    <row r="44" spans="1:48">
      <c r="J44" s="2340">
        <f>J43/I43</f>
        <v>0.9</v>
      </c>
      <c r="AC44" s="2188"/>
      <c r="AD44" s="2188"/>
    </row>
    <row r="45" spans="1:48">
      <c r="AC45" s="2188"/>
      <c r="AD45" s="2188"/>
    </row>
    <row r="46" spans="1:48">
      <c r="AC46" s="2188"/>
      <c r="AD46" s="2188"/>
    </row>
    <row r="47" spans="1:48">
      <c r="AC47" s="2341"/>
      <c r="AD47" s="2188"/>
    </row>
    <row r="48" spans="1:48">
      <c r="AC48" s="2341"/>
      <c r="AD48" s="2188"/>
    </row>
    <row r="49" spans="29:30">
      <c r="AC49" s="2188"/>
      <c r="AD49" s="2188"/>
    </row>
    <row r="50" spans="29:30">
      <c r="AC50" s="2188"/>
      <c r="AD50" s="2188"/>
    </row>
    <row r="51" spans="29:30">
      <c r="AC51" s="2188"/>
      <c r="AD51" s="2188"/>
    </row>
    <row r="52" spans="29:30">
      <c r="AC52" s="2188"/>
      <c r="AD52" s="2188"/>
    </row>
    <row r="53" spans="29:30">
      <c r="AC53" s="2189"/>
      <c r="AD53" s="2189"/>
    </row>
    <row r="55" spans="29:30">
      <c r="AC55" s="2190"/>
      <c r="AD55" s="2190"/>
    </row>
    <row r="56" spans="29:30">
      <c r="AC56" s="341"/>
      <c r="AD56" s="341"/>
    </row>
    <row r="57" spans="29:30">
      <c r="AC57" s="342"/>
      <c r="AD57" s="342"/>
    </row>
  </sheetData>
  <mergeCells count="113">
    <mergeCell ref="B1:Y1"/>
    <mergeCell ref="AA2:AE4"/>
    <mergeCell ref="B6:B8"/>
    <mergeCell ref="C6:C8"/>
    <mergeCell ref="D6:D8"/>
    <mergeCell ref="E6:E8"/>
    <mergeCell ref="F6:H8"/>
    <mergeCell ref="I6:I8"/>
    <mergeCell ref="J6:J8"/>
    <mergeCell ref="K6:K8"/>
    <mergeCell ref="Z6:Z8"/>
    <mergeCell ref="AA6:AB6"/>
    <mergeCell ref="AC6:AD6"/>
    <mergeCell ref="AF6:AF8"/>
    <mergeCell ref="N7:N8"/>
    <mergeCell ref="O7:O8"/>
    <mergeCell ref="P7:P8"/>
    <mergeCell ref="Q7:Q8"/>
    <mergeCell ref="R7:R8"/>
    <mergeCell ref="S7:S8"/>
    <mergeCell ref="L6:L8"/>
    <mergeCell ref="M6:M8"/>
    <mergeCell ref="N6:P6"/>
    <mergeCell ref="Q6:S6"/>
    <mergeCell ref="T6:V6"/>
    <mergeCell ref="W6:Y6"/>
    <mergeCell ref="T7:T8"/>
    <mergeCell ref="U7:U8"/>
    <mergeCell ref="V7:V8"/>
    <mergeCell ref="W7:W8"/>
    <mergeCell ref="AE7:AE8"/>
    <mergeCell ref="X7:X8"/>
    <mergeCell ref="Y7:Y8"/>
    <mergeCell ref="AA7:AA8"/>
    <mergeCell ref="AB7:AB8"/>
    <mergeCell ref="AC7:AC8"/>
    <mergeCell ref="AD7:AD8"/>
    <mergeCell ref="C9:Y9"/>
    <mergeCell ref="D10:Y10"/>
    <mergeCell ref="D11:D13"/>
    <mergeCell ref="E11:H13"/>
    <mergeCell ref="J11:L11"/>
    <mergeCell ref="N11:Y11"/>
    <mergeCell ref="J12:L12"/>
    <mergeCell ref="N12:N13"/>
    <mergeCell ref="O12:O13"/>
    <mergeCell ref="V12:V13"/>
    <mergeCell ref="W12:W13"/>
    <mergeCell ref="X12:X13"/>
    <mergeCell ref="Y12:Y13"/>
    <mergeCell ref="AF12:AF13"/>
    <mergeCell ref="K13:L13"/>
    <mergeCell ref="P12:P13"/>
    <mergeCell ref="Q12:Q13"/>
    <mergeCell ref="R12:R13"/>
    <mergeCell ref="S12:S13"/>
    <mergeCell ref="T12:T13"/>
    <mergeCell ref="U12:U13"/>
    <mergeCell ref="E14:E16"/>
    <mergeCell ref="G14:H14"/>
    <mergeCell ref="E17:E26"/>
    <mergeCell ref="F17:H17"/>
    <mergeCell ref="F18:F20"/>
    <mergeCell ref="G18:H18"/>
    <mergeCell ref="F21:F24"/>
    <mergeCell ref="G21:H21"/>
    <mergeCell ref="F25:F26"/>
    <mergeCell ref="G25:H25"/>
    <mergeCell ref="C27:X27"/>
    <mergeCell ref="D28:X28"/>
    <mergeCell ref="D29:D31"/>
    <mergeCell ref="E29:H31"/>
    <mergeCell ref="J29:L29"/>
    <mergeCell ref="M29:X29"/>
    <mergeCell ref="J30:L30"/>
    <mergeCell ref="M30:M31"/>
    <mergeCell ref="N30:N31"/>
    <mergeCell ref="O30:O31"/>
    <mergeCell ref="V30:V31"/>
    <mergeCell ref="W30:W31"/>
    <mergeCell ref="X30:X31"/>
    <mergeCell ref="K31:L31"/>
    <mergeCell ref="E32:E36"/>
    <mergeCell ref="F32:H32"/>
    <mergeCell ref="K32:X32"/>
    <mergeCell ref="G33:H33"/>
    <mergeCell ref="P30:P31"/>
    <mergeCell ref="Q30:Q31"/>
    <mergeCell ref="R30:R31"/>
    <mergeCell ref="S30:S31"/>
    <mergeCell ref="T30:T31"/>
    <mergeCell ref="U30:U31"/>
    <mergeCell ref="D37:D39"/>
    <mergeCell ref="E37:H39"/>
    <mergeCell ref="J37:L37"/>
    <mergeCell ref="M37:X37"/>
    <mergeCell ref="J38:L38"/>
    <mergeCell ref="M38:M39"/>
    <mergeCell ref="N38:N39"/>
    <mergeCell ref="O38:O39"/>
    <mergeCell ref="P38:P39"/>
    <mergeCell ref="Q38:Q39"/>
    <mergeCell ref="X38:X39"/>
    <mergeCell ref="K39:L39"/>
    <mergeCell ref="E40:E42"/>
    <mergeCell ref="F40:H40"/>
    <mergeCell ref="K40:X40"/>
    <mergeCell ref="R38:R39"/>
    <mergeCell ref="S38:S39"/>
    <mergeCell ref="T38:T39"/>
    <mergeCell ref="U38:U39"/>
    <mergeCell ref="V38:V39"/>
    <mergeCell ref="W38:W39"/>
  </mergeCells>
  <conditionalFormatting sqref="Z1:Z3 AF1:HS3">
    <cfRule type="containsText" dxfId="13" priority="3" stopIfTrue="1" operator="containsText" text="Planificación y Desarrollo">
      <formula>NOT(ISERROR(SEARCH("Planificación y Desarrollo",Z1)))</formula>
    </cfRule>
  </conditionalFormatting>
  <conditionalFormatting sqref="A1:D2 A3 C3:D3">
    <cfRule type="containsText" dxfId="12" priority="2" stopIfTrue="1" operator="containsText" text="Planificación y Desarrollo">
      <formula>NOT(ISERROR(SEARCH("Planificación y Desarrollo",A1)))</formula>
    </cfRule>
  </conditionalFormatting>
  <conditionalFormatting sqref="AA1:AE1 AA2">
    <cfRule type="containsText" dxfId="11" priority="1" stopIfTrue="1" operator="containsText" text="Planificación y Desarrollo">
      <formula>NOT(ISERROR(SEARCH("Planificación y Desarrollo",AA1)))</formula>
    </cfRule>
  </conditionalFormatting>
  <printOptions horizontalCentered="1"/>
  <pageMargins left="0" right="0" top="0" bottom="0" header="0" footer="0"/>
  <pageSetup scale="58" fitToHeight="0" orientation="landscape" horizontalDpi="300" verticalDpi="300" r:id="rId1"/>
  <headerFooter>
    <oddFooter>&amp;A&amp;RPage &amp;P</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workbookViewId="0"/>
  </sheetViews>
  <sheetFormatPr baseColWidth="10" defaultColWidth="11.42578125" defaultRowHeight="15"/>
  <cols>
    <col min="1" max="1" width="2.42578125" customWidth="1"/>
    <col min="2" max="2" width="8.85546875" customWidth="1"/>
    <col min="3" max="3" width="6.140625" customWidth="1"/>
    <col min="4" max="4" width="6.85546875" customWidth="1"/>
    <col min="5" max="5" width="7" customWidth="1"/>
    <col min="6" max="6" width="7.85546875" customWidth="1"/>
    <col min="7" max="7" width="3" customWidth="1"/>
    <col min="8" max="8" width="36.5703125" customWidth="1"/>
    <col min="9" max="9" width="11.7109375" customWidth="1"/>
    <col min="10" max="10" width="4.42578125" customWidth="1"/>
    <col min="11" max="11" width="14.42578125" customWidth="1"/>
    <col min="12" max="12" width="5.5703125" customWidth="1"/>
    <col min="13" max="13" width="6" customWidth="1"/>
    <col min="14" max="14" width="5.85546875" customWidth="1"/>
    <col min="15" max="15" width="6.7109375" customWidth="1"/>
    <col min="16" max="16" width="6.85546875" customWidth="1"/>
    <col min="17" max="18" width="6.140625" customWidth="1"/>
    <col min="19" max="19" width="6.5703125" customWidth="1"/>
    <col min="20" max="20" width="6" customWidth="1"/>
    <col min="21" max="21" width="5.85546875" customWidth="1"/>
    <col min="22" max="22" width="6.28515625" customWidth="1"/>
    <col min="23" max="23" width="7" customWidth="1"/>
    <col min="24" max="24" width="7.140625" customWidth="1"/>
    <col min="25" max="25" width="13" customWidth="1"/>
    <col min="26" max="26" width="17.85546875" customWidth="1"/>
    <col min="27" max="27" width="17.140625" customWidth="1"/>
    <col min="28" max="28" width="33.42578125" style="343" customWidth="1"/>
    <col min="29" max="29" width="31.42578125" style="343" customWidth="1"/>
    <col min="30" max="30" width="35.7109375" customWidth="1"/>
    <col min="31" max="31" width="23.28515625" customWidth="1"/>
    <col min="257" max="257" width="2.42578125" customWidth="1"/>
    <col min="258" max="258" width="8.85546875" customWidth="1"/>
    <col min="259" max="259" width="6.140625" customWidth="1"/>
    <col min="260" max="260" width="6.85546875" customWidth="1"/>
    <col min="261" max="261" width="7" customWidth="1"/>
    <col min="262" max="262" width="7.85546875" customWidth="1"/>
    <col min="263" max="263" width="3" customWidth="1"/>
    <col min="264" max="264" width="36.5703125" customWidth="1"/>
    <col min="265" max="265" width="11.7109375" customWidth="1"/>
    <col min="266" max="266" width="4.42578125" customWidth="1"/>
    <col min="267" max="267" width="14.42578125" customWidth="1"/>
    <col min="268" max="268" width="5.5703125" customWidth="1"/>
    <col min="269" max="269" width="6" customWidth="1"/>
    <col min="270" max="270" width="5.85546875" customWidth="1"/>
    <col min="271" max="271" width="6.7109375" customWidth="1"/>
    <col min="272" max="272" width="6.85546875" customWidth="1"/>
    <col min="273" max="274" width="6.140625" customWidth="1"/>
    <col min="275" max="275" width="6.5703125" customWidth="1"/>
    <col min="276" max="276" width="6" customWidth="1"/>
    <col min="277" max="277" width="5.85546875" customWidth="1"/>
    <col min="278" max="278" width="6.28515625" customWidth="1"/>
    <col min="279" max="279" width="7" customWidth="1"/>
    <col min="280" max="280" width="7.140625" customWidth="1"/>
    <col min="281" max="281" width="13" customWidth="1"/>
    <col min="282" max="282" width="17.85546875" customWidth="1"/>
    <col min="283" max="283" width="17.140625" customWidth="1"/>
    <col min="284" max="284" width="33.42578125" customWidth="1"/>
    <col min="285" max="285" width="31.42578125" customWidth="1"/>
    <col min="286" max="286" width="35.7109375" customWidth="1"/>
    <col min="287" max="287" width="23.28515625" customWidth="1"/>
    <col min="513" max="513" width="2.42578125" customWidth="1"/>
    <col min="514" max="514" width="8.85546875" customWidth="1"/>
    <col min="515" max="515" width="6.140625" customWidth="1"/>
    <col min="516" max="516" width="6.85546875" customWidth="1"/>
    <col min="517" max="517" width="7" customWidth="1"/>
    <col min="518" max="518" width="7.85546875" customWidth="1"/>
    <col min="519" max="519" width="3" customWidth="1"/>
    <col min="520" max="520" width="36.5703125" customWidth="1"/>
    <col min="521" max="521" width="11.7109375" customWidth="1"/>
    <col min="522" max="522" width="4.42578125" customWidth="1"/>
    <col min="523" max="523" width="14.42578125" customWidth="1"/>
    <col min="524" max="524" width="5.5703125" customWidth="1"/>
    <col min="525" max="525" width="6" customWidth="1"/>
    <col min="526" max="526" width="5.85546875" customWidth="1"/>
    <col min="527" max="527" width="6.7109375" customWidth="1"/>
    <col min="528" max="528" width="6.85546875" customWidth="1"/>
    <col min="529" max="530" width="6.140625" customWidth="1"/>
    <col min="531" max="531" width="6.5703125" customWidth="1"/>
    <col min="532" max="532" width="6" customWidth="1"/>
    <col min="533" max="533" width="5.85546875" customWidth="1"/>
    <col min="534" max="534" width="6.28515625" customWidth="1"/>
    <col min="535" max="535" width="7" customWidth="1"/>
    <col min="536" max="536" width="7.140625" customWidth="1"/>
    <col min="537" max="537" width="13" customWidth="1"/>
    <col min="538" max="538" width="17.85546875" customWidth="1"/>
    <col min="539" max="539" width="17.140625" customWidth="1"/>
    <col min="540" max="540" width="33.42578125" customWidth="1"/>
    <col min="541" max="541" width="31.42578125" customWidth="1"/>
    <col min="542" max="542" width="35.7109375" customWidth="1"/>
    <col min="543" max="543" width="23.28515625" customWidth="1"/>
    <col min="769" max="769" width="2.42578125" customWidth="1"/>
    <col min="770" max="770" width="8.85546875" customWidth="1"/>
    <col min="771" max="771" width="6.140625" customWidth="1"/>
    <col min="772" max="772" width="6.85546875" customWidth="1"/>
    <col min="773" max="773" width="7" customWidth="1"/>
    <col min="774" max="774" width="7.85546875" customWidth="1"/>
    <col min="775" max="775" width="3" customWidth="1"/>
    <col min="776" max="776" width="36.5703125" customWidth="1"/>
    <col min="777" max="777" width="11.7109375" customWidth="1"/>
    <col min="778" max="778" width="4.42578125" customWidth="1"/>
    <col min="779" max="779" width="14.42578125" customWidth="1"/>
    <col min="780" max="780" width="5.5703125" customWidth="1"/>
    <col min="781" max="781" width="6" customWidth="1"/>
    <col min="782" max="782" width="5.85546875" customWidth="1"/>
    <col min="783" max="783" width="6.7109375" customWidth="1"/>
    <col min="784" max="784" width="6.85546875" customWidth="1"/>
    <col min="785" max="786" width="6.140625" customWidth="1"/>
    <col min="787" max="787" width="6.5703125" customWidth="1"/>
    <col min="788" max="788" width="6" customWidth="1"/>
    <col min="789" max="789" width="5.85546875" customWidth="1"/>
    <col min="790" max="790" width="6.28515625" customWidth="1"/>
    <col min="791" max="791" width="7" customWidth="1"/>
    <col min="792" max="792" width="7.140625" customWidth="1"/>
    <col min="793" max="793" width="13" customWidth="1"/>
    <col min="794" max="794" width="17.85546875" customWidth="1"/>
    <col min="795" max="795" width="17.140625" customWidth="1"/>
    <col min="796" max="796" width="33.42578125" customWidth="1"/>
    <col min="797" max="797" width="31.42578125" customWidth="1"/>
    <col min="798" max="798" width="35.7109375" customWidth="1"/>
    <col min="799" max="799" width="23.28515625" customWidth="1"/>
    <col min="1025" max="1025" width="2.42578125" customWidth="1"/>
    <col min="1026" max="1026" width="8.85546875" customWidth="1"/>
    <col min="1027" max="1027" width="6.140625" customWidth="1"/>
    <col min="1028" max="1028" width="6.85546875" customWidth="1"/>
    <col min="1029" max="1029" width="7" customWidth="1"/>
    <col min="1030" max="1030" width="7.85546875" customWidth="1"/>
    <col min="1031" max="1031" width="3" customWidth="1"/>
    <col min="1032" max="1032" width="36.5703125" customWidth="1"/>
    <col min="1033" max="1033" width="11.7109375" customWidth="1"/>
    <col min="1034" max="1034" width="4.42578125" customWidth="1"/>
    <col min="1035" max="1035" width="14.42578125" customWidth="1"/>
    <col min="1036" max="1036" width="5.5703125" customWidth="1"/>
    <col min="1037" max="1037" width="6" customWidth="1"/>
    <col min="1038" max="1038" width="5.85546875" customWidth="1"/>
    <col min="1039" max="1039" width="6.7109375" customWidth="1"/>
    <col min="1040" max="1040" width="6.85546875" customWidth="1"/>
    <col min="1041" max="1042" width="6.140625" customWidth="1"/>
    <col min="1043" max="1043" width="6.5703125" customWidth="1"/>
    <col min="1044" max="1044" width="6" customWidth="1"/>
    <col min="1045" max="1045" width="5.85546875" customWidth="1"/>
    <col min="1046" max="1046" width="6.28515625" customWidth="1"/>
    <col min="1047" max="1047" width="7" customWidth="1"/>
    <col min="1048" max="1048" width="7.140625" customWidth="1"/>
    <col min="1049" max="1049" width="13" customWidth="1"/>
    <col min="1050" max="1050" width="17.85546875" customWidth="1"/>
    <col min="1051" max="1051" width="17.140625" customWidth="1"/>
    <col min="1052" max="1052" width="33.42578125" customWidth="1"/>
    <col min="1053" max="1053" width="31.42578125" customWidth="1"/>
    <col min="1054" max="1054" width="35.7109375" customWidth="1"/>
    <col min="1055" max="1055" width="23.28515625" customWidth="1"/>
    <col min="1281" max="1281" width="2.42578125" customWidth="1"/>
    <col min="1282" max="1282" width="8.85546875" customWidth="1"/>
    <col min="1283" max="1283" width="6.140625" customWidth="1"/>
    <col min="1284" max="1284" width="6.85546875" customWidth="1"/>
    <col min="1285" max="1285" width="7" customWidth="1"/>
    <col min="1286" max="1286" width="7.85546875" customWidth="1"/>
    <col min="1287" max="1287" width="3" customWidth="1"/>
    <col min="1288" max="1288" width="36.5703125" customWidth="1"/>
    <col min="1289" max="1289" width="11.7109375" customWidth="1"/>
    <col min="1290" max="1290" width="4.42578125" customWidth="1"/>
    <col min="1291" max="1291" width="14.42578125" customWidth="1"/>
    <col min="1292" max="1292" width="5.5703125" customWidth="1"/>
    <col min="1293" max="1293" width="6" customWidth="1"/>
    <col min="1294" max="1294" width="5.85546875" customWidth="1"/>
    <col min="1295" max="1295" width="6.7109375" customWidth="1"/>
    <col min="1296" max="1296" width="6.85546875" customWidth="1"/>
    <col min="1297" max="1298" width="6.140625" customWidth="1"/>
    <col min="1299" max="1299" width="6.5703125" customWidth="1"/>
    <col min="1300" max="1300" width="6" customWidth="1"/>
    <col min="1301" max="1301" width="5.85546875" customWidth="1"/>
    <col min="1302" max="1302" width="6.28515625" customWidth="1"/>
    <col min="1303" max="1303" width="7" customWidth="1"/>
    <col min="1304" max="1304" width="7.140625" customWidth="1"/>
    <col min="1305" max="1305" width="13" customWidth="1"/>
    <col min="1306" max="1306" width="17.85546875" customWidth="1"/>
    <col min="1307" max="1307" width="17.140625" customWidth="1"/>
    <col min="1308" max="1308" width="33.42578125" customWidth="1"/>
    <col min="1309" max="1309" width="31.42578125" customWidth="1"/>
    <col min="1310" max="1310" width="35.7109375" customWidth="1"/>
    <col min="1311" max="1311" width="23.28515625" customWidth="1"/>
    <col min="1537" max="1537" width="2.42578125" customWidth="1"/>
    <col min="1538" max="1538" width="8.85546875" customWidth="1"/>
    <col min="1539" max="1539" width="6.140625" customWidth="1"/>
    <col min="1540" max="1540" width="6.85546875" customWidth="1"/>
    <col min="1541" max="1541" width="7" customWidth="1"/>
    <col min="1542" max="1542" width="7.85546875" customWidth="1"/>
    <col min="1543" max="1543" width="3" customWidth="1"/>
    <col min="1544" max="1544" width="36.5703125" customWidth="1"/>
    <col min="1545" max="1545" width="11.7109375" customWidth="1"/>
    <col min="1546" max="1546" width="4.42578125" customWidth="1"/>
    <col min="1547" max="1547" width="14.42578125" customWidth="1"/>
    <col min="1548" max="1548" width="5.5703125" customWidth="1"/>
    <col min="1549" max="1549" width="6" customWidth="1"/>
    <col min="1550" max="1550" width="5.85546875" customWidth="1"/>
    <col min="1551" max="1551" width="6.7109375" customWidth="1"/>
    <col min="1552" max="1552" width="6.85546875" customWidth="1"/>
    <col min="1553" max="1554" width="6.140625" customWidth="1"/>
    <col min="1555" max="1555" width="6.5703125" customWidth="1"/>
    <col min="1556" max="1556" width="6" customWidth="1"/>
    <col min="1557" max="1557" width="5.85546875" customWidth="1"/>
    <col min="1558" max="1558" width="6.28515625" customWidth="1"/>
    <col min="1559" max="1559" width="7" customWidth="1"/>
    <col min="1560" max="1560" width="7.140625" customWidth="1"/>
    <col min="1561" max="1561" width="13" customWidth="1"/>
    <col min="1562" max="1562" width="17.85546875" customWidth="1"/>
    <col min="1563" max="1563" width="17.140625" customWidth="1"/>
    <col min="1564" max="1564" width="33.42578125" customWidth="1"/>
    <col min="1565" max="1565" width="31.42578125" customWidth="1"/>
    <col min="1566" max="1566" width="35.7109375" customWidth="1"/>
    <col min="1567" max="1567" width="23.28515625" customWidth="1"/>
    <col min="1793" max="1793" width="2.42578125" customWidth="1"/>
    <col min="1794" max="1794" width="8.85546875" customWidth="1"/>
    <col min="1795" max="1795" width="6.140625" customWidth="1"/>
    <col min="1796" max="1796" width="6.85546875" customWidth="1"/>
    <col min="1797" max="1797" width="7" customWidth="1"/>
    <col min="1798" max="1798" width="7.85546875" customWidth="1"/>
    <col min="1799" max="1799" width="3" customWidth="1"/>
    <col min="1800" max="1800" width="36.5703125" customWidth="1"/>
    <col min="1801" max="1801" width="11.7109375" customWidth="1"/>
    <col min="1802" max="1802" width="4.42578125" customWidth="1"/>
    <col min="1803" max="1803" width="14.42578125" customWidth="1"/>
    <col min="1804" max="1804" width="5.5703125" customWidth="1"/>
    <col min="1805" max="1805" width="6" customWidth="1"/>
    <col min="1806" max="1806" width="5.85546875" customWidth="1"/>
    <col min="1807" max="1807" width="6.7109375" customWidth="1"/>
    <col min="1808" max="1808" width="6.85546875" customWidth="1"/>
    <col min="1809" max="1810" width="6.140625" customWidth="1"/>
    <col min="1811" max="1811" width="6.5703125" customWidth="1"/>
    <col min="1812" max="1812" width="6" customWidth="1"/>
    <col min="1813" max="1813" width="5.85546875" customWidth="1"/>
    <col min="1814" max="1814" width="6.28515625" customWidth="1"/>
    <col min="1815" max="1815" width="7" customWidth="1"/>
    <col min="1816" max="1816" width="7.140625" customWidth="1"/>
    <col min="1817" max="1817" width="13" customWidth="1"/>
    <col min="1818" max="1818" width="17.85546875" customWidth="1"/>
    <col min="1819" max="1819" width="17.140625" customWidth="1"/>
    <col min="1820" max="1820" width="33.42578125" customWidth="1"/>
    <col min="1821" max="1821" width="31.42578125" customWidth="1"/>
    <col min="1822" max="1822" width="35.7109375" customWidth="1"/>
    <col min="1823" max="1823" width="23.28515625" customWidth="1"/>
    <col min="2049" max="2049" width="2.42578125" customWidth="1"/>
    <col min="2050" max="2050" width="8.85546875" customWidth="1"/>
    <col min="2051" max="2051" width="6.140625" customWidth="1"/>
    <col min="2052" max="2052" width="6.85546875" customWidth="1"/>
    <col min="2053" max="2053" width="7" customWidth="1"/>
    <col min="2054" max="2054" width="7.85546875" customWidth="1"/>
    <col min="2055" max="2055" width="3" customWidth="1"/>
    <col min="2056" max="2056" width="36.5703125" customWidth="1"/>
    <col min="2057" max="2057" width="11.7109375" customWidth="1"/>
    <col min="2058" max="2058" width="4.42578125" customWidth="1"/>
    <col min="2059" max="2059" width="14.42578125" customWidth="1"/>
    <col min="2060" max="2060" width="5.5703125" customWidth="1"/>
    <col min="2061" max="2061" width="6" customWidth="1"/>
    <col min="2062" max="2062" width="5.85546875" customWidth="1"/>
    <col min="2063" max="2063" width="6.7109375" customWidth="1"/>
    <col min="2064" max="2064" width="6.85546875" customWidth="1"/>
    <col min="2065" max="2066" width="6.140625" customWidth="1"/>
    <col min="2067" max="2067" width="6.5703125" customWidth="1"/>
    <col min="2068" max="2068" width="6" customWidth="1"/>
    <col min="2069" max="2069" width="5.85546875" customWidth="1"/>
    <col min="2070" max="2070" width="6.28515625" customWidth="1"/>
    <col min="2071" max="2071" width="7" customWidth="1"/>
    <col min="2072" max="2072" width="7.140625" customWidth="1"/>
    <col min="2073" max="2073" width="13" customWidth="1"/>
    <col min="2074" max="2074" width="17.85546875" customWidth="1"/>
    <col min="2075" max="2075" width="17.140625" customWidth="1"/>
    <col min="2076" max="2076" width="33.42578125" customWidth="1"/>
    <col min="2077" max="2077" width="31.42578125" customWidth="1"/>
    <col min="2078" max="2078" width="35.7109375" customWidth="1"/>
    <col min="2079" max="2079" width="23.28515625" customWidth="1"/>
    <col min="2305" max="2305" width="2.42578125" customWidth="1"/>
    <col min="2306" max="2306" width="8.85546875" customWidth="1"/>
    <col min="2307" max="2307" width="6.140625" customWidth="1"/>
    <col min="2308" max="2308" width="6.85546875" customWidth="1"/>
    <col min="2309" max="2309" width="7" customWidth="1"/>
    <col min="2310" max="2310" width="7.85546875" customWidth="1"/>
    <col min="2311" max="2311" width="3" customWidth="1"/>
    <col min="2312" max="2312" width="36.5703125" customWidth="1"/>
    <col min="2313" max="2313" width="11.7109375" customWidth="1"/>
    <col min="2314" max="2314" width="4.42578125" customWidth="1"/>
    <col min="2315" max="2315" width="14.42578125" customWidth="1"/>
    <col min="2316" max="2316" width="5.5703125" customWidth="1"/>
    <col min="2317" max="2317" width="6" customWidth="1"/>
    <col min="2318" max="2318" width="5.85546875" customWidth="1"/>
    <col min="2319" max="2319" width="6.7109375" customWidth="1"/>
    <col min="2320" max="2320" width="6.85546875" customWidth="1"/>
    <col min="2321" max="2322" width="6.140625" customWidth="1"/>
    <col min="2323" max="2323" width="6.5703125" customWidth="1"/>
    <col min="2324" max="2324" width="6" customWidth="1"/>
    <col min="2325" max="2325" width="5.85546875" customWidth="1"/>
    <col min="2326" max="2326" width="6.28515625" customWidth="1"/>
    <col min="2327" max="2327" width="7" customWidth="1"/>
    <col min="2328" max="2328" width="7.140625" customWidth="1"/>
    <col min="2329" max="2329" width="13" customWidth="1"/>
    <col min="2330" max="2330" width="17.85546875" customWidth="1"/>
    <col min="2331" max="2331" width="17.140625" customWidth="1"/>
    <col min="2332" max="2332" width="33.42578125" customWidth="1"/>
    <col min="2333" max="2333" width="31.42578125" customWidth="1"/>
    <col min="2334" max="2334" width="35.7109375" customWidth="1"/>
    <col min="2335" max="2335" width="23.28515625" customWidth="1"/>
    <col min="2561" max="2561" width="2.42578125" customWidth="1"/>
    <col min="2562" max="2562" width="8.85546875" customWidth="1"/>
    <col min="2563" max="2563" width="6.140625" customWidth="1"/>
    <col min="2564" max="2564" width="6.85546875" customWidth="1"/>
    <col min="2565" max="2565" width="7" customWidth="1"/>
    <col min="2566" max="2566" width="7.85546875" customWidth="1"/>
    <col min="2567" max="2567" width="3" customWidth="1"/>
    <col min="2568" max="2568" width="36.5703125" customWidth="1"/>
    <col min="2569" max="2569" width="11.7109375" customWidth="1"/>
    <col min="2570" max="2570" width="4.42578125" customWidth="1"/>
    <col min="2571" max="2571" width="14.42578125" customWidth="1"/>
    <col min="2572" max="2572" width="5.5703125" customWidth="1"/>
    <col min="2573" max="2573" width="6" customWidth="1"/>
    <col min="2574" max="2574" width="5.85546875" customWidth="1"/>
    <col min="2575" max="2575" width="6.7109375" customWidth="1"/>
    <col min="2576" max="2576" width="6.85546875" customWidth="1"/>
    <col min="2577" max="2578" width="6.140625" customWidth="1"/>
    <col min="2579" max="2579" width="6.5703125" customWidth="1"/>
    <col min="2580" max="2580" width="6" customWidth="1"/>
    <col min="2581" max="2581" width="5.85546875" customWidth="1"/>
    <col min="2582" max="2582" width="6.28515625" customWidth="1"/>
    <col min="2583" max="2583" width="7" customWidth="1"/>
    <col min="2584" max="2584" width="7.140625" customWidth="1"/>
    <col min="2585" max="2585" width="13" customWidth="1"/>
    <col min="2586" max="2586" width="17.85546875" customWidth="1"/>
    <col min="2587" max="2587" width="17.140625" customWidth="1"/>
    <col min="2588" max="2588" width="33.42578125" customWidth="1"/>
    <col min="2589" max="2589" width="31.42578125" customWidth="1"/>
    <col min="2590" max="2590" width="35.7109375" customWidth="1"/>
    <col min="2591" max="2591" width="23.28515625" customWidth="1"/>
    <col min="2817" max="2817" width="2.42578125" customWidth="1"/>
    <col min="2818" max="2818" width="8.85546875" customWidth="1"/>
    <col min="2819" max="2819" width="6.140625" customWidth="1"/>
    <col min="2820" max="2820" width="6.85546875" customWidth="1"/>
    <col min="2821" max="2821" width="7" customWidth="1"/>
    <col min="2822" max="2822" width="7.85546875" customWidth="1"/>
    <col min="2823" max="2823" width="3" customWidth="1"/>
    <col min="2824" max="2824" width="36.5703125" customWidth="1"/>
    <col min="2825" max="2825" width="11.7109375" customWidth="1"/>
    <col min="2826" max="2826" width="4.42578125" customWidth="1"/>
    <col min="2827" max="2827" width="14.42578125" customWidth="1"/>
    <col min="2828" max="2828" width="5.5703125" customWidth="1"/>
    <col min="2829" max="2829" width="6" customWidth="1"/>
    <col min="2830" max="2830" width="5.85546875" customWidth="1"/>
    <col min="2831" max="2831" width="6.7109375" customWidth="1"/>
    <col min="2832" max="2832" width="6.85546875" customWidth="1"/>
    <col min="2833" max="2834" width="6.140625" customWidth="1"/>
    <col min="2835" max="2835" width="6.5703125" customWidth="1"/>
    <col min="2836" max="2836" width="6" customWidth="1"/>
    <col min="2837" max="2837" width="5.85546875" customWidth="1"/>
    <col min="2838" max="2838" width="6.28515625" customWidth="1"/>
    <col min="2839" max="2839" width="7" customWidth="1"/>
    <col min="2840" max="2840" width="7.140625" customWidth="1"/>
    <col min="2841" max="2841" width="13" customWidth="1"/>
    <col min="2842" max="2842" width="17.85546875" customWidth="1"/>
    <col min="2843" max="2843" width="17.140625" customWidth="1"/>
    <col min="2844" max="2844" width="33.42578125" customWidth="1"/>
    <col min="2845" max="2845" width="31.42578125" customWidth="1"/>
    <col min="2846" max="2846" width="35.7109375" customWidth="1"/>
    <col min="2847" max="2847" width="23.28515625" customWidth="1"/>
    <col min="3073" max="3073" width="2.42578125" customWidth="1"/>
    <col min="3074" max="3074" width="8.85546875" customWidth="1"/>
    <col min="3075" max="3075" width="6.140625" customWidth="1"/>
    <col min="3076" max="3076" width="6.85546875" customWidth="1"/>
    <col min="3077" max="3077" width="7" customWidth="1"/>
    <col min="3078" max="3078" width="7.85546875" customWidth="1"/>
    <col min="3079" max="3079" width="3" customWidth="1"/>
    <col min="3080" max="3080" width="36.5703125" customWidth="1"/>
    <col min="3081" max="3081" width="11.7109375" customWidth="1"/>
    <col min="3082" max="3082" width="4.42578125" customWidth="1"/>
    <col min="3083" max="3083" width="14.42578125" customWidth="1"/>
    <col min="3084" max="3084" width="5.5703125" customWidth="1"/>
    <col min="3085" max="3085" width="6" customWidth="1"/>
    <col min="3086" max="3086" width="5.85546875" customWidth="1"/>
    <col min="3087" max="3087" width="6.7109375" customWidth="1"/>
    <col min="3088" max="3088" width="6.85546875" customWidth="1"/>
    <col min="3089" max="3090" width="6.140625" customWidth="1"/>
    <col min="3091" max="3091" width="6.5703125" customWidth="1"/>
    <col min="3092" max="3092" width="6" customWidth="1"/>
    <col min="3093" max="3093" width="5.85546875" customWidth="1"/>
    <col min="3094" max="3094" width="6.28515625" customWidth="1"/>
    <col min="3095" max="3095" width="7" customWidth="1"/>
    <col min="3096" max="3096" width="7.140625" customWidth="1"/>
    <col min="3097" max="3097" width="13" customWidth="1"/>
    <col min="3098" max="3098" width="17.85546875" customWidth="1"/>
    <col min="3099" max="3099" width="17.140625" customWidth="1"/>
    <col min="3100" max="3100" width="33.42578125" customWidth="1"/>
    <col min="3101" max="3101" width="31.42578125" customWidth="1"/>
    <col min="3102" max="3102" width="35.7109375" customWidth="1"/>
    <col min="3103" max="3103" width="23.28515625" customWidth="1"/>
    <col min="3329" max="3329" width="2.42578125" customWidth="1"/>
    <col min="3330" max="3330" width="8.85546875" customWidth="1"/>
    <col min="3331" max="3331" width="6.140625" customWidth="1"/>
    <col min="3332" max="3332" width="6.85546875" customWidth="1"/>
    <col min="3333" max="3333" width="7" customWidth="1"/>
    <col min="3334" max="3334" width="7.85546875" customWidth="1"/>
    <col min="3335" max="3335" width="3" customWidth="1"/>
    <col min="3336" max="3336" width="36.5703125" customWidth="1"/>
    <col min="3337" max="3337" width="11.7109375" customWidth="1"/>
    <col min="3338" max="3338" width="4.42578125" customWidth="1"/>
    <col min="3339" max="3339" width="14.42578125" customWidth="1"/>
    <col min="3340" max="3340" width="5.5703125" customWidth="1"/>
    <col min="3341" max="3341" width="6" customWidth="1"/>
    <col min="3342" max="3342" width="5.85546875" customWidth="1"/>
    <col min="3343" max="3343" width="6.7109375" customWidth="1"/>
    <col min="3344" max="3344" width="6.85546875" customWidth="1"/>
    <col min="3345" max="3346" width="6.140625" customWidth="1"/>
    <col min="3347" max="3347" width="6.5703125" customWidth="1"/>
    <col min="3348" max="3348" width="6" customWidth="1"/>
    <col min="3349" max="3349" width="5.85546875" customWidth="1"/>
    <col min="3350" max="3350" width="6.28515625" customWidth="1"/>
    <col min="3351" max="3351" width="7" customWidth="1"/>
    <col min="3352" max="3352" width="7.140625" customWidth="1"/>
    <col min="3353" max="3353" width="13" customWidth="1"/>
    <col min="3354" max="3354" width="17.85546875" customWidth="1"/>
    <col min="3355" max="3355" width="17.140625" customWidth="1"/>
    <col min="3356" max="3356" width="33.42578125" customWidth="1"/>
    <col min="3357" max="3357" width="31.42578125" customWidth="1"/>
    <col min="3358" max="3358" width="35.7109375" customWidth="1"/>
    <col min="3359" max="3359" width="23.28515625" customWidth="1"/>
    <col min="3585" max="3585" width="2.42578125" customWidth="1"/>
    <col min="3586" max="3586" width="8.85546875" customWidth="1"/>
    <col min="3587" max="3587" width="6.140625" customWidth="1"/>
    <col min="3588" max="3588" width="6.85546875" customWidth="1"/>
    <col min="3589" max="3589" width="7" customWidth="1"/>
    <col min="3590" max="3590" width="7.85546875" customWidth="1"/>
    <col min="3591" max="3591" width="3" customWidth="1"/>
    <col min="3592" max="3592" width="36.5703125" customWidth="1"/>
    <col min="3593" max="3593" width="11.7109375" customWidth="1"/>
    <col min="3594" max="3594" width="4.42578125" customWidth="1"/>
    <col min="3595" max="3595" width="14.42578125" customWidth="1"/>
    <col min="3596" max="3596" width="5.5703125" customWidth="1"/>
    <col min="3597" max="3597" width="6" customWidth="1"/>
    <col min="3598" max="3598" width="5.85546875" customWidth="1"/>
    <col min="3599" max="3599" width="6.7109375" customWidth="1"/>
    <col min="3600" max="3600" width="6.85546875" customWidth="1"/>
    <col min="3601" max="3602" width="6.140625" customWidth="1"/>
    <col min="3603" max="3603" width="6.5703125" customWidth="1"/>
    <col min="3604" max="3604" width="6" customWidth="1"/>
    <col min="3605" max="3605" width="5.85546875" customWidth="1"/>
    <col min="3606" max="3606" width="6.28515625" customWidth="1"/>
    <col min="3607" max="3607" width="7" customWidth="1"/>
    <col min="3608" max="3608" width="7.140625" customWidth="1"/>
    <col min="3609" max="3609" width="13" customWidth="1"/>
    <col min="3610" max="3610" width="17.85546875" customWidth="1"/>
    <col min="3611" max="3611" width="17.140625" customWidth="1"/>
    <col min="3612" max="3612" width="33.42578125" customWidth="1"/>
    <col min="3613" max="3613" width="31.42578125" customWidth="1"/>
    <col min="3614" max="3614" width="35.7109375" customWidth="1"/>
    <col min="3615" max="3615" width="23.28515625" customWidth="1"/>
    <col min="3841" max="3841" width="2.42578125" customWidth="1"/>
    <col min="3842" max="3842" width="8.85546875" customWidth="1"/>
    <col min="3843" max="3843" width="6.140625" customWidth="1"/>
    <col min="3844" max="3844" width="6.85546875" customWidth="1"/>
    <col min="3845" max="3845" width="7" customWidth="1"/>
    <col min="3846" max="3846" width="7.85546875" customWidth="1"/>
    <col min="3847" max="3847" width="3" customWidth="1"/>
    <col min="3848" max="3848" width="36.5703125" customWidth="1"/>
    <col min="3849" max="3849" width="11.7109375" customWidth="1"/>
    <col min="3850" max="3850" width="4.42578125" customWidth="1"/>
    <col min="3851" max="3851" width="14.42578125" customWidth="1"/>
    <col min="3852" max="3852" width="5.5703125" customWidth="1"/>
    <col min="3853" max="3853" width="6" customWidth="1"/>
    <col min="3854" max="3854" width="5.85546875" customWidth="1"/>
    <col min="3855" max="3855" width="6.7109375" customWidth="1"/>
    <col min="3856" max="3856" width="6.85546875" customWidth="1"/>
    <col min="3857" max="3858" width="6.140625" customWidth="1"/>
    <col min="3859" max="3859" width="6.5703125" customWidth="1"/>
    <col min="3860" max="3860" width="6" customWidth="1"/>
    <col min="3861" max="3861" width="5.85546875" customWidth="1"/>
    <col min="3862" max="3862" width="6.28515625" customWidth="1"/>
    <col min="3863" max="3863" width="7" customWidth="1"/>
    <col min="3864" max="3864" width="7.140625" customWidth="1"/>
    <col min="3865" max="3865" width="13" customWidth="1"/>
    <col min="3866" max="3866" width="17.85546875" customWidth="1"/>
    <col min="3867" max="3867" width="17.140625" customWidth="1"/>
    <col min="3868" max="3868" width="33.42578125" customWidth="1"/>
    <col min="3869" max="3869" width="31.42578125" customWidth="1"/>
    <col min="3870" max="3870" width="35.7109375" customWidth="1"/>
    <col min="3871" max="3871" width="23.28515625" customWidth="1"/>
    <col min="4097" max="4097" width="2.42578125" customWidth="1"/>
    <col min="4098" max="4098" width="8.85546875" customWidth="1"/>
    <col min="4099" max="4099" width="6.140625" customWidth="1"/>
    <col min="4100" max="4100" width="6.85546875" customWidth="1"/>
    <col min="4101" max="4101" width="7" customWidth="1"/>
    <col min="4102" max="4102" width="7.85546875" customWidth="1"/>
    <col min="4103" max="4103" width="3" customWidth="1"/>
    <col min="4104" max="4104" width="36.5703125" customWidth="1"/>
    <col min="4105" max="4105" width="11.7109375" customWidth="1"/>
    <col min="4106" max="4106" width="4.42578125" customWidth="1"/>
    <col min="4107" max="4107" width="14.42578125" customWidth="1"/>
    <col min="4108" max="4108" width="5.5703125" customWidth="1"/>
    <col min="4109" max="4109" width="6" customWidth="1"/>
    <col min="4110" max="4110" width="5.85546875" customWidth="1"/>
    <col min="4111" max="4111" width="6.7109375" customWidth="1"/>
    <col min="4112" max="4112" width="6.85546875" customWidth="1"/>
    <col min="4113" max="4114" width="6.140625" customWidth="1"/>
    <col min="4115" max="4115" width="6.5703125" customWidth="1"/>
    <col min="4116" max="4116" width="6" customWidth="1"/>
    <col min="4117" max="4117" width="5.85546875" customWidth="1"/>
    <col min="4118" max="4118" width="6.28515625" customWidth="1"/>
    <col min="4119" max="4119" width="7" customWidth="1"/>
    <col min="4120" max="4120" width="7.140625" customWidth="1"/>
    <col min="4121" max="4121" width="13" customWidth="1"/>
    <col min="4122" max="4122" width="17.85546875" customWidth="1"/>
    <col min="4123" max="4123" width="17.140625" customWidth="1"/>
    <col min="4124" max="4124" width="33.42578125" customWidth="1"/>
    <col min="4125" max="4125" width="31.42578125" customWidth="1"/>
    <col min="4126" max="4126" width="35.7109375" customWidth="1"/>
    <col min="4127" max="4127" width="23.28515625" customWidth="1"/>
    <col min="4353" max="4353" width="2.42578125" customWidth="1"/>
    <col min="4354" max="4354" width="8.85546875" customWidth="1"/>
    <col min="4355" max="4355" width="6.140625" customWidth="1"/>
    <col min="4356" max="4356" width="6.85546875" customWidth="1"/>
    <col min="4357" max="4357" width="7" customWidth="1"/>
    <col min="4358" max="4358" width="7.85546875" customWidth="1"/>
    <col min="4359" max="4359" width="3" customWidth="1"/>
    <col min="4360" max="4360" width="36.5703125" customWidth="1"/>
    <col min="4361" max="4361" width="11.7109375" customWidth="1"/>
    <col min="4362" max="4362" width="4.42578125" customWidth="1"/>
    <col min="4363" max="4363" width="14.42578125" customWidth="1"/>
    <col min="4364" max="4364" width="5.5703125" customWidth="1"/>
    <col min="4365" max="4365" width="6" customWidth="1"/>
    <col min="4366" max="4366" width="5.85546875" customWidth="1"/>
    <col min="4367" max="4367" width="6.7109375" customWidth="1"/>
    <col min="4368" max="4368" width="6.85546875" customWidth="1"/>
    <col min="4369" max="4370" width="6.140625" customWidth="1"/>
    <col min="4371" max="4371" width="6.5703125" customWidth="1"/>
    <col min="4372" max="4372" width="6" customWidth="1"/>
    <col min="4373" max="4373" width="5.85546875" customWidth="1"/>
    <col min="4374" max="4374" width="6.28515625" customWidth="1"/>
    <col min="4375" max="4375" width="7" customWidth="1"/>
    <col min="4376" max="4376" width="7.140625" customWidth="1"/>
    <col min="4377" max="4377" width="13" customWidth="1"/>
    <col min="4378" max="4378" width="17.85546875" customWidth="1"/>
    <col min="4379" max="4379" width="17.140625" customWidth="1"/>
    <col min="4380" max="4380" width="33.42578125" customWidth="1"/>
    <col min="4381" max="4381" width="31.42578125" customWidth="1"/>
    <col min="4382" max="4382" width="35.7109375" customWidth="1"/>
    <col min="4383" max="4383" width="23.28515625" customWidth="1"/>
    <col min="4609" max="4609" width="2.42578125" customWidth="1"/>
    <col min="4610" max="4610" width="8.85546875" customWidth="1"/>
    <col min="4611" max="4611" width="6.140625" customWidth="1"/>
    <col min="4612" max="4612" width="6.85546875" customWidth="1"/>
    <col min="4613" max="4613" width="7" customWidth="1"/>
    <col min="4614" max="4614" width="7.85546875" customWidth="1"/>
    <col min="4615" max="4615" width="3" customWidth="1"/>
    <col min="4616" max="4616" width="36.5703125" customWidth="1"/>
    <col min="4617" max="4617" width="11.7109375" customWidth="1"/>
    <col min="4618" max="4618" width="4.42578125" customWidth="1"/>
    <col min="4619" max="4619" width="14.42578125" customWidth="1"/>
    <col min="4620" max="4620" width="5.5703125" customWidth="1"/>
    <col min="4621" max="4621" width="6" customWidth="1"/>
    <col min="4622" max="4622" width="5.85546875" customWidth="1"/>
    <col min="4623" max="4623" width="6.7109375" customWidth="1"/>
    <col min="4624" max="4624" width="6.85546875" customWidth="1"/>
    <col min="4625" max="4626" width="6.140625" customWidth="1"/>
    <col min="4627" max="4627" width="6.5703125" customWidth="1"/>
    <col min="4628" max="4628" width="6" customWidth="1"/>
    <col min="4629" max="4629" width="5.85546875" customWidth="1"/>
    <col min="4630" max="4630" width="6.28515625" customWidth="1"/>
    <col min="4631" max="4631" width="7" customWidth="1"/>
    <col min="4632" max="4632" width="7.140625" customWidth="1"/>
    <col min="4633" max="4633" width="13" customWidth="1"/>
    <col min="4634" max="4634" width="17.85546875" customWidth="1"/>
    <col min="4635" max="4635" width="17.140625" customWidth="1"/>
    <col min="4636" max="4636" width="33.42578125" customWidth="1"/>
    <col min="4637" max="4637" width="31.42578125" customWidth="1"/>
    <col min="4638" max="4638" width="35.7109375" customWidth="1"/>
    <col min="4639" max="4639" width="23.28515625" customWidth="1"/>
    <col min="4865" max="4865" width="2.42578125" customWidth="1"/>
    <col min="4866" max="4866" width="8.85546875" customWidth="1"/>
    <col min="4867" max="4867" width="6.140625" customWidth="1"/>
    <col min="4868" max="4868" width="6.85546875" customWidth="1"/>
    <col min="4869" max="4869" width="7" customWidth="1"/>
    <col min="4870" max="4870" width="7.85546875" customWidth="1"/>
    <col min="4871" max="4871" width="3" customWidth="1"/>
    <col min="4872" max="4872" width="36.5703125" customWidth="1"/>
    <col min="4873" max="4873" width="11.7109375" customWidth="1"/>
    <col min="4874" max="4874" width="4.42578125" customWidth="1"/>
    <col min="4875" max="4875" width="14.42578125" customWidth="1"/>
    <col min="4876" max="4876" width="5.5703125" customWidth="1"/>
    <col min="4877" max="4877" width="6" customWidth="1"/>
    <col min="4878" max="4878" width="5.85546875" customWidth="1"/>
    <col min="4879" max="4879" width="6.7109375" customWidth="1"/>
    <col min="4880" max="4880" width="6.85546875" customWidth="1"/>
    <col min="4881" max="4882" width="6.140625" customWidth="1"/>
    <col min="4883" max="4883" width="6.5703125" customWidth="1"/>
    <col min="4884" max="4884" width="6" customWidth="1"/>
    <col min="4885" max="4885" width="5.85546875" customWidth="1"/>
    <col min="4886" max="4886" width="6.28515625" customWidth="1"/>
    <col min="4887" max="4887" width="7" customWidth="1"/>
    <col min="4888" max="4888" width="7.140625" customWidth="1"/>
    <col min="4889" max="4889" width="13" customWidth="1"/>
    <col min="4890" max="4890" width="17.85546875" customWidth="1"/>
    <col min="4891" max="4891" width="17.140625" customWidth="1"/>
    <col min="4892" max="4892" width="33.42578125" customWidth="1"/>
    <col min="4893" max="4893" width="31.42578125" customWidth="1"/>
    <col min="4894" max="4894" width="35.7109375" customWidth="1"/>
    <col min="4895" max="4895" width="23.28515625" customWidth="1"/>
    <col min="5121" max="5121" width="2.42578125" customWidth="1"/>
    <col min="5122" max="5122" width="8.85546875" customWidth="1"/>
    <col min="5123" max="5123" width="6.140625" customWidth="1"/>
    <col min="5124" max="5124" width="6.85546875" customWidth="1"/>
    <col min="5125" max="5125" width="7" customWidth="1"/>
    <col min="5126" max="5126" width="7.85546875" customWidth="1"/>
    <col min="5127" max="5127" width="3" customWidth="1"/>
    <col min="5128" max="5128" width="36.5703125" customWidth="1"/>
    <col min="5129" max="5129" width="11.7109375" customWidth="1"/>
    <col min="5130" max="5130" width="4.42578125" customWidth="1"/>
    <col min="5131" max="5131" width="14.42578125" customWidth="1"/>
    <col min="5132" max="5132" width="5.5703125" customWidth="1"/>
    <col min="5133" max="5133" width="6" customWidth="1"/>
    <col min="5134" max="5134" width="5.85546875" customWidth="1"/>
    <col min="5135" max="5135" width="6.7109375" customWidth="1"/>
    <col min="5136" max="5136" width="6.85546875" customWidth="1"/>
    <col min="5137" max="5138" width="6.140625" customWidth="1"/>
    <col min="5139" max="5139" width="6.5703125" customWidth="1"/>
    <col min="5140" max="5140" width="6" customWidth="1"/>
    <col min="5141" max="5141" width="5.85546875" customWidth="1"/>
    <col min="5142" max="5142" width="6.28515625" customWidth="1"/>
    <col min="5143" max="5143" width="7" customWidth="1"/>
    <col min="5144" max="5144" width="7.140625" customWidth="1"/>
    <col min="5145" max="5145" width="13" customWidth="1"/>
    <col min="5146" max="5146" width="17.85546875" customWidth="1"/>
    <col min="5147" max="5147" width="17.140625" customWidth="1"/>
    <col min="5148" max="5148" width="33.42578125" customWidth="1"/>
    <col min="5149" max="5149" width="31.42578125" customWidth="1"/>
    <col min="5150" max="5150" width="35.7109375" customWidth="1"/>
    <col min="5151" max="5151" width="23.28515625" customWidth="1"/>
    <col min="5377" max="5377" width="2.42578125" customWidth="1"/>
    <col min="5378" max="5378" width="8.85546875" customWidth="1"/>
    <col min="5379" max="5379" width="6.140625" customWidth="1"/>
    <col min="5380" max="5380" width="6.85546875" customWidth="1"/>
    <col min="5381" max="5381" width="7" customWidth="1"/>
    <col min="5382" max="5382" width="7.85546875" customWidth="1"/>
    <col min="5383" max="5383" width="3" customWidth="1"/>
    <col min="5384" max="5384" width="36.5703125" customWidth="1"/>
    <col min="5385" max="5385" width="11.7109375" customWidth="1"/>
    <col min="5386" max="5386" width="4.42578125" customWidth="1"/>
    <col min="5387" max="5387" width="14.42578125" customWidth="1"/>
    <col min="5388" max="5388" width="5.5703125" customWidth="1"/>
    <col min="5389" max="5389" width="6" customWidth="1"/>
    <col min="5390" max="5390" width="5.85546875" customWidth="1"/>
    <col min="5391" max="5391" width="6.7109375" customWidth="1"/>
    <col min="5392" max="5392" width="6.85546875" customWidth="1"/>
    <col min="5393" max="5394" width="6.140625" customWidth="1"/>
    <col min="5395" max="5395" width="6.5703125" customWidth="1"/>
    <col min="5396" max="5396" width="6" customWidth="1"/>
    <col min="5397" max="5397" width="5.85546875" customWidth="1"/>
    <col min="5398" max="5398" width="6.28515625" customWidth="1"/>
    <col min="5399" max="5399" width="7" customWidth="1"/>
    <col min="5400" max="5400" width="7.140625" customWidth="1"/>
    <col min="5401" max="5401" width="13" customWidth="1"/>
    <col min="5402" max="5402" width="17.85546875" customWidth="1"/>
    <col min="5403" max="5403" width="17.140625" customWidth="1"/>
    <col min="5404" max="5404" width="33.42578125" customWidth="1"/>
    <col min="5405" max="5405" width="31.42578125" customWidth="1"/>
    <col min="5406" max="5406" width="35.7109375" customWidth="1"/>
    <col min="5407" max="5407" width="23.28515625" customWidth="1"/>
    <col min="5633" max="5633" width="2.42578125" customWidth="1"/>
    <col min="5634" max="5634" width="8.85546875" customWidth="1"/>
    <col min="5635" max="5635" width="6.140625" customWidth="1"/>
    <col min="5636" max="5636" width="6.85546875" customWidth="1"/>
    <col min="5637" max="5637" width="7" customWidth="1"/>
    <col min="5638" max="5638" width="7.85546875" customWidth="1"/>
    <col min="5639" max="5639" width="3" customWidth="1"/>
    <col min="5640" max="5640" width="36.5703125" customWidth="1"/>
    <col min="5641" max="5641" width="11.7109375" customWidth="1"/>
    <col min="5642" max="5642" width="4.42578125" customWidth="1"/>
    <col min="5643" max="5643" width="14.42578125" customWidth="1"/>
    <col min="5644" max="5644" width="5.5703125" customWidth="1"/>
    <col min="5645" max="5645" width="6" customWidth="1"/>
    <col min="5646" max="5646" width="5.85546875" customWidth="1"/>
    <col min="5647" max="5647" width="6.7109375" customWidth="1"/>
    <col min="5648" max="5648" width="6.85546875" customWidth="1"/>
    <col min="5649" max="5650" width="6.140625" customWidth="1"/>
    <col min="5651" max="5651" width="6.5703125" customWidth="1"/>
    <col min="5652" max="5652" width="6" customWidth="1"/>
    <col min="5653" max="5653" width="5.85546875" customWidth="1"/>
    <col min="5654" max="5654" width="6.28515625" customWidth="1"/>
    <col min="5655" max="5655" width="7" customWidth="1"/>
    <col min="5656" max="5656" width="7.140625" customWidth="1"/>
    <col min="5657" max="5657" width="13" customWidth="1"/>
    <col min="5658" max="5658" width="17.85546875" customWidth="1"/>
    <col min="5659" max="5659" width="17.140625" customWidth="1"/>
    <col min="5660" max="5660" width="33.42578125" customWidth="1"/>
    <col min="5661" max="5661" width="31.42578125" customWidth="1"/>
    <col min="5662" max="5662" width="35.7109375" customWidth="1"/>
    <col min="5663" max="5663" width="23.28515625" customWidth="1"/>
    <col min="5889" max="5889" width="2.42578125" customWidth="1"/>
    <col min="5890" max="5890" width="8.85546875" customWidth="1"/>
    <col min="5891" max="5891" width="6.140625" customWidth="1"/>
    <col min="5892" max="5892" width="6.85546875" customWidth="1"/>
    <col min="5893" max="5893" width="7" customWidth="1"/>
    <col min="5894" max="5894" width="7.85546875" customWidth="1"/>
    <col min="5895" max="5895" width="3" customWidth="1"/>
    <col min="5896" max="5896" width="36.5703125" customWidth="1"/>
    <col min="5897" max="5897" width="11.7109375" customWidth="1"/>
    <col min="5898" max="5898" width="4.42578125" customWidth="1"/>
    <col min="5899" max="5899" width="14.42578125" customWidth="1"/>
    <col min="5900" max="5900" width="5.5703125" customWidth="1"/>
    <col min="5901" max="5901" width="6" customWidth="1"/>
    <col min="5902" max="5902" width="5.85546875" customWidth="1"/>
    <col min="5903" max="5903" width="6.7109375" customWidth="1"/>
    <col min="5904" max="5904" width="6.85546875" customWidth="1"/>
    <col min="5905" max="5906" width="6.140625" customWidth="1"/>
    <col min="5907" max="5907" width="6.5703125" customWidth="1"/>
    <col min="5908" max="5908" width="6" customWidth="1"/>
    <col min="5909" max="5909" width="5.85546875" customWidth="1"/>
    <col min="5910" max="5910" width="6.28515625" customWidth="1"/>
    <col min="5911" max="5911" width="7" customWidth="1"/>
    <col min="5912" max="5912" width="7.140625" customWidth="1"/>
    <col min="5913" max="5913" width="13" customWidth="1"/>
    <col min="5914" max="5914" width="17.85546875" customWidth="1"/>
    <col min="5915" max="5915" width="17.140625" customWidth="1"/>
    <col min="5916" max="5916" width="33.42578125" customWidth="1"/>
    <col min="5917" max="5917" width="31.42578125" customWidth="1"/>
    <col min="5918" max="5918" width="35.7109375" customWidth="1"/>
    <col min="5919" max="5919" width="23.28515625" customWidth="1"/>
    <col min="6145" max="6145" width="2.42578125" customWidth="1"/>
    <col min="6146" max="6146" width="8.85546875" customWidth="1"/>
    <col min="6147" max="6147" width="6.140625" customWidth="1"/>
    <col min="6148" max="6148" width="6.85546875" customWidth="1"/>
    <col min="6149" max="6149" width="7" customWidth="1"/>
    <col min="6150" max="6150" width="7.85546875" customWidth="1"/>
    <col min="6151" max="6151" width="3" customWidth="1"/>
    <col min="6152" max="6152" width="36.5703125" customWidth="1"/>
    <col min="6153" max="6153" width="11.7109375" customWidth="1"/>
    <col min="6154" max="6154" width="4.42578125" customWidth="1"/>
    <col min="6155" max="6155" width="14.42578125" customWidth="1"/>
    <col min="6156" max="6156" width="5.5703125" customWidth="1"/>
    <col min="6157" max="6157" width="6" customWidth="1"/>
    <col min="6158" max="6158" width="5.85546875" customWidth="1"/>
    <col min="6159" max="6159" width="6.7109375" customWidth="1"/>
    <col min="6160" max="6160" width="6.85546875" customWidth="1"/>
    <col min="6161" max="6162" width="6.140625" customWidth="1"/>
    <col min="6163" max="6163" width="6.5703125" customWidth="1"/>
    <col min="6164" max="6164" width="6" customWidth="1"/>
    <col min="6165" max="6165" width="5.85546875" customWidth="1"/>
    <col min="6166" max="6166" width="6.28515625" customWidth="1"/>
    <col min="6167" max="6167" width="7" customWidth="1"/>
    <col min="6168" max="6168" width="7.140625" customWidth="1"/>
    <col min="6169" max="6169" width="13" customWidth="1"/>
    <col min="6170" max="6170" width="17.85546875" customWidth="1"/>
    <col min="6171" max="6171" width="17.140625" customWidth="1"/>
    <col min="6172" max="6172" width="33.42578125" customWidth="1"/>
    <col min="6173" max="6173" width="31.42578125" customWidth="1"/>
    <col min="6174" max="6174" width="35.7109375" customWidth="1"/>
    <col min="6175" max="6175" width="23.28515625" customWidth="1"/>
    <col min="6401" max="6401" width="2.42578125" customWidth="1"/>
    <col min="6402" max="6402" width="8.85546875" customWidth="1"/>
    <col min="6403" max="6403" width="6.140625" customWidth="1"/>
    <col min="6404" max="6404" width="6.85546875" customWidth="1"/>
    <col min="6405" max="6405" width="7" customWidth="1"/>
    <col min="6406" max="6406" width="7.85546875" customWidth="1"/>
    <col min="6407" max="6407" width="3" customWidth="1"/>
    <col min="6408" max="6408" width="36.5703125" customWidth="1"/>
    <col min="6409" max="6409" width="11.7109375" customWidth="1"/>
    <col min="6410" max="6410" width="4.42578125" customWidth="1"/>
    <col min="6411" max="6411" width="14.42578125" customWidth="1"/>
    <col min="6412" max="6412" width="5.5703125" customWidth="1"/>
    <col min="6413" max="6413" width="6" customWidth="1"/>
    <col min="6414" max="6414" width="5.85546875" customWidth="1"/>
    <col min="6415" max="6415" width="6.7109375" customWidth="1"/>
    <col min="6416" max="6416" width="6.85546875" customWidth="1"/>
    <col min="6417" max="6418" width="6.140625" customWidth="1"/>
    <col min="6419" max="6419" width="6.5703125" customWidth="1"/>
    <col min="6420" max="6420" width="6" customWidth="1"/>
    <col min="6421" max="6421" width="5.85546875" customWidth="1"/>
    <col min="6422" max="6422" width="6.28515625" customWidth="1"/>
    <col min="6423" max="6423" width="7" customWidth="1"/>
    <col min="6424" max="6424" width="7.140625" customWidth="1"/>
    <col min="6425" max="6425" width="13" customWidth="1"/>
    <col min="6426" max="6426" width="17.85546875" customWidth="1"/>
    <col min="6427" max="6427" width="17.140625" customWidth="1"/>
    <col min="6428" max="6428" width="33.42578125" customWidth="1"/>
    <col min="6429" max="6429" width="31.42578125" customWidth="1"/>
    <col min="6430" max="6430" width="35.7109375" customWidth="1"/>
    <col min="6431" max="6431" width="23.28515625" customWidth="1"/>
    <col min="6657" max="6657" width="2.42578125" customWidth="1"/>
    <col min="6658" max="6658" width="8.85546875" customWidth="1"/>
    <col min="6659" max="6659" width="6.140625" customWidth="1"/>
    <col min="6660" max="6660" width="6.85546875" customWidth="1"/>
    <col min="6661" max="6661" width="7" customWidth="1"/>
    <col min="6662" max="6662" width="7.85546875" customWidth="1"/>
    <col min="6663" max="6663" width="3" customWidth="1"/>
    <col min="6664" max="6664" width="36.5703125" customWidth="1"/>
    <col min="6665" max="6665" width="11.7109375" customWidth="1"/>
    <col min="6666" max="6666" width="4.42578125" customWidth="1"/>
    <col min="6667" max="6667" width="14.42578125" customWidth="1"/>
    <col min="6668" max="6668" width="5.5703125" customWidth="1"/>
    <col min="6669" max="6669" width="6" customWidth="1"/>
    <col min="6670" max="6670" width="5.85546875" customWidth="1"/>
    <col min="6671" max="6671" width="6.7109375" customWidth="1"/>
    <col min="6672" max="6672" width="6.85546875" customWidth="1"/>
    <col min="6673" max="6674" width="6.140625" customWidth="1"/>
    <col min="6675" max="6675" width="6.5703125" customWidth="1"/>
    <col min="6676" max="6676" width="6" customWidth="1"/>
    <col min="6677" max="6677" width="5.85546875" customWidth="1"/>
    <col min="6678" max="6678" width="6.28515625" customWidth="1"/>
    <col min="6679" max="6679" width="7" customWidth="1"/>
    <col min="6680" max="6680" width="7.140625" customWidth="1"/>
    <col min="6681" max="6681" width="13" customWidth="1"/>
    <col min="6682" max="6682" width="17.85546875" customWidth="1"/>
    <col min="6683" max="6683" width="17.140625" customWidth="1"/>
    <col min="6684" max="6684" width="33.42578125" customWidth="1"/>
    <col min="6685" max="6685" width="31.42578125" customWidth="1"/>
    <col min="6686" max="6686" width="35.7109375" customWidth="1"/>
    <col min="6687" max="6687" width="23.28515625" customWidth="1"/>
    <col min="6913" max="6913" width="2.42578125" customWidth="1"/>
    <col min="6914" max="6914" width="8.85546875" customWidth="1"/>
    <col min="6915" max="6915" width="6.140625" customWidth="1"/>
    <col min="6916" max="6916" width="6.85546875" customWidth="1"/>
    <col min="6917" max="6917" width="7" customWidth="1"/>
    <col min="6918" max="6918" width="7.85546875" customWidth="1"/>
    <col min="6919" max="6919" width="3" customWidth="1"/>
    <col min="6920" max="6920" width="36.5703125" customWidth="1"/>
    <col min="6921" max="6921" width="11.7109375" customWidth="1"/>
    <col min="6922" max="6922" width="4.42578125" customWidth="1"/>
    <col min="6923" max="6923" width="14.42578125" customWidth="1"/>
    <col min="6924" max="6924" width="5.5703125" customWidth="1"/>
    <col min="6925" max="6925" width="6" customWidth="1"/>
    <col min="6926" max="6926" width="5.85546875" customWidth="1"/>
    <col min="6927" max="6927" width="6.7109375" customWidth="1"/>
    <col min="6928" max="6928" width="6.85546875" customWidth="1"/>
    <col min="6929" max="6930" width="6.140625" customWidth="1"/>
    <col min="6931" max="6931" width="6.5703125" customWidth="1"/>
    <col min="6932" max="6932" width="6" customWidth="1"/>
    <col min="6933" max="6933" width="5.85546875" customWidth="1"/>
    <col min="6934" max="6934" width="6.28515625" customWidth="1"/>
    <col min="6935" max="6935" width="7" customWidth="1"/>
    <col min="6936" max="6936" width="7.140625" customWidth="1"/>
    <col min="6937" max="6937" width="13" customWidth="1"/>
    <col min="6938" max="6938" width="17.85546875" customWidth="1"/>
    <col min="6939" max="6939" width="17.140625" customWidth="1"/>
    <col min="6940" max="6940" width="33.42578125" customWidth="1"/>
    <col min="6941" max="6941" width="31.42578125" customWidth="1"/>
    <col min="6942" max="6942" width="35.7109375" customWidth="1"/>
    <col min="6943" max="6943" width="23.28515625" customWidth="1"/>
    <col min="7169" max="7169" width="2.42578125" customWidth="1"/>
    <col min="7170" max="7170" width="8.85546875" customWidth="1"/>
    <col min="7171" max="7171" width="6.140625" customWidth="1"/>
    <col min="7172" max="7172" width="6.85546875" customWidth="1"/>
    <col min="7173" max="7173" width="7" customWidth="1"/>
    <col min="7174" max="7174" width="7.85546875" customWidth="1"/>
    <col min="7175" max="7175" width="3" customWidth="1"/>
    <col min="7176" max="7176" width="36.5703125" customWidth="1"/>
    <col min="7177" max="7177" width="11.7109375" customWidth="1"/>
    <col min="7178" max="7178" width="4.42578125" customWidth="1"/>
    <col min="7179" max="7179" width="14.42578125" customWidth="1"/>
    <col min="7180" max="7180" width="5.5703125" customWidth="1"/>
    <col min="7181" max="7181" width="6" customWidth="1"/>
    <col min="7182" max="7182" width="5.85546875" customWidth="1"/>
    <col min="7183" max="7183" width="6.7109375" customWidth="1"/>
    <col min="7184" max="7184" width="6.85546875" customWidth="1"/>
    <col min="7185" max="7186" width="6.140625" customWidth="1"/>
    <col min="7187" max="7187" width="6.5703125" customWidth="1"/>
    <col min="7188" max="7188" width="6" customWidth="1"/>
    <col min="7189" max="7189" width="5.85546875" customWidth="1"/>
    <col min="7190" max="7190" width="6.28515625" customWidth="1"/>
    <col min="7191" max="7191" width="7" customWidth="1"/>
    <col min="7192" max="7192" width="7.140625" customWidth="1"/>
    <col min="7193" max="7193" width="13" customWidth="1"/>
    <col min="7194" max="7194" width="17.85546875" customWidth="1"/>
    <col min="7195" max="7195" width="17.140625" customWidth="1"/>
    <col min="7196" max="7196" width="33.42578125" customWidth="1"/>
    <col min="7197" max="7197" width="31.42578125" customWidth="1"/>
    <col min="7198" max="7198" width="35.7109375" customWidth="1"/>
    <col min="7199" max="7199" width="23.28515625" customWidth="1"/>
    <col min="7425" max="7425" width="2.42578125" customWidth="1"/>
    <col min="7426" max="7426" width="8.85546875" customWidth="1"/>
    <col min="7427" max="7427" width="6.140625" customWidth="1"/>
    <col min="7428" max="7428" width="6.85546875" customWidth="1"/>
    <col min="7429" max="7429" width="7" customWidth="1"/>
    <col min="7430" max="7430" width="7.85546875" customWidth="1"/>
    <col min="7431" max="7431" width="3" customWidth="1"/>
    <col min="7432" max="7432" width="36.5703125" customWidth="1"/>
    <col min="7433" max="7433" width="11.7109375" customWidth="1"/>
    <col min="7434" max="7434" width="4.42578125" customWidth="1"/>
    <col min="7435" max="7435" width="14.42578125" customWidth="1"/>
    <col min="7436" max="7436" width="5.5703125" customWidth="1"/>
    <col min="7437" max="7437" width="6" customWidth="1"/>
    <col min="7438" max="7438" width="5.85546875" customWidth="1"/>
    <col min="7439" max="7439" width="6.7109375" customWidth="1"/>
    <col min="7440" max="7440" width="6.85546875" customWidth="1"/>
    <col min="7441" max="7442" width="6.140625" customWidth="1"/>
    <col min="7443" max="7443" width="6.5703125" customWidth="1"/>
    <col min="7444" max="7444" width="6" customWidth="1"/>
    <col min="7445" max="7445" width="5.85546875" customWidth="1"/>
    <col min="7446" max="7446" width="6.28515625" customWidth="1"/>
    <col min="7447" max="7447" width="7" customWidth="1"/>
    <col min="7448" max="7448" width="7.140625" customWidth="1"/>
    <col min="7449" max="7449" width="13" customWidth="1"/>
    <col min="7450" max="7450" width="17.85546875" customWidth="1"/>
    <col min="7451" max="7451" width="17.140625" customWidth="1"/>
    <col min="7452" max="7452" width="33.42578125" customWidth="1"/>
    <col min="7453" max="7453" width="31.42578125" customWidth="1"/>
    <col min="7454" max="7454" width="35.7109375" customWidth="1"/>
    <col min="7455" max="7455" width="23.28515625" customWidth="1"/>
    <col min="7681" max="7681" width="2.42578125" customWidth="1"/>
    <col min="7682" max="7682" width="8.85546875" customWidth="1"/>
    <col min="7683" max="7683" width="6.140625" customWidth="1"/>
    <col min="7684" max="7684" width="6.85546875" customWidth="1"/>
    <col min="7685" max="7685" width="7" customWidth="1"/>
    <col min="7686" max="7686" width="7.85546875" customWidth="1"/>
    <col min="7687" max="7687" width="3" customWidth="1"/>
    <col min="7688" max="7688" width="36.5703125" customWidth="1"/>
    <col min="7689" max="7689" width="11.7109375" customWidth="1"/>
    <col min="7690" max="7690" width="4.42578125" customWidth="1"/>
    <col min="7691" max="7691" width="14.42578125" customWidth="1"/>
    <col min="7692" max="7692" width="5.5703125" customWidth="1"/>
    <col min="7693" max="7693" width="6" customWidth="1"/>
    <col min="7694" max="7694" width="5.85546875" customWidth="1"/>
    <col min="7695" max="7695" width="6.7109375" customWidth="1"/>
    <col min="7696" max="7696" width="6.85546875" customWidth="1"/>
    <col min="7697" max="7698" width="6.140625" customWidth="1"/>
    <col min="7699" max="7699" width="6.5703125" customWidth="1"/>
    <col min="7700" max="7700" width="6" customWidth="1"/>
    <col min="7701" max="7701" width="5.85546875" customWidth="1"/>
    <col min="7702" max="7702" width="6.28515625" customWidth="1"/>
    <col min="7703" max="7703" width="7" customWidth="1"/>
    <col min="7704" max="7704" width="7.140625" customWidth="1"/>
    <col min="7705" max="7705" width="13" customWidth="1"/>
    <col min="7706" max="7706" width="17.85546875" customWidth="1"/>
    <col min="7707" max="7707" width="17.140625" customWidth="1"/>
    <col min="7708" max="7708" width="33.42578125" customWidth="1"/>
    <col min="7709" max="7709" width="31.42578125" customWidth="1"/>
    <col min="7710" max="7710" width="35.7109375" customWidth="1"/>
    <col min="7711" max="7711" width="23.28515625" customWidth="1"/>
    <col min="7937" max="7937" width="2.42578125" customWidth="1"/>
    <col min="7938" max="7938" width="8.85546875" customWidth="1"/>
    <col min="7939" max="7939" width="6.140625" customWidth="1"/>
    <col min="7940" max="7940" width="6.85546875" customWidth="1"/>
    <col min="7941" max="7941" width="7" customWidth="1"/>
    <col min="7942" max="7942" width="7.85546875" customWidth="1"/>
    <col min="7943" max="7943" width="3" customWidth="1"/>
    <col min="7944" max="7944" width="36.5703125" customWidth="1"/>
    <col min="7945" max="7945" width="11.7109375" customWidth="1"/>
    <col min="7946" max="7946" width="4.42578125" customWidth="1"/>
    <col min="7947" max="7947" width="14.42578125" customWidth="1"/>
    <col min="7948" max="7948" width="5.5703125" customWidth="1"/>
    <col min="7949" max="7949" width="6" customWidth="1"/>
    <col min="7950" max="7950" width="5.85546875" customWidth="1"/>
    <col min="7951" max="7951" width="6.7109375" customWidth="1"/>
    <col min="7952" max="7952" width="6.85546875" customWidth="1"/>
    <col min="7953" max="7954" width="6.140625" customWidth="1"/>
    <col min="7955" max="7955" width="6.5703125" customWidth="1"/>
    <col min="7956" max="7956" width="6" customWidth="1"/>
    <col min="7957" max="7957" width="5.85546875" customWidth="1"/>
    <col min="7958" max="7958" width="6.28515625" customWidth="1"/>
    <col min="7959" max="7959" width="7" customWidth="1"/>
    <col min="7960" max="7960" width="7.140625" customWidth="1"/>
    <col min="7961" max="7961" width="13" customWidth="1"/>
    <col min="7962" max="7962" width="17.85546875" customWidth="1"/>
    <col min="7963" max="7963" width="17.140625" customWidth="1"/>
    <col min="7964" max="7964" width="33.42578125" customWidth="1"/>
    <col min="7965" max="7965" width="31.42578125" customWidth="1"/>
    <col min="7966" max="7966" width="35.7109375" customWidth="1"/>
    <col min="7967" max="7967" width="23.28515625" customWidth="1"/>
    <col min="8193" max="8193" width="2.42578125" customWidth="1"/>
    <col min="8194" max="8194" width="8.85546875" customWidth="1"/>
    <col min="8195" max="8195" width="6.140625" customWidth="1"/>
    <col min="8196" max="8196" width="6.85546875" customWidth="1"/>
    <col min="8197" max="8197" width="7" customWidth="1"/>
    <col min="8198" max="8198" width="7.85546875" customWidth="1"/>
    <col min="8199" max="8199" width="3" customWidth="1"/>
    <col min="8200" max="8200" width="36.5703125" customWidth="1"/>
    <col min="8201" max="8201" width="11.7109375" customWidth="1"/>
    <col min="8202" max="8202" width="4.42578125" customWidth="1"/>
    <col min="8203" max="8203" width="14.42578125" customWidth="1"/>
    <col min="8204" max="8204" width="5.5703125" customWidth="1"/>
    <col min="8205" max="8205" width="6" customWidth="1"/>
    <col min="8206" max="8206" width="5.85546875" customWidth="1"/>
    <col min="8207" max="8207" width="6.7109375" customWidth="1"/>
    <col min="8208" max="8208" width="6.85546875" customWidth="1"/>
    <col min="8209" max="8210" width="6.140625" customWidth="1"/>
    <col min="8211" max="8211" width="6.5703125" customWidth="1"/>
    <col min="8212" max="8212" width="6" customWidth="1"/>
    <col min="8213" max="8213" width="5.85546875" customWidth="1"/>
    <col min="8214" max="8214" width="6.28515625" customWidth="1"/>
    <col min="8215" max="8215" width="7" customWidth="1"/>
    <col min="8216" max="8216" width="7.140625" customWidth="1"/>
    <col min="8217" max="8217" width="13" customWidth="1"/>
    <col min="8218" max="8218" width="17.85546875" customWidth="1"/>
    <col min="8219" max="8219" width="17.140625" customWidth="1"/>
    <col min="8220" max="8220" width="33.42578125" customWidth="1"/>
    <col min="8221" max="8221" width="31.42578125" customWidth="1"/>
    <col min="8222" max="8222" width="35.7109375" customWidth="1"/>
    <col min="8223" max="8223" width="23.28515625" customWidth="1"/>
    <col min="8449" max="8449" width="2.42578125" customWidth="1"/>
    <col min="8450" max="8450" width="8.85546875" customWidth="1"/>
    <col min="8451" max="8451" width="6.140625" customWidth="1"/>
    <col min="8452" max="8452" width="6.85546875" customWidth="1"/>
    <col min="8453" max="8453" width="7" customWidth="1"/>
    <col min="8454" max="8454" width="7.85546875" customWidth="1"/>
    <col min="8455" max="8455" width="3" customWidth="1"/>
    <col min="8456" max="8456" width="36.5703125" customWidth="1"/>
    <col min="8457" max="8457" width="11.7109375" customWidth="1"/>
    <col min="8458" max="8458" width="4.42578125" customWidth="1"/>
    <col min="8459" max="8459" width="14.42578125" customWidth="1"/>
    <col min="8460" max="8460" width="5.5703125" customWidth="1"/>
    <col min="8461" max="8461" width="6" customWidth="1"/>
    <col min="8462" max="8462" width="5.85546875" customWidth="1"/>
    <col min="8463" max="8463" width="6.7109375" customWidth="1"/>
    <col min="8464" max="8464" width="6.85546875" customWidth="1"/>
    <col min="8465" max="8466" width="6.140625" customWidth="1"/>
    <col min="8467" max="8467" width="6.5703125" customWidth="1"/>
    <col min="8468" max="8468" width="6" customWidth="1"/>
    <col min="8469" max="8469" width="5.85546875" customWidth="1"/>
    <col min="8470" max="8470" width="6.28515625" customWidth="1"/>
    <col min="8471" max="8471" width="7" customWidth="1"/>
    <col min="8472" max="8472" width="7.140625" customWidth="1"/>
    <col min="8473" max="8473" width="13" customWidth="1"/>
    <col min="8474" max="8474" width="17.85546875" customWidth="1"/>
    <col min="8475" max="8475" width="17.140625" customWidth="1"/>
    <col min="8476" max="8476" width="33.42578125" customWidth="1"/>
    <col min="8477" max="8477" width="31.42578125" customWidth="1"/>
    <col min="8478" max="8478" width="35.7109375" customWidth="1"/>
    <col min="8479" max="8479" width="23.28515625" customWidth="1"/>
    <col min="8705" max="8705" width="2.42578125" customWidth="1"/>
    <col min="8706" max="8706" width="8.85546875" customWidth="1"/>
    <col min="8707" max="8707" width="6.140625" customWidth="1"/>
    <col min="8708" max="8708" width="6.85546875" customWidth="1"/>
    <col min="8709" max="8709" width="7" customWidth="1"/>
    <col min="8710" max="8710" width="7.85546875" customWidth="1"/>
    <col min="8711" max="8711" width="3" customWidth="1"/>
    <col min="8712" max="8712" width="36.5703125" customWidth="1"/>
    <col min="8713" max="8713" width="11.7109375" customWidth="1"/>
    <col min="8714" max="8714" width="4.42578125" customWidth="1"/>
    <col min="8715" max="8715" width="14.42578125" customWidth="1"/>
    <col min="8716" max="8716" width="5.5703125" customWidth="1"/>
    <col min="8717" max="8717" width="6" customWidth="1"/>
    <col min="8718" max="8718" width="5.85546875" customWidth="1"/>
    <col min="8719" max="8719" width="6.7109375" customWidth="1"/>
    <col min="8720" max="8720" width="6.85546875" customWidth="1"/>
    <col min="8721" max="8722" width="6.140625" customWidth="1"/>
    <col min="8723" max="8723" width="6.5703125" customWidth="1"/>
    <col min="8724" max="8724" width="6" customWidth="1"/>
    <col min="8725" max="8725" width="5.85546875" customWidth="1"/>
    <col min="8726" max="8726" width="6.28515625" customWidth="1"/>
    <col min="8727" max="8727" width="7" customWidth="1"/>
    <col min="8728" max="8728" width="7.140625" customWidth="1"/>
    <col min="8729" max="8729" width="13" customWidth="1"/>
    <col min="8730" max="8730" width="17.85546875" customWidth="1"/>
    <col min="8731" max="8731" width="17.140625" customWidth="1"/>
    <col min="8732" max="8732" width="33.42578125" customWidth="1"/>
    <col min="8733" max="8733" width="31.42578125" customWidth="1"/>
    <col min="8734" max="8734" width="35.7109375" customWidth="1"/>
    <col min="8735" max="8735" width="23.28515625" customWidth="1"/>
    <col min="8961" max="8961" width="2.42578125" customWidth="1"/>
    <col min="8962" max="8962" width="8.85546875" customWidth="1"/>
    <col min="8963" max="8963" width="6.140625" customWidth="1"/>
    <col min="8964" max="8964" width="6.85546875" customWidth="1"/>
    <col min="8965" max="8965" width="7" customWidth="1"/>
    <col min="8966" max="8966" width="7.85546875" customWidth="1"/>
    <col min="8967" max="8967" width="3" customWidth="1"/>
    <col min="8968" max="8968" width="36.5703125" customWidth="1"/>
    <col min="8969" max="8969" width="11.7109375" customWidth="1"/>
    <col min="8970" max="8970" width="4.42578125" customWidth="1"/>
    <col min="8971" max="8971" width="14.42578125" customWidth="1"/>
    <col min="8972" max="8972" width="5.5703125" customWidth="1"/>
    <col min="8973" max="8973" width="6" customWidth="1"/>
    <col min="8974" max="8974" width="5.85546875" customWidth="1"/>
    <col min="8975" max="8975" width="6.7109375" customWidth="1"/>
    <col min="8976" max="8976" width="6.85546875" customWidth="1"/>
    <col min="8977" max="8978" width="6.140625" customWidth="1"/>
    <col min="8979" max="8979" width="6.5703125" customWidth="1"/>
    <col min="8980" max="8980" width="6" customWidth="1"/>
    <col min="8981" max="8981" width="5.85546875" customWidth="1"/>
    <col min="8982" max="8982" width="6.28515625" customWidth="1"/>
    <col min="8983" max="8983" width="7" customWidth="1"/>
    <col min="8984" max="8984" width="7.140625" customWidth="1"/>
    <col min="8985" max="8985" width="13" customWidth="1"/>
    <col min="8986" max="8986" width="17.85546875" customWidth="1"/>
    <col min="8987" max="8987" width="17.140625" customWidth="1"/>
    <col min="8988" max="8988" width="33.42578125" customWidth="1"/>
    <col min="8989" max="8989" width="31.42578125" customWidth="1"/>
    <col min="8990" max="8990" width="35.7109375" customWidth="1"/>
    <col min="8991" max="8991" width="23.28515625" customWidth="1"/>
    <col min="9217" max="9217" width="2.42578125" customWidth="1"/>
    <col min="9218" max="9218" width="8.85546875" customWidth="1"/>
    <col min="9219" max="9219" width="6.140625" customWidth="1"/>
    <col min="9220" max="9220" width="6.85546875" customWidth="1"/>
    <col min="9221" max="9221" width="7" customWidth="1"/>
    <col min="9222" max="9222" width="7.85546875" customWidth="1"/>
    <col min="9223" max="9223" width="3" customWidth="1"/>
    <col min="9224" max="9224" width="36.5703125" customWidth="1"/>
    <col min="9225" max="9225" width="11.7109375" customWidth="1"/>
    <col min="9226" max="9226" width="4.42578125" customWidth="1"/>
    <col min="9227" max="9227" width="14.42578125" customWidth="1"/>
    <col min="9228" max="9228" width="5.5703125" customWidth="1"/>
    <col min="9229" max="9229" width="6" customWidth="1"/>
    <col min="9230" max="9230" width="5.85546875" customWidth="1"/>
    <col min="9231" max="9231" width="6.7109375" customWidth="1"/>
    <col min="9232" max="9232" width="6.85546875" customWidth="1"/>
    <col min="9233" max="9234" width="6.140625" customWidth="1"/>
    <col min="9235" max="9235" width="6.5703125" customWidth="1"/>
    <col min="9236" max="9236" width="6" customWidth="1"/>
    <col min="9237" max="9237" width="5.85546875" customWidth="1"/>
    <col min="9238" max="9238" width="6.28515625" customWidth="1"/>
    <col min="9239" max="9239" width="7" customWidth="1"/>
    <col min="9240" max="9240" width="7.140625" customWidth="1"/>
    <col min="9241" max="9241" width="13" customWidth="1"/>
    <col min="9242" max="9242" width="17.85546875" customWidth="1"/>
    <col min="9243" max="9243" width="17.140625" customWidth="1"/>
    <col min="9244" max="9244" width="33.42578125" customWidth="1"/>
    <col min="9245" max="9245" width="31.42578125" customWidth="1"/>
    <col min="9246" max="9246" width="35.7109375" customWidth="1"/>
    <col min="9247" max="9247" width="23.28515625" customWidth="1"/>
    <col min="9473" max="9473" width="2.42578125" customWidth="1"/>
    <col min="9474" max="9474" width="8.85546875" customWidth="1"/>
    <col min="9475" max="9475" width="6.140625" customWidth="1"/>
    <col min="9476" max="9476" width="6.85546875" customWidth="1"/>
    <col min="9477" max="9477" width="7" customWidth="1"/>
    <col min="9478" max="9478" width="7.85546875" customWidth="1"/>
    <col min="9479" max="9479" width="3" customWidth="1"/>
    <col min="9480" max="9480" width="36.5703125" customWidth="1"/>
    <col min="9481" max="9481" width="11.7109375" customWidth="1"/>
    <col min="9482" max="9482" width="4.42578125" customWidth="1"/>
    <col min="9483" max="9483" width="14.42578125" customWidth="1"/>
    <col min="9484" max="9484" width="5.5703125" customWidth="1"/>
    <col min="9485" max="9485" width="6" customWidth="1"/>
    <col min="9486" max="9486" width="5.85546875" customWidth="1"/>
    <col min="9487" max="9487" width="6.7109375" customWidth="1"/>
    <col min="9488" max="9488" width="6.85546875" customWidth="1"/>
    <col min="9489" max="9490" width="6.140625" customWidth="1"/>
    <col min="9491" max="9491" width="6.5703125" customWidth="1"/>
    <col min="9492" max="9492" width="6" customWidth="1"/>
    <col min="9493" max="9493" width="5.85546875" customWidth="1"/>
    <col min="9494" max="9494" width="6.28515625" customWidth="1"/>
    <col min="9495" max="9495" width="7" customWidth="1"/>
    <col min="9496" max="9496" width="7.140625" customWidth="1"/>
    <col min="9497" max="9497" width="13" customWidth="1"/>
    <col min="9498" max="9498" width="17.85546875" customWidth="1"/>
    <col min="9499" max="9499" width="17.140625" customWidth="1"/>
    <col min="9500" max="9500" width="33.42578125" customWidth="1"/>
    <col min="9501" max="9501" width="31.42578125" customWidth="1"/>
    <col min="9502" max="9502" width="35.7109375" customWidth="1"/>
    <col min="9503" max="9503" width="23.28515625" customWidth="1"/>
    <col min="9729" max="9729" width="2.42578125" customWidth="1"/>
    <col min="9730" max="9730" width="8.85546875" customWidth="1"/>
    <col min="9731" max="9731" width="6.140625" customWidth="1"/>
    <col min="9732" max="9732" width="6.85546875" customWidth="1"/>
    <col min="9733" max="9733" width="7" customWidth="1"/>
    <col min="9734" max="9734" width="7.85546875" customWidth="1"/>
    <col min="9735" max="9735" width="3" customWidth="1"/>
    <col min="9736" max="9736" width="36.5703125" customWidth="1"/>
    <col min="9737" max="9737" width="11.7109375" customWidth="1"/>
    <col min="9738" max="9738" width="4.42578125" customWidth="1"/>
    <col min="9739" max="9739" width="14.42578125" customWidth="1"/>
    <col min="9740" max="9740" width="5.5703125" customWidth="1"/>
    <col min="9741" max="9741" width="6" customWidth="1"/>
    <col min="9742" max="9742" width="5.85546875" customWidth="1"/>
    <col min="9743" max="9743" width="6.7109375" customWidth="1"/>
    <col min="9744" max="9744" width="6.85546875" customWidth="1"/>
    <col min="9745" max="9746" width="6.140625" customWidth="1"/>
    <col min="9747" max="9747" width="6.5703125" customWidth="1"/>
    <col min="9748" max="9748" width="6" customWidth="1"/>
    <col min="9749" max="9749" width="5.85546875" customWidth="1"/>
    <col min="9750" max="9750" width="6.28515625" customWidth="1"/>
    <col min="9751" max="9751" width="7" customWidth="1"/>
    <col min="9752" max="9752" width="7.140625" customWidth="1"/>
    <col min="9753" max="9753" width="13" customWidth="1"/>
    <col min="9754" max="9754" width="17.85546875" customWidth="1"/>
    <col min="9755" max="9755" width="17.140625" customWidth="1"/>
    <col min="9756" max="9756" width="33.42578125" customWidth="1"/>
    <col min="9757" max="9757" width="31.42578125" customWidth="1"/>
    <col min="9758" max="9758" width="35.7109375" customWidth="1"/>
    <col min="9759" max="9759" width="23.28515625" customWidth="1"/>
    <col min="9985" max="9985" width="2.42578125" customWidth="1"/>
    <col min="9986" max="9986" width="8.85546875" customWidth="1"/>
    <col min="9987" max="9987" width="6.140625" customWidth="1"/>
    <col min="9988" max="9988" width="6.85546875" customWidth="1"/>
    <col min="9989" max="9989" width="7" customWidth="1"/>
    <col min="9990" max="9990" width="7.85546875" customWidth="1"/>
    <col min="9991" max="9991" width="3" customWidth="1"/>
    <col min="9992" max="9992" width="36.5703125" customWidth="1"/>
    <col min="9993" max="9993" width="11.7109375" customWidth="1"/>
    <col min="9994" max="9994" width="4.42578125" customWidth="1"/>
    <col min="9995" max="9995" width="14.42578125" customWidth="1"/>
    <col min="9996" max="9996" width="5.5703125" customWidth="1"/>
    <col min="9997" max="9997" width="6" customWidth="1"/>
    <col min="9998" max="9998" width="5.85546875" customWidth="1"/>
    <col min="9999" max="9999" width="6.7109375" customWidth="1"/>
    <col min="10000" max="10000" width="6.85546875" customWidth="1"/>
    <col min="10001" max="10002" width="6.140625" customWidth="1"/>
    <col min="10003" max="10003" width="6.5703125" customWidth="1"/>
    <col min="10004" max="10004" width="6" customWidth="1"/>
    <col min="10005" max="10005" width="5.85546875" customWidth="1"/>
    <col min="10006" max="10006" width="6.28515625" customWidth="1"/>
    <col min="10007" max="10007" width="7" customWidth="1"/>
    <col min="10008" max="10008" width="7.140625" customWidth="1"/>
    <col min="10009" max="10009" width="13" customWidth="1"/>
    <col min="10010" max="10010" width="17.85546875" customWidth="1"/>
    <col min="10011" max="10011" width="17.140625" customWidth="1"/>
    <col min="10012" max="10012" width="33.42578125" customWidth="1"/>
    <col min="10013" max="10013" width="31.42578125" customWidth="1"/>
    <col min="10014" max="10014" width="35.7109375" customWidth="1"/>
    <col min="10015" max="10015" width="23.28515625" customWidth="1"/>
    <col min="10241" max="10241" width="2.42578125" customWidth="1"/>
    <col min="10242" max="10242" width="8.85546875" customWidth="1"/>
    <col min="10243" max="10243" width="6.140625" customWidth="1"/>
    <col min="10244" max="10244" width="6.85546875" customWidth="1"/>
    <col min="10245" max="10245" width="7" customWidth="1"/>
    <col min="10246" max="10246" width="7.85546875" customWidth="1"/>
    <col min="10247" max="10247" width="3" customWidth="1"/>
    <col min="10248" max="10248" width="36.5703125" customWidth="1"/>
    <col min="10249" max="10249" width="11.7109375" customWidth="1"/>
    <col min="10250" max="10250" width="4.42578125" customWidth="1"/>
    <col min="10251" max="10251" width="14.42578125" customWidth="1"/>
    <col min="10252" max="10252" width="5.5703125" customWidth="1"/>
    <col min="10253" max="10253" width="6" customWidth="1"/>
    <col min="10254" max="10254" width="5.85546875" customWidth="1"/>
    <col min="10255" max="10255" width="6.7109375" customWidth="1"/>
    <col min="10256" max="10256" width="6.85546875" customWidth="1"/>
    <col min="10257" max="10258" width="6.140625" customWidth="1"/>
    <col min="10259" max="10259" width="6.5703125" customWidth="1"/>
    <col min="10260" max="10260" width="6" customWidth="1"/>
    <col min="10261" max="10261" width="5.85546875" customWidth="1"/>
    <col min="10262" max="10262" width="6.28515625" customWidth="1"/>
    <col min="10263" max="10263" width="7" customWidth="1"/>
    <col min="10264" max="10264" width="7.140625" customWidth="1"/>
    <col min="10265" max="10265" width="13" customWidth="1"/>
    <col min="10266" max="10266" width="17.85546875" customWidth="1"/>
    <col min="10267" max="10267" width="17.140625" customWidth="1"/>
    <col min="10268" max="10268" width="33.42578125" customWidth="1"/>
    <col min="10269" max="10269" width="31.42578125" customWidth="1"/>
    <col min="10270" max="10270" width="35.7109375" customWidth="1"/>
    <col min="10271" max="10271" width="23.28515625" customWidth="1"/>
    <col min="10497" max="10497" width="2.42578125" customWidth="1"/>
    <col min="10498" max="10498" width="8.85546875" customWidth="1"/>
    <col min="10499" max="10499" width="6.140625" customWidth="1"/>
    <col min="10500" max="10500" width="6.85546875" customWidth="1"/>
    <col min="10501" max="10501" width="7" customWidth="1"/>
    <col min="10502" max="10502" width="7.85546875" customWidth="1"/>
    <col min="10503" max="10503" width="3" customWidth="1"/>
    <col min="10504" max="10504" width="36.5703125" customWidth="1"/>
    <col min="10505" max="10505" width="11.7109375" customWidth="1"/>
    <col min="10506" max="10506" width="4.42578125" customWidth="1"/>
    <col min="10507" max="10507" width="14.42578125" customWidth="1"/>
    <col min="10508" max="10508" width="5.5703125" customWidth="1"/>
    <col min="10509" max="10509" width="6" customWidth="1"/>
    <col min="10510" max="10510" width="5.85546875" customWidth="1"/>
    <col min="10511" max="10511" width="6.7109375" customWidth="1"/>
    <col min="10512" max="10512" width="6.85546875" customWidth="1"/>
    <col min="10513" max="10514" width="6.140625" customWidth="1"/>
    <col min="10515" max="10515" width="6.5703125" customWidth="1"/>
    <col min="10516" max="10516" width="6" customWidth="1"/>
    <col min="10517" max="10517" width="5.85546875" customWidth="1"/>
    <col min="10518" max="10518" width="6.28515625" customWidth="1"/>
    <col min="10519" max="10519" width="7" customWidth="1"/>
    <col min="10520" max="10520" width="7.140625" customWidth="1"/>
    <col min="10521" max="10521" width="13" customWidth="1"/>
    <col min="10522" max="10522" width="17.85546875" customWidth="1"/>
    <col min="10523" max="10523" width="17.140625" customWidth="1"/>
    <col min="10524" max="10524" width="33.42578125" customWidth="1"/>
    <col min="10525" max="10525" width="31.42578125" customWidth="1"/>
    <col min="10526" max="10526" width="35.7109375" customWidth="1"/>
    <col min="10527" max="10527" width="23.28515625" customWidth="1"/>
    <col min="10753" max="10753" width="2.42578125" customWidth="1"/>
    <col min="10754" max="10754" width="8.85546875" customWidth="1"/>
    <col min="10755" max="10755" width="6.140625" customWidth="1"/>
    <col min="10756" max="10756" width="6.85546875" customWidth="1"/>
    <col min="10757" max="10757" width="7" customWidth="1"/>
    <col min="10758" max="10758" width="7.85546875" customWidth="1"/>
    <col min="10759" max="10759" width="3" customWidth="1"/>
    <col min="10760" max="10760" width="36.5703125" customWidth="1"/>
    <col min="10761" max="10761" width="11.7109375" customWidth="1"/>
    <col min="10762" max="10762" width="4.42578125" customWidth="1"/>
    <col min="10763" max="10763" width="14.42578125" customWidth="1"/>
    <col min="10764" max="10764" width="5.5703125" customWidth="1"/>
    <col min="10765" max="10765" width="6" customWidth="1"/>
    <col min="10766" max="10766" width="5.85546875" customWidth="1"/>
    <col min="10767" max="10767" width="6.7109375" customWidth="1"/>
    <col min="10768" max="10768" width="6.85546875" customWidth="1"/>
    <col min="10769" max="10770" width="6.140625" customWidth="1"/>
    <col min="10771" max="10771" width="6.5703125" customWidth="1"/>
    <col min="10772" max="10772" width="6" customWidth="1"/>
    <col min="10773" max="10773" width="5.85546875" customWidth="1"/>
    <col min="10774" max="10774" width="6.28515625" customWidth="1"/>
    <col min="10775" max="10775" width="7" customWidth="1"/>
    <col min="10776" max="10776" width="7.140625" customWidth="1"/>
    <col min="10777" max="10777" width="13" customWidth="1"/>
    <col min="10778" max="10778" width="17.85546875" customWidth="1"/>
    <col min="10779" max="10779" width="17.140625" customWidth="1"/>
    <col min="10780" max="10780" width="33.42578125" customWidth="1"/>
    <col min="10781" max="10781" width="31.42578125" customWidth="1"/>
    <col min="10782" max="10782" width="35.7109375" customWidth="1"/>
    <col min="10783" max="10783" width="23.28515625" customWidth="1"/>
    <col min="11009" max="11009" width="2.42578125" customWidth="1"/>
    <col min="11010" max="11010" width="8.85546875" customWidth="1"/>
    <col min="11011" max="11011" width="6.140625" customWidth="1"/>
    <col min="11012" max="11012" width="6.85546875" customWidth="1"/>
    <col min="11013" max="11013" width="7" customWidth="1"/>
    <col min="11014" max="11014" width="7.85546875" customWidth="1"/>
    <col min="11015" max="11015" width="3" customWidth="1"/>
    <col min="11016" max="11016" width="36.5703125" customWidth="1"/>
    <col min="11017" max="11017" width="11.7109375" customWidth="1"/>
    <col min="11018" max="11018" width="4.42578125" customWidth="1"/>
    <col min="11019" max="11019" width="14.42578125" customWidth="1"/>
    <col min="11020" max="11020" width="5.5703125" customWidth="1"/>
    <col min="11021" max="11021" width="6" customWidth="1"/>
    <col min="11022" max="11022" width="5.85546875" customWidth="1"/>
    <col min="11023" max="11023" width="6.7109375" customWidth="1"/>
    <col min="11024" max="11024" width="6.85546875" customWidth="1"/>
    <col min="11025" max="11026" width="6.140625" customWidth="1"/>
    <col min="11027" max="11027" width="6.5703125" customWidth="1"/>
    <col min="11028" max="11028" width="6" customWidth="1"/>
    <col min="11029" max="11029" width="5.85546875" customWidth="1"/>
    <col min="11030" max="11030" width="6.28515625" customWidth="1"/>
    <col min="11031" max="11031" width="7" customWidth="1"/>
    <col min="11032" max="11032" width="7.140625" customWidth="1"/>
    <col min="11033" max="11033" width="13" customWidth="1"/>
    <col min="11034" max="11034" width="17.85546875" customWidth="1"/>
    <col min="11035" max="11035" width="17.140625" customWidth="1"/>
    <col min="11036" max="11036" width="33.42578125" customWidth="1"/>
    <col min="11037" max="11037" width="31.42578125" customWidth="1"/>
    <col min="11038" max="11038" width="35.7109375" customWidth="1"/>
    <col min="11039" max="11039" width="23.28515625" customWidth="1"/>
    <col min="11265" max="11265" width="2.42578125" customWidth="1"/>
    <col min="11266" max="11266" width="8.85546875" customWidth="1"/>
    <col min="11267" max="11267" width="6.140625" customWidth="1"/>
    <col min="11268" max="11268" width="6.85546875" customWidth="1"/>
    <col min="11269" max="11269" width="7" customWidth="1"/>
    <col min="11270" max="11270" width="7.85546875" customWidth="1"/>
    <col min="11271" max="11271" width="3" customWidth="1"/>
    <col min="11272" max="11272" width="36.5703125" customWidth="1"/>
    <col min="11273" max="11273" width="11.7109375" customWidth="1"/>
    <col min="11274" max="11274" width="4.42578125" customWidth="1"/>
    <col min="11275" max="11275" width="14.42578125" customWidth="1"/>
    <col min="11276" max="11276" width="5.5703125" customWidth="1"/>
    <col min="11277" max="11277" width="6" customWidth="1"/>
    <col min="11278" max="11278" width="5.85546875" customWidth="1"/>
    <col min="11279" max="11279" width="6.7109375" customWidth="1"/>
    <col min="11280" max="11280" width="6.85546875" customWidth="1"/>
    <col min="11281" max="11282" width="6.140625" customWidth="1"/>
    <col min="11283" max="11283" width="6.5703125" customWidth="1"/>
    <col min="11284" max="11284" width="6" customWidth="1"/>
    <col min="11285" max="11285" width="5.85546875" customWidth="1"/>
    <col min="11286" max="11286" width="6.28515625" customWidth="1"/>
    <col min="11287" max="11287" width="7" customWidth="1"/>
    <col min="11288" max="11288" width="7.140625" customWidth="1"/>
    <col min="11289" max="11289" width="13" customWidth="1"/>
    <col min="11290" max="11290" width="17.85546875" customWidth="1"/>
    <col min="11291" max="11291" width="17.140625" customWidth="1"/>
    <col min="11292" max="11292" width="33.42578125" customWidth="1"/>
    <col min="11293" max="11293" width="31.42578125" customWidth="1"/>
    <col min="11294" max="11294" width="35.7109375" customWidth="1"/>
    <col min="11295" max="11295" width="23.28515625" customWidth="1"/>
    <col min="11521" max="11521" width="2.42578125" customWidth="1"/>
    <col min="11522" max="11522" width="8.85546875" customWidth="1"/>
    <col min="11523" max="11523" width="6.140625" customWidth="1"/>
    <col min="11524" max="11524" width="6.85546875" customWidth="1"/>
    <col min="11525" max="11525" width="7" customWidth="1"/>
    <col min="11526" max="11526" width="7.85546875" customWidth="1"/>
    <col min="11527" max="11527" width="3" customWidth="1"/>
    <col min="11528" max="11528" width="36.5703125" customWidth="1"/>
    <col min="11529" max="11529" width="11.7109375" customWidth="1"/>
    <col min="11530" max="11530" width="4.42578125" customWidth="1"/>
    <col min="11531" max="11531" width="14.42578125" customWidth="1"/>
    <col min="11532" max="11532" width="5.5703125" customWidth="1"/>
    <col min="11533" max="11533" width="6" customWidth="1"/>
    <col min="11534" max="11534" width="5.85546875" customWidth="1"/>
    <col min="11535" max="11535" width="6.7109375" customWidth="1"/>
    <col min="11536" max="11536" width="6.85546875" customWidth="1"/>
    <col min="11537" max="11538" width="6.140625" customWidth="1"/>
    <col min="11539" max="11539" width="6.5703125" customWidth="1"/>
    <col min="11540" max="11540" width="6" customWidth="1"/>
    <col min="11541" max="11541" width="5.85546875" customWidth="1"/>
    <col min="11542" max="11542" width="6.28515625" customWidth="1"/>
    <col min="11543" max="11543" width="7" customWidth="1"/>
    <col min="11544" max="11544" width="7.140625" customWidth="1"/>
    <col min="11545" max="11545" width="13" customWidth="1"/>
    <col min="11546" max="11546" width="17.85546875" customWidth="1"/>
    <col min="11547" max="11547" width="17.140625" customWidth="1"/>
    <col min="11548" max="11548" width="33.42578125" customWidth="1"/>
    <col min="11549" max="11549" width="31.42578125" customWidth="1"/>
    <col min="11550" max="11550" width="35.7109375" customWidth="1"/>
    <col min="11551" max="11551" width="23.28515625" customWidth="1"/>
    <col min="11777" max="11777" width="2.42578125" customWidth="1"/>
    <col min="11778" max="11778" width="8.85546875" customWidth="1"/>
    <col min="11779" max="11779" width="6.140625" customWidth="1"/>
    <col min="11780" max="11780" width="6.85546875" customWidth="1"/>
    <col min="11781" max="11781" width="7" customWidth="1"/>
    <col min="11782" max="11782" width="7.85546875" customWidth="1"/>
    <col min="11783" max="11783" width="3" customWidth="1"/>
    <col min="11784" max="11784" width="36.5703125" customWidth="1"/>
    <col min="11785" max="11785" width="11.7109375" customWidth="1"/>
    <col min="11786" max="11786" width="4.42578125" customWidth="1"/>
    <col min="11787" max="11787" width="14.42578125" customWidth="1"/>
    <col min="11788" max="11788" width="5.5703125" customWidth="1"/>
    <col min="11789" max="11789" width="6" customWidth="1"/>
    <col min="11790" max="11790" width="5.85546875" customWidth="1"/>
    <col min="11791" max="11791" width="6.7109375" customWidth="1"/>
    <col min="11792" max="11792" width="6.85546875" customWidth="1"/>
    <col min="11793" max="11794" width="6.140625" customWidth="1"/>
    <col min="11795" max="11795" width="6.5703125" customWidth="1"/>
    <col min="11796" max="11796" width="6" customWidth="1"/>
    <col min="11797" max="11797" width="5.85546875" customWidth="1"/>
    <col min="11798" max="11798" width="6.28515625" customWidth="1"/>
    <col min="11799" max="11799" width="7" customWidth="1"/>
    <col min="11800" max="11800" width="7.140625" customWidth="1"/>
    <col min="11801" max="11801" width="13" customWidth="1"/>
    <col min="11802" max="11802" width="17.85546875" customWidth="1"/>
    <col min="11803" max="11803" width="17.140625" customWidth="1"/>
    <col min="11804" max="11804" width="33.42578125" customWidth="1"/>
    <col min="11805" max="11805" width="31.42578125" customWidth="1"/>
    <col min="11806" max="11806" width="35.7109375" customWidth="1"/>
    <col min="11807" max="11807" width="23.28515625" customWidth="1"/>
    <col min="12033" max="12033" width="2.42578125" customWidth="1"/>
    <col min="12034" max="12034" width="8.85546875" customWidth="1"/>
    <col min="12035" max="12035" width="6.140625" customWidth="1"/>
    <col min="12036" max="12036" width="6.85546875" customWidth="1"/>
    <col min="12037" max="12037" width="7" customWidth="1"/>
    <col min="12038" max="12038" width="7.85546875" customWidth="1"/>
    <col min="12039" max="12039" width="3" customWidth="1"/>
    <col min="12040" max="12040" width="36.5703125" customWidth="1"/>
    <col min="12041" max="12041" width="11.7109375" customWidth="1"/>
    <col min="12042" max="12042" width="4.42578125" customWidth="1"/>
    <col min="12043" max="12043" width="14.42578125" customWidth="1"/>
    <col min="12044" max="12044" width="5.5703125" customWidth="1"/>
    <col min="12045" max="12045" width="6" customWidth="1"/>
    <col min="12046" max="12046" width="5.85546875" customWidth="1"/>
    <col min="12047" max="12047" width="6.7109375" customWidth="1"/>
    <col min="12048" max="12048" width="6.85546875" customWidth="1"/>
    <col min="12049" max="12050" width="6.140625" customWidth="1"/>
    <col min="12051" max="12051" width="6.5703125" customWidth="1"/>
    <col min="12052" max="12052" width="6" customWidth="1"/>
    <col min="12053" max="12053" width="5.85546875" customWidth="1"/>
    <col min="12054" max="12054" width="6.28515625" customWidth="1"/>
    <col min="12055" max="12055" width="7" customWidth="1"/>
    <col min="12056" max="12056" width="7.140625" customWidth="1"/>
    <col min="12057" max="12057" width="13" customWidth="1"/>
    <col min="12058" max="12058" width="17.85546875" customWidth="1"/>
    <col min="12059" max="12059" width="17.140625" customWidth="1"/>
    <col min="12060" max="12060" width="33.42578125" customWidth="1"/>
    <col min="12061" max="12061" width="31.42578125" customWidth="1"/>
    <col min="12062" max="12062" width="35.7109375" customWidth="1"/>
    <col min="12063" max="12063" width="23.28515625" customWidth="1"/>
    <col min="12289" max="12289" width="2.42578125" customWidth="1"/>
    <col min="12290" max="12290" width="8.85546875" customWidth="1"/>
    <col min="12291" max="12291" width="6.140625" customWidth="1"/>
    <col min="12292" max="12292" width="6.85546875" customWidth="1"/>
    <col min="12293" max="12293" width="7" customWidth="1"/>
    <col min="12294" max="12294" width="7.85546875" customWidth="1"/>
    <col min="12295" max="12295" width="3" customWidth="1"/>
    <col min="12296" max="12296" width="36.5703125" customWidth="1"/>
    <col min="12297" max="12297" width="11.7109375" customWidth="1"/>
    <col min="12298" max="12298" width="4.42578125" customWidth="1"/>
    <col min="12299" max="12299" width="14.42578125" customWidth="1"/>
    <col min="12300" max="12300" width="5.5703125" customWidth="1"/>
    <col min="12301" max="12301" width="6" customWidth="1"/>
    <col min="12302" max="12302" width="5.85546875" customWidth="1"/>
    <col min="12303" max="12303" width="6.7109375" customWidth="1"/>
    <col min="12304" max="12304" width="6.85546875" customWidth="1"/>
    <col min="12305" max="12306" width="6.140625" customWidth="1"/>
    <col min="12307" max="12307" width="6.5703125" customWidth="1"/>
    <col min="12308" max="12308" width="6" customWidth="1"/>
    <col min="12309" max="12309" width="5.85546875" customWidth="1"/>
    <col min="12310" max="12310" width="6.28515625" customWidth="1"/>
    <col min="12311" max="12311" width="7" customWidth="1"/>
    <col min="12312" max="12312" width="7.140625" customWidth="1"/>
    <col min="12313" max="12313" width="13" customWidth="1"/>
    <col min="12314" max="12314" width="17.85546875" customWidth="1"/>
    <col min="12315" max="12315" width="17.140625" customWidth="1"/>
    <col min="12316" max="12316" width="33.42578125" customWidth="1"/>
    <col min="12317" max="12317" width="31.42578125" customWidth="1"/>
    <col min="12318" max="12318" width="35.7109375" customWidth="1"/>
    <col min="12319" max="12319" width="23.28515625" customWidth="1"/>
    <col min="12545" max="12545" width="2.42578125" customWidth="1"/>
    <col min="12546" max="12546" width="8.85546875" customWidth="1"/>
    <col min="12547" max="12547" width="6.140625" customWidth="1"/>
    <col min="12548" max="12548" width="6.85546875" customWidth="1"/>
    <col min="12549" max="12549" width="7" customWidth="1"/>
    <col min="12550" max="12550" width="7.85546875" customWidth="1"/>
    <col min="12551" max="12551" width="3" customWidth="1"/>
    <col min="12552" max="12552" width="36.5703125" customWidth="1"/>
    <col min="12553" max="12553" width="11.7109375" customWidth="1"/>
    <col min="12554" max="12554" width="4.42578125" customWidth="1"/>
    <col min="12555" max="12555" width="14.42578125" customWidth="1"/>
    <col min="12556" max="12556" width="5.5703125" customWidth="1"/>
    <col min="12557" max="12557" width="6" customWidth="1"/>
    <col min="12558" max="12558" width="5.85546875" customWidth="1"/>
    <col min="12559" max="12559" width="6.7109375" customWidth="1"/>
    <col min="12560" max="12560" width="6.85546875" customWidth="1"/>
    <col min="12561" max="12562" width="6.140625" customWidth="1"/>
    <col min="12563" max="12563" width="6.5703125" customWidth="1"/>
    <col min="12564" max="12564" width="6" customWidth="1"/>
    <col min="12565" max="12565" width="5.85546875" customWidth="1"/>
    <col min="12566" max="12566" width="6.28515625" customWidth="1"/>
    <col min="12567" max="12567" width="7" customWidth="1"/>
    <col min="12568" max="12568" width="7.140625" customWidth="1"/>
    <col min="12569" max="12569" width="13" customWidth="1"/>
    <col min="12570" max="12570" width="17.85546875" customWidth="1"/>
    <col min="12571" max="12571" width="17.140625" customWidth="1"/>
    <col min="12572" max="12572" width="33.42578125" customWidth="1"/>
    <col min="12573" max="12573" width="31.42578125" customWidth="1"/>
    <col min="12574" max="12574" width="35.7109375" customWidth="1"/>
    <col min="12575" max="12575" width="23.28515625" customWidth="1"/>
    <col min="12801" max="12801" width="2.42578125" customWidth="1"/>
    <col min="12802" max="12802" width="8.85546875" customWidth="1"/>
    <col min="12803" max="12803" width="6.140625" customWidth="1"/>
    <col min="12804" max="12804" width="6.85546875" customWidth="1"/>
    <col min="12805" max="12805" width="7" customWidth="1"/>
    <col min="12806" max="12806" width="7.85546875" customWidth="1"/>
    <col min="12807" max="12807" width="3" customWidth="1"/>
    <col min="12808" max="12808" width="36.5703125" customWidth="1"/>
    <col min="12809" max="12809" width="11.7109375" customWidth="1"/>
    <col min="12810" max="12810" width="4.42578125" customWidth="1"/>
    <col min="12811" max="12811" width="14.42578125" customWidth="1"/>
    <col min="12812" max="12812" width="5.5703125" customWidth="1"/>
    <col min="12813" max="12813" width="6" customWidth="1"/>
    <col min="12814" max="12814" width="5.85546875" customWidth="1"/>
    <col min="12815" max="12815" width="6.7109375" customWidth="1"/>
    <col min="12816" max="12816" width="6.85546875" customWidth="1"/>
    <col min="12817" max="12818" width="6.140625" customWidth="1"/>
    <col min="12819" max="12819" width="6.5703125" customWidth="1"/>
    <col min="12820" max="12820" width="6" customWidth="1"/>
    <col min="12821" max="12821" width="5.85546875" customWidth="1"/>
    <col min="12822" max="12822" width="6.28515625" customWidth="1"/>
    <col min="12823" max="12823" width="7" customWidth="1"/>
    <col min="12824" max="12824" width="7.140625" customWidth="1"/>
    <col min="12825" max="12825" width="13" customWidth="1"/>
    <col min="12826" max="12826" width="17.85546875" customWidth="1"/>
    <col min="12827" max="12827" width="17.140625" customWidth="1"/>
    <col min="12828" max="12828" width="33.42578125" customWidth="1"/>
    <col min="12829" max="12829" width="31.42578125" customWidth="1"/>
    <col min="12830" max="12830" width="35.7109375" customWidth="1"/>
    <col min="12831" max="12831" width="23.28515625" customWidth="1"/>
    <col min="13057" max="13057" width="2.42578125" customWidth="1"/>
    <col min="13058" max="13058" width="8.85546875" customWidth="1"/>
    <col min="13059" max="13059" width="6.140625" customWidth="1"/>
    <col min="13060" max="13060" width="6.85546875" customWidth="1"/>
    <col min="13061" max="13061" width="7" customWidth="1"/>
    <col min="13062" max="13062" width="7.85546875" customWidth="1"/>
    <col min="13063" max="13063" width="3" customWidth="1"/>
    <col min="13064" max="13064" width="36.5703125" customWidth="1"/>
    <col min="13065" max="13065" width="11.7109375" customWidth="1"/>
    <col min="13066" max="13066" width="4.42578125" customWidth="1"/>
    <col min="13067" max="13067" width="14.42578125" customWidth="1"/>
    <col min="13068" max="13068" width="5.5703125" customWidth="1"/>
    <col min="13069" max="13069" width="6" customWidth="1"/>
    <col min="13070" max="13070" width="5.85546875" customWidth="1"/>
    <col min="13071" max="13071" width="6.7109375" customWidth="1"/>
    <col min="13072" max="13072" width="6.85546875" customWidth="1"/>
    <col min="13073" max="13074" width="6.140625" customWidth="1"/>
    <col min="13075" max="13075" width="6.5703125" customWidth="1"/>
    <col min="13076" max="13076" width="6" customWidth="1"/>
    <col min="13077" max="13077" width="5.85546875" customWidth="1"/>
    <col min="13078" max="13078" width="6.28515625" customWidth="1"/>
    <col min="13079" max="13079" width="7" customWidth="1"/>
    <col min="13080" max="13080" width="7.140625" customWidth="1"/>
    <col min="13081" max="13081" width="13" customWidth="1"/>
    <col min="13082" max="13082" width="17.85546875" customWidth="1"/>
    <col min="13083" max="13083" width="17.140625" customWidth="1"/>
    <col min="13084" max="13084" width="33.42578125" customWidth="1"/>
    <col min="13085" max="13085" width="31.42578125" customWidth="1"/>
    <col min="13086" max="13086" width="35.7109375" customWidth="1"/>
    <col min="13087" max="13087" width="23.28515625" customWidth="1"/>
    <col min="13313" max="13313" width="2.42578125" customWidth="1"/>
    <col min="13314" max="13314" width="8.85546875" customWidth="1"/>
    <col min="13315" max="13315" width="6.140625" customWidth="1"/>
    <col min="13316" max="13316" width="6.85546875" customWidth="1"/>
    <col min="13317" max="13317" width="7" customWidth="1"/>
    <col min="13318" max="13318" width="7.85546875" customWidth="1"/>
    <col min="13319" max="13319" width="3" customWidth="1"/>
    <col min="13320" max="13320" width="36.5703125" customWidth="1"/>
    <col min="13321" max="13321" width="11.7109375" customWidth="1"/>
    <col min="13322" max="13322" width="4.42578125" customWidth="1"/>
    <col min="13323" max="13323" width="14.42578125" customWidth="1"/>
    <col min="13324" max="13324" width="5.5703125" customWidth="1"/>
    <col min="13325" max="13325" width="6" customWidth="1"/>
    <col min="13326" max="13326" width="5.85546875" customWidth="1"/>
    <col min="13327" max="13327" width="6.7109375" customWidth="1"/>
    <col min="13328" max="13328" width="6.85546875" customWidth="1"/>
    <col min="13329" max="13330" width="6.140625" customWidth="1"/>
    <col min="13331" max="13331" width="6.5703125" customWidth="1"/>
    <col min="13332" max="13332" width="6" customWidth="1"/>
    <col min="13333" max="13333" width="5.85546875" customWidth="1"/>
    <col min="13334" max="13334" width="6.28515625" customWidth="1"/>
    <col min="13335" max="13335" width="7" customWidth="1"/>
    <col min="13336" max="13336" width="7.140625" customWidth="1"/>
    <col min="13337" max="13337" width="13" customWidth="1"/>
    <col min="13338" max="13338" width="17.85546875" customWidth="1"/>
    <col min="13339" max="13339" width="17.140625" customWidth="1"/>
    <col min="13340" max="13340" width="33.42578125" customWidth="1"/>
    <col min="13341" max="13341" width="31.42578125" customWidth="1"/>
    <col min="13342" max="13342" width="35.7109375" customWidth="1"/>
    <col min="13343" max="13343" width="23.28515625" customWidth="1"/>
    <col min="13569" max="13569" width="2.42578125" customWidth="1"/>
    <col min="13570" max="13570" width="8.85546875" customWidth="1"/>
    <col min="13571" max="13571" width="6.140625" customWidth="1"/>
    <col min="13572" max="13572" width="6.85546875" customWidth="1"/>
    <col min="13573" max="13573" width="7" customWidth="1"/>
    <col min="13574" max="13574" width="7.85546875" customWidth="1"/>
    <col min="13575" max="13575" width="3" customWidth="1"/>
    <col min="13576" max="13576" width="36.5703125" customWidth="1"/>
    <col min="13577" max="13577" width="11.7109375" customWidth="1"/>
    <col min="13578" max="13578" width="4.42578125" customWidth="1"/>
    <col min="13579" max="13579" width="14.42578125" customWidth="1"/>
    <col min="13580" max="13580" width="5.5703125" customWidth="1"/>
    <col min="13581" max="13581" width="6" customWidth="1"/>
    <col min="13582" max="13582" width="5.85546875" customWidth="1"/>
    <col min="13583" max="13583" width="6.7109375" customWidth="1"/>
    <col min="13584" max="13584" width="6.85546875" customWidth="1"/>
    <col min="13585" max="13586" width="6.140625" customWidth="1"/>
    <col min="13587" max="13587" width="6.5703125" customWidth="1"/>
    <col min="13588" max="13588" width="6" customWidth="1"/>
    <col min="13589" max="13589" width="5.85546875" customWidth="1"/>
    <col min="13590" max="13590" width="6.28515625" customWidth="1"/>
    <col min="13591" max="13591" width="7" customWidth="1"/>
    <col min="13592" max="13592" width="7.140625" customWidth="1"/>
    <col min="13593" max="13593" width="13" customWidth="1"/>
    <col min="13594" max="13594" width="17.85546875" customWidth="1"/>
    <col min="13595" max="13595" width="17.140625" customWidth="1"/>
    <col min="13596" max="13596" width="33.42578125" customWidth="1"/>
    <col min="13597" max="13597" width="31.42578125" customWidth="1"/>
    <col min="13598" max="13598" width="35.7109375" customWidth="1"/>
    <col min="13599" max="13599" width="23.28515625" customWidth="1"/>
    <col min="13825" max="13825" width="2.42578125" customWidth="1"/>
    <col min="13826" max="13826" width="8.85546875" customWidth="1"/>
    <col min="13827" max="13827" width="6.140625" customWidth="1"/>
    <col min="13828" max="13828" width="6.85546875" customWidth="1"/>
    <col min="13829" max="13829" width="7" customWidth="1"/>
    <col min="13830" max="13830" width="7.85546875" customWidth="1"/>
    <col min="13831" max="13831" width="3" customWidth="1"/>
    <col min="13832" max="13832" width="36.5703125" customWidth="1"/>
    <col min="13833" max="13833" width="11.7109375" customWidth="1"/>
    <col min="13834" max="13834" width="4.42578125" customWidth="1"/>
    <col min="13835" max="13835" width="14.42578125" customWidth="1"/>
    <col min="13836" max="13836" width="5.5703125" customWidth="1"/>
    <col min="13837" max="13837" width="6" customWidth="1"/>
    <col min="13838" max="13838" width="5.85546875" customWidth="1"/>
    <col min="13839" max="13839" width="6.7109375" customWidth="1"/>
    <col min="13840" max="13840" width="6.85546875" customWidth="1"/>
    <col min="13841" max="13842" width="6.140625" customWidth="1"/>
    <col min="13843" max="13843" width="6.5703125" customWidth="1"/>
    <col min="13844" max="13844" width="6" customWidth="1"/>
    <col min="13845" max="13845" width="5.85546875" customWidth="1"/>
    <col min="13846" max="13846" width="6.28515625" customWidth="1"/>
    <col min="13847" max="13847" width="7" customWidth="1"/>
    <col min="13848" max="13848" width="7.140625" customWidth="1"/>
    <col min="13849" max="13849" width="13" customWidth="1"/>
    <col min="13850" max="13850" width="17.85546875" customWidth="1"/>
    <col min="13851" max="13851" width="17.140625" customWidth="1"/>
    <col min="13852" max="13852" width="33.42578125" customWidth="1"/>
    <col min="13853" max="13853" width="31.42578125" customWidth="1"/>
    <col min="13854" max="13854" width="35.7109375" customWidth="1"/>
    <col min="13855" max="13855" width="23.28515625" customWidth="1"/>
    <col min="14081" max="14081" width="2.42578125" customWidth="1"/>
    <col min="14082" max="14082" width="8.85546875" customWidth="1"/>
    <col min="14083" max="14083" width="6.140625" customWidth="1"/>
    <col min="14084" max="14084" width="6.85546875" customWidth="1"/>
    <col min="14085" max="14085" width="7" customWidth="1"/>
    <col min="14086" max="14086" width="7.85546875" customWidth="1"/>
    <col min="14087" max="14087" width="3" customWidth="1"/>
    <col min="14088" max="14088" width="36.5703125" customWidth="1"/>
    <col min="14089" max="14089" width="11.7109375" customWidth="1"/>
    <col min="14090" max="14090" width="4.42578125" customWidth="1"/>
    <col min="14091" max="14091" width="14.42578125" customWidth="1"/>
    <col min="14092" max="14092" width="5.5703125" customWidth="1"/>
    <col min="14093" max="14093" width="6" customWidth="1"/>
    <col min="14094" max="14094" width="5.85546875" customWidth="1"/>
    <col min="14095" max="14095" width="6.7109375" customWidth="1"/>
    <col min="14096" max="14096" width="6.85546875" customWidth="1"/>
    <col min="14097" max="14098" width="6.140625" customWidth="1"/>
    <col min="14099" max="14099" width="6.5703125" customWidth="1"/>
    <col min="14100" max="14100" width="6" customWidth="1"/>
    <col min="14101" max="14101" width="5.85546875" customWidth="1"/>
    <col min="14102" max="14102" width="6.28515625" customWidth="1"/>
    <col min="14103" max="14103" width="7" customWidth="1"/>
    <col min="14104" max="14104" width="7.140625" customWidth="1"/>
    <col min="14105" max="14105" width="13" customWidth="1"/>
    <col min="14106" max="14106" width="17.85546875" customWidth="1"/>
    <col min="14107" max="14107" width="17.140625" customWidth="1"/>
    <col min="14108" max="14108" width="33.42578125" customWidth="1"/>
    <col min="14109" max="14109" width="31.42578125" customWidth="1"/>
    <col min="14110" max="14110" width="35.7109375" customWidth="1"/>
    <col min="14111" max="14111" width="23.28515625" customWidth="1"/>
    <col min="14337" max="14337" width="2.42578125" customWidth="1"/>
    <col min="14338" max="14338" width="8.85546875" customWidth="1"/>
    <col min="14339" max="14339" width="6.140625" customWidth="1"/>
    <col min="14340" max="14340" width="6.85546875" customWidth="1"/>
    <col min="14341" max="14341" width="7" customWidth="1"/>
    <col min="14342" max="14342" width="7.85546875" customWidth="1"/>
    <col min="14343" max="14343" width="3" customWidth="1"/>
    <col min="14344" max="14344" width="36.5703125" customWidth="1"/>
    <col min="14345" max="14345" width="11.7109375" customWidth="1"/>
    <col min="14346" max="14346" width="4.42578125" customWidth="1"/>
    <col min="14347" max="14347" width="14.42578125" customWidth="1"/>
    <col min="14348" max="14348" width="5.5703125" customWidth="1"/>
    <col min="14349" max="14349" width="6" customWidth="1"/>
    <col min="14350" max="14350" width="5.85546875" customWidth="1"/>
    <col min="14351" max="14351" width="6.7109375" customWidth="1"/>
    <col min="14352" max="14352" width="6.85546875" customWidth="1"/>
    <col min="14353" max="14354" width="6.140625" customWidth="1"/>
    <col min="14355" max="14355" width="6.5703125" customWidth="1"/>
    <col min="14356" max="14356" width="6" customWidth="1"/>
    <col min="14357" max="14357" width="5.85546875" customWidth="1"/>
    <col min="14358" max="14358" width="6.28515625" customWidth="1"/>
    <col min="14359" max="14359" width="7" customWidth="1"/>
    <col min="14360" max="14360" width="7.140625" customWidth="1"/>
    <col min="14361" max="14361" width="13" customWidth="1"/>
    <col min="14362" max="14362" width="17.85546875" customWidth="1"/>
    <col min="14363" max="14363" width="17.140625" customWidth="1"/>
    <col min="14364" max="14364" width="33.42578125" customWidth="1"/>
    <col min="14365" max="14365" width="31.42578125" customWidth="1"/>
    <col min="14366" max="14366" width="35.7109375" customWidth="1"/>
    <col min="14367" max="14367" width="23.28515625" customWidth="1"/>
    <col min="14593" max="14593" width="2.42578125" customWidth="1"/>
    <col min="14594" max="14594" width="8.85546875" customWidth="1"/>
    <col min="14595" max="14595" width="6.140625" customWidth="1"/>
    <col min="14596" max="14596" width="6.85546875" customWidth="1"/>
    <col min="14597" max="14597" width="7" customWidth="1"/>
    <col min="14598" max="14598" width="7.85546875" customWidth="1"/>
    <col min="14599" max="14599" width="3" customWidth="1"/>
    <col min="14600" max="14600" width="36.5703125" customWidth="1"/>
    <col min="14601" max="14601" width="11.7109375" customWidth="1"/>
    <col min="14602" max="14602" width="4.42578125" customWidth="1"/>
    <col min="14603" max="14603" width="14.42578125" customWidth="1"/>
    <col min="14604" max="14604" width="5.5703125" customWidth="1"/>
    <col min="14605" max="14605" width="6" customWidth="1"/>
    <col min="14606" max="14606" width="5.85546875" customWidth="1"/>
    <col min="14607" max="14607" width="6.7109375" customWidth="1"/>
    <col min="14608" max="14608" width="6.85546875" customWidth="1"/>
    <col min="14609" max="14610" width="6.140625" customWidth="1"/>
    <col min="14611" max="14611" width="6.5703125" customWidth="1"/>
    <col min="14612" max="14612" width="6" customWidth="1"/>
    <col min="14613" max="14613" width="5.85546875" customWidth="1"/>
    <col min="14614" max="14614" width="6.28515625" customWidth="1"/>
    <col min="14615" max="14615" width="7" customWidth="1"/>
    <col min="14616" max="14616" width="7.140625" customWidth="1"/>
    <col min="14617" max="14617" width="13" customWidth="1"/>
    <col min="14618" max="14618" width="17.85546875" customWidth="1"/>
    <col min="14619" max="14619" width="17.140625" customWidth="1"/>
    <col min="14620" max="14620" width="33.42578125" customWidth="1"/>
    <col min="14621" max="14621" width="31.42578125" customWidth="1"/>
    <col min="14622" max="14622" width="35.7109375" customWidth="1"/>
    <col min="14623" max="14623" width="23.28515625" customWidth="1"/>
    <col min="14849" max="14849" width="2.42578125" customWidth="1"/>
    <col min="14850" max="14850" width="8.85546875" customWidth="1"/>
    <col min="14851" max="14851" width="6.140625" customWidth="1"/>
    <col min="14852" max="14852" width="6.85546875" customWidth="1"/>
    <col min="14853" max="14853" width="7" customWidth="1"/>
    <col min="14854" max="14854" width="7.85546875" customWidth="1"/>
    <col min="14855" max="14855" width="3" customWidth="1"/>
    <col min="14856" max="14856" width="36.5703125" customWidth="1"/>
    <col min="14857" max="14857" width="11.7109375" customWidth="1"/>
    <col min="14858" max="14858" width="4.42578125" customWidth="1"/>
    <col min="14859" max="14859" width="14.42578125" customWidth="1"/>
    <col min="14860" max="14860" width="5.5703125" customWidth="1"/>
    <col min="14861" max="14861" width="6" customWidth="1"/>
    <col min="14862" max="14862" width="5.85546875" customWidth="1"/>
    <col min="14863" max="14863" width="6.7109375" customWidth="1"/>
    <col min="14864" max="14864" width="6.85546875" customWidth="1"/>
    <col min="14865" max="14866" width="6.140625" customWidth="1"/>
    <col min="14867" max="14867" width="6.5703125" customWidth="1"/>
    <col min="14868" max="14868" width="6" customWidth="1"/>
    <col min="14869" max="14869" width="5.85546875" customWidth="1"/>
    <col min="14870" max="14870" width="6.28515625" customWidth="1"/>
    <col min="14871" max="14871" width="7" customWidth="1"/>
    <col min="14872" max="14872" width="7.140625" customWidth="1"/>
    <col min="14873" max="14873" width="13" customWidth="1"/>
    <col min="14874" max="14874" width="17.85546875" customWidth="1"/>
    <col min="14875" max="14875" width="17.140625" customWidth="1"/>
    <col min="14876" max="14876" width="33.42578125" customWidth="1"/>
    <col min="14877" max="14877" width="31.42578125" customWidth="1"/>
    <col min="14878" max="14878" width="35.7109375" customWidth="1"/>
    <col min="14879" max="14879" width="23.28515625" customWidth="1"/>
    <col min="15105" max="15105" width="2.42578125" customWidth="1"/>
    <col min="15106" max="15106" width="8.85546875" customWidth="1"/>
    <col min="15107" max="15107" width="6.140625" customWidth="1"/>
    <col min="15108" max="15108" width="6.85546875" customWidth="1"/>
    <col min="15109" max="15109" width="7" customWidth="1"/>
    <col min="15110" max="15110" width="7.85546875" customWidth="1"/>
    <col min="15111" max="15111" width="3" customWidth="1"/>
    <col min="15112" max="15112" width="36.5703125" customWidth="1"/>
    <col min="15113" max="15113" width="11.7109375" customWidth="1"/>
    <col min="15114" max="15114" width="4.42578125" customWidth="1"/>
    <col min="15115" max="15115" width="14.42578125" customWidth="1"/>
    <col min="15116" max="15116" width="5.5703125" customWidth="1"/>
    <col min="15117" max="15117" width="6" customWidth="1"/>
    <col min="15118" max="15118" width="5.85546875" customWidth="1"/>
    <col min="15119" max="15119" width="6.7109375" customWidth="1"/>
    <col min="15120" max="15120" width="6.85546875" customWidth="1"/>
    <col min="15121" max="15122" width="6.140625" customWidth="1"/>
    <col min="15123" max="15123" width="6.5703125" customWidth="1"/>
    <col min="15124" max="15124" width="6" customWidth="1"/>
    <col min="15125" max="15125" width="5.85546875" customWidth="1"/>
    <col min="15126" max="15126" width="6.28515625" customWidth="1"/>
    <col min="15127" max="15127" width="7" customWidth="1"/>
    <col min="15128" max="15128" width="7.140625" customWidth="1"/>
    <col min="15129" max="15129" width="13" customWidth="1"/>
    <col min="15130" max="15130" width="17.85546875" customWidth="1"/>
    <col min="15131" max="15131" width="17.140625" customWidth="1"/>
    <col min="15132" max="15132" width="33.42578125" customWidth="1"/>
    <col min="15133" max="15133" width="31.42578125" customWidth="1"/>
    <col min="15134" max="15134" width="35.7109375" customWidth="1"/>
    <col min="15135" max="15135" width="23.28515625" customWidth="1"/>
    <col min="15361" max="15361" width="2.42578125" customWidth="1"/>
    <col min="15362" max="15362" width="8.85546875" customWidth="1"/>
    <col min="15363" max="15363" width="6.140625" customWidth="1"/>
    <col min="15364" max="15364" width="6.85546875" customWidth="1"/>
    <col min="15365" max="15365" width="7" customWidth="1"/>
    <col min="15366" max="15366" width="7.85546875" customWidth="1"/>
    <col min="15367" max="15367" width="3" customWidth="1"/>
    <col min="15368" max="15368" width="36.5703125" customWidth="1"/>
    <col min="15369" max="15369" width="11.7109375" customWidth="1"/>
    <col min="15370" max="15370" width="4.42578125" customWidth="1"/>
    <col min="15371" max="15371" width="14.42578125" customWidth="1"/>
    <col min="15372" max="15372" width="5.5703125" customWidth="1"/>
    <col min="15373" max="15373" width="6" customWidth="1"/>
    <col min="15374" max="15374" width="5.85546875" customWidth="1"/>
    <col min="15375" max="15375" width="6.7109375" customWidth="1"/>
    <col min="15376" max="15376" width="6.85546875" customWidth="1"/>
    <col min="15377" max="15378" width="6.140625" customWidth="1"/>
    <col min="15379" max="15379" width="6.5703125" customWidth="1"/>
    <col min="15380" max="15380" width="6" customWidth="1"/>
    <col min="15381" max="15381" width="5.85546875" customWidth="1"/>
    <col min="15382" max="15382" width="6.28515625" customWidth="1"/>
    <col min="15383" max="15383" width="7" customWidth="1"/>
    <col min="15384" max="15384" width="7.140625" customWidth="1"/>
    <col min="15385" max="15385" width="13" customWidth="1"/>
    <col min="15386" max="15386" width="17.85546875" customWidth="1"/>
    <col min="15387" max="15387" width="17.140625" customWidth="1"/>
    <col min="15388" max="15388" width="33.42578125" customWidth="1"/>
    <col min="15389" max="15389" width="31.42578125" customWidth="1"/>
    <col min="15390" max="15390" width="35.7109375" customWidth="1"/>
    <col min="15391" max="15391" width="23.28515625" customWidth="1"/>
    <col min="15617" max="15617" width="2.42578125" customWidth="1"/>
    <col min="15618" max="15618" width="8.85546875" customWidth="1"/>
    <col min="15619" max="15619" width="6.140625" customWidth="1"/>
    <col min="15620" max="15620" width="6.85546875" customWidth="1"/>
    <col min="15621" max="15621" width="7" customWidth="1"/>
    <col min="15622" max="15622" width="7.85546875" customWidth="1"/>
    <col min="15623" max="15623" width="3" customWidth="1"/>
    <col min="15624" max="15624" width="36.5703125" customWidth="1"/>
    <col min="15625" max="15625" width="11.7109375" customWidth="1"/>
    <col min="15626" max="15626" width="4.42578125" customWidth="1"/>
    <col min="15627" max="15627" width="14.42578125" customWidth="1"/>
    <col min="15628" max="15628" width="5.5703125" customWidth="1"/>
    <col min="15629" max="15629" width="6" customWidth="1"/>
    <col min="15630" max="15630" width="5.85546875" customWidth="1"/>
    <col min="15631" max="15631" width="6.7109375" customWidth="1"/>
    <col min="15632" max="15632" width="6.85546875" customWidth="1"/>
    <col min="15633" max="15634" width="6.140625" customWidth="1"/>
    <col min="15635" max="15635" width="6.5703125" customWidth="1"/>
    <col min="15636" max="15636" width="6" customWidth="1"/>
    <col min="15637" max="15637" width="5.85546875" customWidth="1"/>
    <col min="15638" max="15638" width="6.28515625" customWidth="1"/>
    <col min="15639" max="15639" width="7" customWidth="1"/>
    <col min="15640" max="15640" width="7.140625" customWidth="1"/>
    <col min="15641" max="15641" width="13" customWidth="1"/>
    <col min="15642" max="15642" width="17.85546875" customWidth="1"/>
    <col min="15643" max="15643" width="17.140625" customWidth="1"/>
    <col min="15644" max="15644" width="33.42578125" customWidth="1"/>
    <col min="15645" max="15645" width="31.42578125" customWidth="1"/>
    <col min="15646" max="15646" width="35.7109375" customWidth="1"/>
    <col min="15647" max="15647" width="23.28515625" customWidth="1"/>
    <col min="15873" max="15873" width="2.42578125" customWidth="1"/>
    <col min="15874" max="15874" width="8.85546875" customWidth="1"/>
    <col min="15875" max="15875" width="6.140625" customWidth="1"/>
    <col min="15876" max="15876" width="6.85546875" customWidth="1"/>
    <col min="15877" max="15877" width="7" customWidth="1"/>
    <col min="15878" max="15878" width="7.85546875" customWidth="1"/>
    <col min="15879" max="15879" width="3" customWidth="1"/>
    <col min="15880" max="15880" width="36.5703125" customWidth="1"/>
    <col min="15881" max="15881" width="11.7109375" customWidth="1"/>
    <col min="15882" max="15882" width="4.42578125" customWidth="1"/>
    <col min="15883" max="15883" width="14.42578125" customWidth="1"/>
    <col min="15884" max="15884" width="5.5703125" customWidth="1"/>
    <col min="15885" max="15885" width="6" customWidth="1"/>
    <col min="15886" max="15886" width="5.85546875" customWidth="1"/>
    <col min="15887" max="15887" width="6.7109375" customWidth="1"/>
    <col min="15888" max="15888" width="6.85546875" customWidth="1"/>
    <col min="15889" max="15890" width="6.140625" customWidth="1"/>
    <col min="15891" max="15891" width="6.5703125" customWidth="1"/>
    <col min="15892" max="15892" width="6" customWidth="1"/>
    <col min="15893" max="15893" width="5.85546875" customWidth="1"/>
    <col min="15894" max="15894" width="6.28515625" customWidth="1"/>
    <col min="15895" max="15895" width="7" customWidth="1"/>
    <col min="15896" max="15896" width="7.140625" customWidth="1"/>
    <col min="15897" max="15897" width="13" customWidth="1"/>
    <col min="15898" max="15898" width="17.85546875" customWidth="1"/>
    <col min="15899" max="15899" width="17.140625" customWidth="1"/>
    <col min="15900" max="15900" width="33.42578125" customWidth="1"/>
    <col min="15901" max="15901" width="31.42578125" customWidth="1"/>
    <col min="15902" max="15902" width="35.7109375" customWidth="1"/>
    <col min="15903" max="15903" width="23.28515625" customWidth="1"/>
    <col min="16129" max="16129" width="2.42578125" customWidth="1"/>
    <col min="16130" max="16130" width="8.85546875" customWidth="1"/>
    <col min="16131" max="16131" width="6.140625" customWidth="1"/>
    <col min="16132" max="16132" width="6.85546875" customWidth="1"/>
    <col min="16133" max="16133" width="7" customWidth="1"/>
    <col min="16134" max="16134" width="7.85546875" customWidth="1"/>
    <col min="16135" max="16135" width="3" customWidth="1"/>
    <col min="16136" max="16136" width="36.5703125" customWidth="1"/>
    <col min="16137" max="16137" width="11.7109375" customWidth="1"/>
    <col min="16138" max="16138" width="4.42578125" customWidth="1"/>
    <col min="16139" max="16139" width="14.42578125" customWidth="1"/>
    <col min="16140" max="16140" width="5.5703125" customWidth="1"/>
    <col min="16141" max="16141" width="6" customWidth="1"/>
    <col min="16142" max="16142" width="5.85546875" customWidth="1"/>
    <col min="16143" max="16143" width="6.7109375" customWidth="1"/>
    <col min="16144" max="16144" width="6.85546875" customWidth="1"/>
    <col min="16145" max="16146" width="6.140625" customWidth="1"/>
    <col min="16147" max="16147" width="6.5703125" customWidth="1"/>
    <col min="16148" max="16148" width="6" customWidth="1"/>
    <col min="16149" max="16149" width="5.85546875" customWidth="1"/>
    <col min="16150" max="16150" width="6.28515625" customWidth="1"/>
    <col min="16151" max="16151" width="7" customWidth="1"/>
    <col min="16152" max="16152" width="7.140625" customWidth="1"/>
    <col min="16153" max="16153" width="13" customWidth="1"/>
    <col min="16154" max="16154" width="17.85546875" customWidth="1"/>
    <col min="16155" max="16155" width="17.140625" customWidth="1"/>
    <col min="16156" max="16156" width="33.42578125" customWidth="1"/>
    <col min="16157" max="16157" width="31.42578125" customWidth="1"/>
    <col min="16158" max="16158" width="35.7109375" customWidth="1"/>
    <col min="16159" max="16159" width="23.28515625" customWidth="1"/>
  </cols>
  <sheetData>
    <row r="1" spans="1:41" s="32" customFormat="1" ht="59.25" customHeight="1" thickBo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1"/>
      <c r="AC1" s="31"/>
      <c r="AD1" s="30"/>
      <c r="AE1" s="30"/>
      <c r="AF1" s="30"/>
      <c r="AG1" s="30"/>
      <c r="AH1" s="30"/>
      <c r="AI1" s="30"/>
      <c r="AJ1" s="30"/>
      <c r="AK1" s="30"/>
      <c r="AL1" s="30"/>
      <c r="AM1" s="30"/>
      <c r="AN1" s="30"/>
      <c r="AO1" s="30"/>
    </row>
    <row r="2" spans="1:41" s="32" customFormat="1" ht="22.5" customHeight="1">
      <c r="A2" s="30"/>
      <c r="B2" s="2348"/>
      <c r="C2" s="2348"/>
      <c r="D2" s="2348"/>
      <c r="E2" s="2348"/>
      <c r="F2" s="2348"/>
      <c r="G2" s="2348"/>
      <c r="H2" s="2348"/>
      <c r="I2" s="2348"/>
      <c r="J2" s="2348"/>
      <c r="K2" s="2348"/>
      <c r="L2" s="2348"/>
      <c r="M2" s="2348"/>
      <c r="N2" s="2348"/>
      <c r="O2" s="2348"/>
      <c r="P2" s="2348"/>
      <c r="Q2" s="2348"/>
      <c r="R2" s="2348"/>
      <c r="S2" s="2348"/>
      <c r="T2" s="2348"/>
      <c r="U2" s="2348"/>
      <c r="V2" s="2348"/>
      <c r="W2" s="2348"/>
      <c r="X2" s="2348"/>
      <c r="Y2" s="30"/>
      <c r="Z2" s="2716" t="s">
        <v>69</v>
      </c>
      <c r="AA2" s="2717"/>
      <c r="AB2" s="2717"/>
      <c r="AC2" s="2717"/>
      <c r="AD2" s="2718"/>
      <c r="AE2" s="30"/>
      <c r="AF2" s="30"/>
      <c r="AG2" s="30"/>
      <c r="AH2" s="30"/>
      <c r="AI2" s="30"/>
      <c r="AJ2" s="30"/>
      <c r="AK2" s="30"/>
      <c r="AL2" s="30"/>
      <c r="AM2" s="30"/>
      <c r="AN2" s="30"/>
      <c r="AO2" s="30"/>
    </row>
    <row r="3" spans="1:41" s="32" customFormat="1" ht="16.5" customHeight="1">
      <c r="A3" s="30"/>
      <c r="B3" s="34" t="s">
        <v>1352</v>
      </c>
      <c r="C3" s="2348"/>
      <c r="D3" s="2348"/>
      <c r="E3" s="2348"/>
      <c r="F3" s="2348"/>
      <c r="G3" s="2348"/>
      <c r="H3" s="2348"/>
      <c r="I3" s="2348"/>
      <c r="J3" s="2348"/>
      <c r="K3" s="2348"/>
      <c r="L3" s="2348"/>
      <c r="M3" s="2348"/>
      <c r="N3" s="2348"/>
      <c r="O3" s="2348"/>
      <c r="P3" s="2348"/>
      <c r="Q3" s="2348"/>
      <c r="R3" s="2348"/>
      <c r="S3" s="2348"/>
      <c r="T3" s="2348"/>
      <c r="U3" s="2348"/>
      <c r="V3" s="2348"/>
      <c r="W3" s="2348"/>
      <c r="X3" s="2348"/>
      <c r="Y3" s="30"/>
      <c r="Z3" s="2719"/>
      <c r="AA3" s="2720"/>
      <c r="AB3" s="2720"/>
      <c r="AC3" s="2720"/>
      <c r="AD3" s="2721"/>
      <c r="AE3" s="30"/>
      <c r="AF3" s="30"/>
      <c r="AG3" s="30"/>
      <c r="AH3" s="30"/>
      <c r="AI3" s="30"/>
      <c r="AJ3" s="30"/>
      <c r="AK3" s="30"/>
      <c r="AL3" s="30"/>
      <c r="AM3" s="30"/>
      <c r="AN3" s="30"/>
      <c r="AO3" s="30"/>
    </row>
    <row r="4" spans="1:41" ht="17.25" customHeight="1" thickBot="1">
      <c r="B4" s="34" t="s">
        <v>1353</v>
      </c>
      <c r="Z4" s="2722"/>
      <c r="AA4" s="2723"/>
      <c r="AB4" s="2723"/>
      <c r="AC4" s="2723"/>
      <c r="AD4" s="2724"/>
    </row>
    <row r="5" spans="1:41" ht="7.5" customHeight="1" thickBot="1">
      <c r="B5" s="35"/>
      <c r="Z5" s="36"/>
      <c r="AA5" s="36"/>
      <c r="AB5" s="37"/>
      <c r="AC5" s="37"/>
      <c r="AD5" s="36"/>
    </row>
    <row r="6" spans="1:41" ht="21.75" customHeight="1" thickBot="1">
      <c r="B6" s="2725" t="s">
        <v>72</v>
      </c>
      <c r="C6" s="2725" t="s">
        <v>73</v>
      </c>
      <c r="D6" s="2725" t="s">
        <v>74</v>
      </c>
      <c r="E6" s="2728" t="s">
        <v>75</v>
      </c>
      <c r="F6" s="2731" t="s">
        <v>76</v>
      </c>
      <c r="G6" s="2732"/>
      <c r="H6" s="2733"/>
      <c r="I6" s="2740" t="s">
        <v>77</v>
      </c>
      <c r="J6" s="2746" t="s">
        <v>78</v>
      </c>
      <c r="K6" s="2749" t="s">
        <v>79</v>
      </c>
      <c r="L6" s="2740" t="s">
        <v>80</v>
      </c>
      <c r="M6" s="2711" t="s">
        <v>81</v>
      </c>
      <c r="N6" s="2712"/>
      <c r="O6" s="2752"/>
      <c r="P6" s="2711" t="s">
        <v>82</v>
      </c>
      <c r="Q6" s="2712"/>
      <c r="R6" s="2752"/>
      <c r="S6" s="2711" t="s">
        <v>83</v>
      </c>
      <c r="T6" s="2712"/>
      <c r="U6" s="2752"/>
      <c r="V6" s="2711" t="s">
        <v>84</v>
      </c>
      <c r="W6" s="2712"/>
      <c r="X6" s="2712"/>
      <c r="Y6" s="2705" t="s">
        <v>85</v>
      </c>
      <c r="Z6" s="2707" t="s">
        <v>86</v>
      </c>
      <c r="AA6" s="2708"/>
      <c r="AB6" s="2709" t="s">
        <v>87</v>
      </c>
      <c r="AC6" s="2710"/>
      <c r="AD6" s="38" t="s">
        <v>88</v>
      </c>
    </row>
    <row r="7" spans="1:41" ht="30" customHeight="1">
      <c r="B7" s="2726"/>
      <c r="C7" s="2726"/>
      <c r="D7" s="2726"/>
      <c r="E7" s="2729"/>
      <c r="F7" s="2734"/>
      <c r="G7" s="2735"/>
      <c r="H7" s="2736"/>
      <c r="I7" s="2741"/>
      <c r="J7" s="2747"/>
      <c r="K7" s="2750"/>
      <c r="L7" s="2741"/>
      <c r="M7" s="2713" t="s">
        <v>89</v>
      </c>
      <c r="N7" s="2713" t="s">
        <v>90</v>
      </c>
      <c r="O7" s="2713" t="s">
        <v>91</v>
      </c>
      <c r="P7" s="2713" t="s">
        <v>92</v>
      </c>
      <c r="Q7" s="2713" t="s">
        <v>93</v>
      </c>
      <c r="R7" s="2713" t="s">
        <v>94</v>
      </c>
      <c r="S7" s="2713" t="s">
        <v>95</v>
      </c>
      <c r="T7" s="2713" t="s">
        <v>96</v>
      </c>
      <c r="U7" s="2713" t="s">
        <v>97</v>
      </c>
      <c r="V7" s="2713" t="s">
        <v>98</v>
      </c>
      <c r="W7" s="2713" t="s">
        <v>99</v>
      </c>
      <c r="X7" s="2698" t="s">
        <v>100</v>
      </c>
      <c r="Y7" s="2706"/>
      <c r="Z7" s="2700" t="s">
        <v>101</v>
      </c>
      <c r="AA7" s="2701" t="s">
        <v>102</v>
      </c>
      <c r="AB7" s="2702" t="s">
        <v>103</v>
      </c>
      <c r="AC7" s="2702" t="s">
        <v>104</v>
      </c>
      <c r="AD7" s="2703" t="s">
        <v>1354</v>
      </c>
    </row>
    <row r="8" spans="1:41" ht="19.5" customHeight="1" thickBot="1">
      <c r="B8" s="2727"/>
      <c r="C8" s="2727"/>
      <c r="D8" s="2727"/>
      <c r="E8" s="2730"/>
      <c r="F8" s="2737"/>
      <c r="G8" s="2738"/>
      <c r="H8" s="2739"/>
      <c r="I8" s="2742"/>
      <c r="J8" s="2748"/>
      <c r="K8" s="2751"/>
      <c r="L8" s="2742"/>
      <c r="M8" s="2714"/>
      <c r="N8" s="2714"/>
      <c r="O8" s="2714"/>
      <c r="P8" s="2714"/>
      <c r="Q8" s="2714"/>
      <c r="R8" s="2714"/>
      <c r="S8" s="2714"/>
      <c r="T8" s="2714"/>
      <c r="U8" s="2714"/>
      <c r="V8" s="2714"/>
      <c r="W8" s="2714"/>
      <c r="X8" s="2699"/>
      <c r="Y8" s="2706"/>
      <c r="Z8" s="2700"/>
      <c r="AA8" s="2701"/>
      <c r="AB8" s="2702"/>
      <c r="AC8" s="2702"/>
      <c r="AD8" s="2704"/>
    </row>
    <row r="9" spans="1:41" ht="25.5" hidden="1" customHeight="1" thickBot="1">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40"/>
      <c r="Y9" s="41"/>
      <c r="Z9" s="42"/>
      <c r="AA9" s="42"/>
      <c r="AB9" s="42"/>
      <c r="AC9" s="42"/>
      <c r="AD9" s="42"/>
    </row>
    <row r="10" spans="1:41" ht="36" hidden="1" customHeight="1" thickBot="1">
      <c r="B10" s="43"/>
      <c r="C10" s="44" t="s">
        <v>287</v>
      </c>
      <c r="D10" s="3112" t="s">
        <v>572</v>
      </c>
      <c r="E10" s="2577"/>
      <c r="F10" s="2577"/>
      <c r="G10" s="2577"/>
      <c r="H10" s="2577"/>
      <c r="I10" s="2577"/>
      <c r="J10" s="2577"/>
      <c r="K10" s="2577"/>
      <c r="L10" s="2577"/>
      <c r="M10" s="2577"/>
      <c r="N10" s="2577"/>
      <c r="O10" s="2577"/>
      <c r="P10" s="2577"/>
      <c r="Q10" s="2577"/>
      <c r="R10" s="2577"/>
      <c r="S10" s="2577"/>
      <c r="T10" s="2577"/>
      <c r="U10" s="2577"/>
      <c r="V10" s="2577"/>
      <c r="W10" s="2578"/>
      <c r="X10" s="2358"/>
      <c r="Y10" s="46"/>
      <c r="Z10" s="47"/>
      <c r="AA10" s="47"/>
      <c r="AB10" s="47"/>
      <c r="AC10" s="47"/>
      <c r="AD10" s="47"/>
    </row>
    <row r="11" spans="1:41" ht="41.25" hidden="1" customHeight="1" thickBot="1">
      <c r="B11" s="48"/>
      <c r="C11" s="49"/>
      <c r="D11" s="2694" t="s">
        <v>571</v>
      </c>
      <c r="E11" s="2695" t="s">
        <v>570</v>
      </c>
      <c r="F11" s="2695"/>
      <c r="G11" s="2695"/>
      <c r="H11" s="2696"/>
      <c r="I11" s="2647" t="s">
        <v>112</v>
      </c>
      <c r="J11" s="2648"/>
      <c r="K11" s="2649"/>
      <c r="L11" s="3259" t="s">
        <v>825</v>
      </c>
      <c r="M11" s="3259"/>
      <c r="N11" s="3259"/>
      <c r="O11" s="3259"/>
      <c r="P11" s="3259"/>
      <c r="Q11" s="3259"/>
      <c r="R11" s="3259"/>
      <c r="S11" s="3259"/>
      <c r="T11" s="3259"/>
      <c r="U11" s="3259"/>
      <c r="V11" s="3259"/>
      <c r="W11" s="3259"/>
      <c r="X11" s="2359"/>
      <c r="Y11" s="2360"/>
      <c r="Z11" s="52"/>
      <c r="AA11" s="52"/>
      <c r="AB11" s="52"/>
      <c r="AC11" s="53"/>
    </row>
    <row r="12" spans="1:41" ht="24" hidden="1" customHeight="1">
      <c r="B12" s="48"/>
      <c r="C12" s="54"/>
      <c r="D12" s="2581"/>
      <c r="E12" s="2583"/>
      <c r="F12" s="2583"/>
      <c r="G12" s="2583"/>
      <c r="H12" s="2584"/>
      <c r="I12" s="2597" t="s">
        <v>113</v>
      </c>
      <c r="J12" s="2598"/>
      <c r="K12" s="2599"/>
      <c r="L12" s="2697"/>
      <c r="M12" s="2566"/>
      <c r="N12" s="2566">
        <v>100</v>
      </c>
      <c r="O12" s="2566"/>
      <c r="P12" s="2566">
        <v>125</v>
      </c>
      <c r="Q12" s="2566"/>
      <c r="R12" s="2566">
        <v>50</v>
      </c>
      <c r="S12" s="2566"/>
      <c r="T12" s="2566">
        <v>125</v>
      </c>
      <c r="U12" s="2566"/>
      <c r="V12" s="2566">
        <v>50</v>
      </c>
      <c r="W12" s="2688">
        <v>50</v>
      </c>
      <c r="X12" s="2688">
        <v>50</v>
      </c>
      <c r="Y12" s="2361"/>
      <c r="Z12" s="56"/>
      <c r="AA12" s="56"/>
      <c r="AB12" s="56"/>
      <c r="AC12" s="57"/>
    </row>
    <row r="13" spans="1:41" ht="15.75" hidden="1" thickBot="1">
      <c r="B13" s="48"/>
      <c r="C13" s="54"/>
      <c r="D13" s="2581"/>
      <c r="E13" s="2583"/>
      <c r="F13" s="2583"/>
      <c r="G13" s="2583"/>
      <c r="H13" s="2584"/>
      <c r="I13" s="351">
        <v>500</v>
      </c>
      <c r="J13" s="2786" t="s">
        <v>114</v>
      </c>
      <c r="K13" s="2787"/>
      <c r="L13" s="2762"/>
      <c r="M13" s="2567"/>
      <c r="N13" s="2567"/>
      <c r="O13" s="2567"/>
      <c r="P13" s="2567"/>
      <c r="Q13" s="2567"/>
      <c r="R13" s="2567"/>
      <c r="S13" s="2567"/>
      <c r="T13" s="2567"/>
      <c r="U13" s="2567"/>
      <c r="V13" s="2567"/>
      <c r="W13" s="2763"/>
      <c r="X13" s="2763"/>
      <c r="Y13" s="2362"/>
      <c r="Z13" s="2363"/>
      <c r="AA13" s="2363"/>
      <c r="AB13" s="2363"/>
      <c r="AC13" s="2364"/>
    </row>
    <row r="14" spans="1:41" ht="82.5" hidden="1" customHeight="1" thickBot="1">
      <c r="B14" s="48"/>
      <c r="C14" s="54"/>
      <c r="D14" s="49"/>
      <c r="E14" s="2876" t="s">
        <v>293</v>
      </c>
      <c r="F14" s="3546" t="s">
        <v>1355</v>
      </c>
      <c r="G14" s="2998"/>
      <c r="H14" s="2998"/>
      <c r="I14" s="2365">
        <f>SUM(I15:I16)</f>
        <v>0.04</v>
      </c>
      <c r="J14" s="2560" t="s">
        <v>117</v>
      </c>
      <c r="K14" s="2561"/>
      <c r="L14" s="2561"/>
      <c r="M14" s="2561"/>
      <c r="N14" s="2561"/>
      <c r="O14" s="2561"/>
      <c r="P14" s="2561"/>
      <c r="Q14" s="2561"/>
      <c r="R14" s="2561"/>
      <c r="S14" s="2561"/>
      <c r="T14" s="2561"/>
      <c r="U14" s="2561"/>
      <c r="V14" s="2561"/>
      <c r="W14" s="2561"/>
      <c r="X14" s="2366"/>
      <c r="Y14" s="2367">
        <f>SUM(Y15:Y16)</f>
        <v>0</v>
      </c>
      <c r="Z14" s="2109"/>
      <c r="AA14" s="2113"/>
      <c r="AB14" s="2113"/>
      <c r="AC14" s="879"/>
    </row>
    <row r="15" spans="1:41" ht="115.5" hidden="1" customHeight="1" thickBot="1">
      <c r="B15" s="48"/>
      <c r="C15" s="54"/>
      <c r="D15" s="54"/>
      <c r="E15" s="2967"/>
      <c r="F15" s="317" t="s">
        <v>568</v>
      </c>
      <c r="G15" s="2917" t="s">
        <v>1356</v>
      </c>
      <c r="H15" s="2918"/>
      <c r="I15" s="2368">
        <f>SUM(L15:W15)</f>
        <v>0.02</v>
      </c>
      <c r="J15" s="545">
        <v>1</v>
      </c>
      <c r="K15" s="2369" t="s">
        <v>1357</v>
      </c>
      <c r="L15" s="2370"/>
      <c r="M15" s="2371"/>
      <c r="N15" s="2371"/>
      <c r="O15" s="2371"/>
      <c r="P15" s="2371"/>
      <c r="Q15" s="2371"/>
      <c r="R15" s="2371"/>
      <c r="S15" s="2371"/>
      <c r="T15" s="2371">
        <v>0.02</v>
      </c>
      <c r="U15" s="2371"/>
      <c r="V15" s="2371"/>
      <c r="W15" s="2372"/>
      <c r="X15" s="2373"/>
      <c r="Y15" s="2374"/>
      <c r="Z15" s="2375" t="s">
        <v>1297</v>
      </c>
      <c r="AA15" s="2118"/>
      <c r="AB15" s="2119" t="s">
        <v>1358</v>
      </c>
      <c r="AC15" s="879"/>
    </row>
    <row r="16" spans="1:41" ht="60.75" hidden="1" customHeight="1" thickBot="1">
      <c r="B16" s="48"/>
      <c r="C16" s="54"/>
      <c r="D16" s="54"/>
      <c r="E16" s="2967"/>
      <c r="F16" s="317" t="s">
        <v>746</v>
      </c>
      <c r="G16" s="2917" t="s">
        <v>1359</v>
      </c>
      <c r="H16" s="2918"/>
      <c r="I16" s="2368">
        <f>SUM(L16:W16)</f>
        <v>0.02</v>
      </c>
      <c r="J16" s="2376">
        <v>2</v>
      </c>
      <c r="K16" s="2377" t="s">
        <v>380</v>
      </c>
      <c r="L16" s="2378"/>
      <c r="M16" s="828"/>
      <c r="N16" s="828">
        <v>5.0000000000000001E-3</v>
      </c>
      <c r="O16" s="828"/>
      <c r="P16" s="828"/>
      <c r="Q16" s="828">
        <v>5.0000000000000001E-3</v>
      </c>
      <c r="R16" s="828"/>
      <c r="S16" s="828"/>
      <c r="T16" s="828">
        <v>5.0000000000000001E-3</v>
      </c>
      <c r="U16" s="828"/>
      <c r="V16" s="828"/>
      <c r="W16" s="828">
        <v>5.0000000000000001E-3</v>
      </c>
      <c r="X16" s="2379"/>
      <c r="Y16" s="2380"/>
      <c r="Z16" s="2381" t="s">
        <v>1360</v>
      </c>
      <c r="AA16" s="118" t="s">
        <v>100</v>
      </c>
      <c r="AB16" s="118"/>
      <c r="AC16" s="113"/>
      <c r="AD16" s="1460" t="s">
        <v>1361</v>
      </c>
    </row>
    <row r="17" spans="1:30" ht="36" hidden="1" customHeight="1" thickBot="1">
      <c r="B17" s="43"/>
      <c r="C17" s="2382" t="s">
        <v>108</v>
      </c>
      <c r="D17" s="2577" t="s">
        <v>1078</v>
      </c>
      <c r="E17" s="2577"/>
      <c r="F17" s="2577"/>
      <c r="G17" s="2577"/>
      <c r="H17" s="2577"/>
      <c r="I17" s="2577"/>
      <c r="J17" s="2577"/>
      <c r="K17" s="2577"/>
      <c r="L17" s="2577"/>
      <c r="M17" s="2577"/>
      <c r="N17" s="2577"/>
      <c r="O17" s="2577"/>
      <c r="P17" s="2577"/>
      <c r="Q17" s="2577"/>
      <c r="R17" s="2577"/>
      <c r="S17" s="2577"/>
      <c r="T17" s="2577"/>
      <c r="U17" s="2577"/>
      <c r="V17" s="2577"/>
      <c r="W17" s="2577"/>
      <c r="X17" s="2358"/>
      <c r="Y17" s="46"/>
      <c r="Z17" s="47"/>
      <c r="AA17" s="47"/>
      <c r="AB17" s="47"/>
      <c r="AC17" s="47"/>
      <c r="AD17" s="47"/>
    </row>
    <row r="18" spans="1:30" ht="41.25" hidden="1" customHeight="1" thickBot="1">
      <c r="B18" s="48"/>
      <c r="C18" s="49"/>
      <c r="D18" s="2694" t="s">
        <v>1079</v>
      </c>
      <c r="E18" s="2695" t="s">
        <v>111</v>
      </c>
      <c r="F18" s="2695"/>
      <c r="G18" s="2695"/>
      <c r="H18" s="2696"/>
      <c r="I18" s="2647" t="s">
        <v>112</v>
      </c>
      <c r="J18" s="2648"/>
      <c r="K18" s="2649"/>
      <c r="L18" s="3259" t="s">
        <v>825</v>
      </c>
      <c r="M18" s="3259"/>
      <c r="N18" s="3259"/>
      <c r="O18" s="3259"/>
      <c r="P18" s="3259"/>
      <c r="Q18" s="3259"/>
      <c r="R18" s="3259"/>
      <c r="S18" s="3259"/>
      <c r="T18" s="3259"/>
      <c r="U18" s="3259"/>
      <c r="V18" s="3259"/>
      <c r="W18" s="3259"/>
      <c r="X18" s="2359"/>
      <c r="Y18" s="2360"/>
      <c r="Z18" s="52"/>
      <c r="AA18" s="52"/>
      <c r="AB18" s="52"/>
      <c r="AC18" s="53"/>
    </row>
    <row r="19" spans="1:30" ht="24" hidden="1" customHeight="1">
      <c r="B19" s="48"/>
      <c r="C19" s="54"/>
      <c r="D19" s="2581"/>
      <c r="E19" s="2583"/>
      <c r="F19" s="2583"/>
      <c r="G19" s="2583"/>
      <c r="H19" s="2584"/>
      <c r="I19" s="2597" t="s">
        <v>113</v>
      </c>
      <c r="J19" s="2598"/>
      <c r="K19" s="2599"/>
      <c r="L19" s="2697"/>
      <c r="M19" s="2566"/>
      <c r="N19" s="2566">
        <v>100</v>
      </c>
      <c r="O19" s="2566"/>
      <c r="P19" s="2566">
        <v>125</v>
      </c>
      <c r="Q19" s="2566"/>
      <c r="R19" s="2566">
        <v>50</v>
      </c>
      <c r="S19" s="2566"/>
      <c r="T19" s="2566">
        <v>125</v>
      </c>
      <c r="U19" s="2566"/>
      <c r="V19" s="2566">
        <v>50</v>
      </c>
      <c r="W19" s="2688">
        <v>50</v>
      </c>
      <c r="X19" s="2688">
        <v>50</v>
      </c>
      <c r="Y19" s="2361"/>
      <c r="Z19" s="56"/>
      <c r="AA19" s="56"/>
      <c r="AB19" s="56"/>
      <c r="AC19" s="57"/>
    </row>
    <row r="20" spans="1:30" ht="15.75" hidden="1" thickBot="1">
      <c r="B20" s="48"/>
      <c r="C20" s="54"/>
      <c r="D20" s="2581"/>
      <c r="E20" s="2583"/>
      <c r="F20" s="2583"/>
      <c r="G20" s="2583"/>
      <c r="H20" s="2584"/>
      <c r="I20" s="351">
        <v>500</v>
      </c>
      <c r="J20" s="2786" t="s">
        <v>114</v>
      </c>
      <c r="K20" s="2787"/>
      <c r="L20" s="2762"/>
      <c r="M20" s="2567"/>
      <c r="N20" s="2567"/>
      <c r="O20" s="2567"/>
      <c r="P20" s="2567"/>
      <c r="Q20" s="2567"/>
      <c r="R20" s="2567"/>
      <c r="S20" s="2567"/>
      <c r="T20" s="2567"/>
      <c r="U20" s="2567"/>
      <c r="V20" s="2567"/>
      <c r="W20" s="2763"/>
      <c r="X20" s="2763"/>
      <c r="Y20" s="2362"/>
      <c r="Z20" s="2363"/>
      <c r="AA20" s="2363"/>
      <c r="AB20" s="2363"/>
      <c r="AC20" s="2364"/>
    </row>
    <row r="21" spans="1:30" ht="82.5" hidden="1" customHeight="1" thickBot="1">
      <c r="B21" s="48"/>
      <c r="C21" s="54"/>
      <c r="D21" s="49"/>
      <c r="E21" s="2876" t="s">
        <v>131</v>
      </c>
      <c r="F21" s="2557" t="s">
        <v>132</v>
      </c>
      <c r="G21" s="2558"/>
      <c r="H21" s="2558"/>
      <c r="I21" s="1073">
        <f>SUM(I22:I24)</f>
        <v>4.0010000000000004E-2</v>
      </c>
      <c r="J21" s="2560" t="s">
        <v>117</v>
      </c>
      <c r="K21" s="2561"/>
      <c r="L21" s="2561"/>
      <c r="M21" s="2561"/>
      <c r="N21" s="2561"/>
      <c r="O21" s="2561"/>
      <c r="P21" s="2561"/>
      <c r="Q21" s="2561"/>
      <c r="R21" s="2561"/>
      <c r="S21" s="2561"/>
      <c r="T21" s="2561"/>
      <c r="U21" s="2561"/>
      <c r="V21" s="2561"/>
      <c r="W21" s="2561"/>
      <c r="X21" s="2366"/>
      <c r="Y21" s="2367">
        <f>SUM(Y22:Y23)</f>
        <v>0</v>
      </c>
      <c r="Z21" s="2109"/>
      <c r="AA21" s="2113"/>
      <c r="AB21" s="2113"/>
      <c r="AC21" s="879"/>
    </row>
    <row r="22" spans="1:30" ht="115.5" hidden="1" customHeight="1" thickBot="1">
      <c r="B22" s="48"/>
      <c r="C22" s="54"/>
      <c r="D22" s="54"/>
      <c r="E22" s="2967"/>
      <c r="F22" s="2383" t="s">
        <v>1362</v>
      </c>
      <c r="G22" s="3542" t="s">
        <v>1363</v>
      </c>
      <c r="H22" s="3543"/>
      <c r="I22" s="2384">
        <f>SUM(L22:W22)</f>
        <v>2.001E-2</v>
      </c>
      <c r="J22" s="466">
        <f>1</f>
        <v>1</v>
      </c>
      <c r="K22" s="320" t="s">
        <v>1364</v>
      </c>
      <c r="L22" s="482"/>
      <c r="M22" s="483"/>
      <c r="N22" s="483"/>
      <c r="O22" s="483">
        <v>6.6699999999999997E-3</v>
      </c>
      <c r="P22" s="483"/>
      <c r="Q22" s="483"/>
      <c r="R22" s="483"/>
      <c r="S22" s="483">
        <v>6.6699999999999997E-3</v>
      </c>
      <c r="T22" s="483"/>
      <c r="U22" s="483"/>
      <c r="V22" s="483"/>
      <c r="W22" s="483">
        <v>6.6699999999999997E-3</v>
      </c>
      <c r="X22" s="2373"/>
      <c r="Y22" s="2374"/>
      <c r="Z22" s="2375" t="s">
        <v>1297</v>
      </c>
      <c r="AA22" s="2118"/>
      <c r="AB22" s="2385" t="s">
        <v>1358</v>
      </c>
      <c r="AC22" s="879"/>
    </row>
    <row r="23" spans="1:30" ht="60.75" hidden="1" customHeight="1" thickBot="1">
      <c r="B23" s="48"/>
      <c r="C23" s="54"/>
      <c r="D23" s="54"/>
      <c r="E23" s="2967"/>
      <c r="F23" s="2386" t="s">
        <v>1365</v>
      </c>
      <c r="G23" s="3544" t="s">
        <v>1366</v>
      </c>
      <c r="H23" s="3545"/>
      <c r="I23" s="2384">
        <f>SUM(L23:W23)</f>
        <v>0.02</v>
      </c>
      <c r="J23" s="560">
        <f>1</f>
        <v>1</v>
      </c>
      <c r="K23" s="561" t="s">
        <v>1367</v>
      </c>
      <c r="L23" s="897"/>
      <c r="M23" s="470"/>
      <c r="N23" s="470"/>
      <c r="O23" s="470"/>
      <c r="P23" s="470"/>
      <c r="Q23" s="470"/>
      <c r="R23" s="470"/>
      <c r="S23" s="470"/>
      <c r="T23" s="470">
        <v>0.02</v>
      </c>
      <c r="U23" s="470"/>
      <c r="V23" s="470"/>
      <c r="W23" s="952"/>
      <c r="X23" s="2379"/>
      <c r="Y23" s="2380"/>
      <c r="Z23" s="2381" t="s">
        <v>1297</v>
      </c>
      <c r="AA23" s="118"/>
      <c r="AB23" s="118" t="s">
        <v>1368</v>
      </c>
      <c r="AC23" s="113"/>
      <c r="AD23" s="1460"/>
    </row>
    <row r="24" spans="1:30" s="161" customFormat="1" ht="27" customHeight="1" thickBot="1">
      <c r="A24" s="159"/>
      <c r="B24" s="39" t="s">
        <v>1369</v>
      </c>
      <c r="C24" s="2572" t="s">
        <v>1370</v>
      </c>
      <c r="D24" s="2572"/>
      <c r="E24" s="2572"/>
      <c r="F24" s="2572"/>
      <c r="G24" s="2572"/>
      <c r="H24" s="2572"/>
      <c r="I24" s="2572"/>
      <c r="J24" s="2572"/>
      <c r="K24" s="2572"/>
      <c r="L24" s="2572"/>
      <c r="M24" s="2572"/>
      <c r="N24" s="2572"/>
      <c r="O24" s="2572"/>
      <c r="P24" s="2572"/>
      <c r="Q24" s="2572"/>
      <c r="R24" s="2572"/>
      <c r="S24" s="2572"/>
      <c r="T24" s="2572"/>
      <c r="U24" s="2572"/>
      <c r="V24" s="2572"/>
      <c r="W24" s="2572"/>
      <c r="Y24" s="41"/>
      <c r="Z24" s="42"/>
      <c r="AA24" s="2387"/>
      <c r="AB24" s="2387"/>
      <c r="AC24" s="2387"/>
      <c r="AD24" s="2387"/>
    </row>
    <row r="25" spans="1:30" ht="62.25" customHeight="1" thickBot="1">
      <c r="A25" s="165"/>
      <c r="B25" s="43"/>
      <c r="C25" s="44" t="s">
        <v>166</v>
      </c>
      <c r="D25" s="2577" t="s">
        <v>1371</v>
      </c>
      <c r="E25" s="2577"/>
      <c r="F25" s="2577"/>
      <c r="G25" s="2577"/>
      <c r="H25" s="2577"/>
      <c r="I25" s="2577"/>
      <c r="J25" s="2577"/>
      <c r="K25" s="2577"/>
      <c r="L25" s="2577"/>
      <c r="M25" s="2578"/>
      <c r="N25" s="2577" t="s">
        <v>1372</v>
      </c>
      <c r="O25" s="2577"/>
      <c r="P25" s="2577"/>
      <c r="Q25" s="2577"/>
      <c r="R25" s="2577"/>
      <c r="S25" s="2577"/>
      <c r="T25" s="2577"/>
      <c r="U25" s="2577"/>
      <c r="V25" s="2577"/>
      <c r="W25" s="2578"/>
      <c r="Y25" s="46"/>
      <c r="Z25" s="47"/>
      <c r="AA25" s="166"/>
      <c r="AB25" s="166"/>
      <c r="AC25" s="166"/>
      <c r="AD25" s="166"/>
    </row>
    <row r="26" spans="1:30" ht="15.75" customHeight="1" thickBot="1">
      <c r="A26" s="165"/>
      <c r="B26" s="48"/>
      <c r="C26" s="54"/>
      <c r="D26" s="3535" t="s">
        <v>168</v>
      </c>
      <c r="E26" s="3538" t="s">
        <v>475</v>
      </c>
      <c r="F26" s="3538"/>
      <c r="G26" s="3538"/>
      <c r="H26" s="3539"/>
      <c r="I26" s="2647" t="s">
        <v>112</v>
      </c>
      <c r="J26" s="2648"/>
      <c r="K26" s="2649"/>
      <c r="L26" s="2651" t="s">
        <v>170</v>
      </c>
      <c r="M26" s="2651"/>
      <c r="N26" s="2651"/>
      <c r="O26" s="2651"/>
      <c r="P26" s="2651"/>
      <c r="Q26" s="2651"/>
      <c r="R26" s="2651"/>
      <c r="S26" s="2651"/>
      <c r="T26" s="2651"/>
      <c r="U26" s="2651"/>
      <c r="V26" s="2651"/>
      <c r="W26" s="2652"/>
      <c r="Y26" s="167"/>
      <c r="Z26" s="168"/>
      <c r="AA26" s="168"/>
      <c r="AB26" s="168"/>
      <c r="AC26" s="169"/>
      <c r="AD26" s="169"/>
    </row>
    <row r="27" spans="1:30">
      <c r="A27" s="165"/>
      <c r="B27" s="48"/>
      <c r="C27" s="54"/>
      <c r="D27" s="3536"/>
      <c r="E27" s="3540"/>
      <c r="F27" s="3540"/>
      <c r="G27" s="3540"/>
      <c r="H27" s="3541"/>
      <c r="I27" s="2597" t="s">
        <v>113</v>
      </c>
      <c r="J27" s="2598"/>
      <c r="K27" s="2599"/>
      <c r="L27" s="2570"/>
      <c r="M27" s="2564"/>
      <c r="N27" s="2564"/>
      <c r="O27" s="2564"/>
      <c r="P27" s="2566"/>
      <c r="Q27" s="2566"/>
      <c r="R27" s="2566"/>
      <c r="S27" s="2566"/>
      <c r="T27" s="2566"/>
      <c r="U27" s="2566"/>
      <c r="V27" s="2566"/>
      <c r="W27" s="2628"/>
      <c r="Y27" s="2630"/>
      <c r="Z27" s="2632"/>
      <c r="AA27" s="2617"/>
      <c r="AB27" s="2617"/>
      <c r="AC27" s="2617"/>
      <c r="AD27" s="2617"/>
    </row>
    <row r="28" spans="1:30" ht="18" customHeight="1" thickBot="1">
      <c r="A28" s="165"/>
      <c r="B28" s="48"/>
      <c r="C28" s="54"/>
      <c r="D28" s="3537"/>
      <c r="E28" s="3540"/>
      <c r="F28" s="3540"/>
      <c r="G28" s="3540"/>
      <c r="H28" s="3541"/>
      <c r="I28" s="2388" t="s">
        <v>113</v>
      </c>
      <c r="J28" s="2600" t="s">
        <v>114</v>
      </c>
      <c r="K28" s="2601"/>
      <c r="L28" s="2571"/>
      <c r="M28" s="2565"/>
      <c r="N28" s="2565"/>
      <c r="O28" s="2565"/>
      <c r="P28" s="2567"/>
      <c r="Q28" s="2567"/>
      <c r="R28" s="2567"/>
      <c r="S28" s="2567"/>
      <c r="T28" s="2567"/>
      <c r="U28" s="2567"/>
      <c r="V28" s="2567"/>
      <c r="W28" s="2629"/>
      <c r="Y28" s="2631"/>
      <c r="Z28" s="2633"/>
      <c r="AA28" s="2618"/>
      <c r="AB28" s="2618"/>
      <c r="AC28" s="2618"/>
      <c r="AD28" s="2618"/>
    </row>
    <row r="29" spans="1:30" ht="35.25" customHeight="1" thickBot="1">
      <c r="B29" s="48"/>
      <c r="C29" s="54"/>
      <c r="D29" s="54"/>
      <c r="E29" s="2876" t="s">
        <v>476</v>
      </c>
      <c r="F29" s="2888" t="s">
        <v>305</v>
      </c>
      <c r="G29" s="2817"/>
      <c r="H29" s="2817"/>
      <c r="I29" s="2178">
        <f>SUM(I30)</f>
        <v>0</v>
      </c>
      <c r="J29" s="2560" t="s">
        <v>117</v>
      </c>
      <c r="K29" s="2561"/>
      <c r="L29" s="2561"/>
      <c r="M29" s="2561"/>
      <c r="N29" s="2561"/>
      <c r="O29" s="2561"/>
      <c r="P29" s="2561"/>
      <c r="Q29" s="2561"/>
      <c r="R29" s="2561"/>
      <c r="S29" s="2561"/>
      <c r="T29" s="2561"/>
      <c r="U29" s="2561"/>
      <c r="V29" s="2561"/>
      <c r="W29" s="2877"/>
      <c r="Y29" s="2367">
        <f>SUM(Y30:Y31)</f>
        <v>0</v>
      </c>
      <c r="Z29" s="2389"/>
      <c r="AA29" s="2390"/>
      <c r="AB29" s="2390"/>
      <c r="AC29" s="2390"/>
      <c r="AD29" s="2390"/>
    </row>
    <row r="30" spans="1:30" ht="54" customHeight="1">
      <c r="B30" s="48"/>
      <c r="C30" s="54"/>
      <c r="D30" s="54"/>
      <c r="E30" s="2815"/>
      <c r="F30" s="317"/>
      <c r="G30" s="2904"/>
      <c r="H30" s="2562"/>
      <c r="I30" s="197"/>
      <c r="J30" s="181"/>
      <c r="K30" s="182"/>
      <c r="L30" s="183"/>
      <c r="M30" s="184"/>
      <c r="N30" s="184"/>
      <c r="O30" s="184"/>
      <c r="P30" s="184"/>
      <c r="Q30" s="185"/>
      <c r="R30" s="184"/>
      <c r="S30" s="184"/>
      <c r="T30" s="184"/>
      <c r="U30" s="184"/>
      <c r="V30" s="184"/>
      <c r="W30" s="186"/>
      <c r="X30" s="187"/>
      <c r="Y30" s="3533"/>
      <c r="Z30" s="3529" t="s">
        <v>284</v>
      </c>
      <c r="AA30" s="3531"/>
      <c r="AB30" s="3531"/>
      <c r="AC30" s="3238" t="s">
        <v>1373</v>
      </c>
      <c r="AD30" s="2391">
        <v>0.01</v>
      </c>
    </row>
    <row r="31" spans="1:30" ht="54.75" customHeight="1" thickBot="1">
      <c r="B31" s="48"/>
      <c r="C31" s="54"/>
      <c r="D31" s="54"/>
      <c r="E31" s="2816"/>
      <c r="F31" s="497"/>
      <c r="G31" s="2392"/>
      <c r="H31" s="2393"/>
      <c r="I31" s="197"/>
      <c r="J31" s="1042"/>
      <c r="K31" s="2394"/>
      <c r="L31" s="2395"/>
      <c r="M31" s="2396"/>
      <c r="N31" s="2397"/>
      <c r="O31" s="2397"/>
      <c r="P31" s="2397"/>
      <c r="Q31" s="2397"/>
      <c r="R31" s="2398"/>
      <c r="S31" s="2397"/>
      <c r="T31" s="2397"/>
      <c r="U31" s="2397"/>
      <c r="V31" s="2397"/>
      <c r="W31" s="2399"/>
      <c r="X31" s="2400"/>
      <c r="Y31" s="3534"/>
      <c r="Z31" s="3530"/>
      <c r="AA31" s="3532"/>
      <c r="AB31" s="3532"/>
      <c r="AC31" s="3240"/>
      <c r="AD31" s="197">
        <f>SUM(AG31:AR31)</f>
        <v>0</v>
      </c>
    </row>
    <row r="32" spans="1:30" s="161" customFormat="1" ht="27" customHeight="1" thickBot="1">
      <c r="A32" s="159"/>
      <c r="B32" s="160" t="s">
        <v>164</v>
      </c>
      <c r="C32" s="2665" t="s">
        <v>165</v>
      </c>
      <c r="D32" s="2665"/>
      <c r="E32" s="2665"/>
      <c r="F32" s="2665"/>
      <c r="G32" s="2665"/>
      <c r="H32" s="2665"/>
      <c r="I32" s="2665"/>
      <c r="J32" s="2665"/>
      <c r="K32" s="2665"/>
      <c r="L32" s="2665"/>
      <c r="M32" s="2665"/>
      <c r="N32" s="2665"/>
      <c r="O32" s="2665"/>
      <c r="P32" s="2665"/>
      <c r="Q32" s="2665"/>
      <c r="R32" s="2665"/>
      <c r="S32" s="2665"/>
      <c r="T32" s="2665"/>
      <c r="U32" s="2665"/>
      <c r="V32" s="2665"/>
      <c r="W32" s="2665"/>
      <c r="Y32" s="41"/>
      <c r="Z32" s="42"/>
      <c r="AA32" s="2387"/>
      <c r="AB32" s="2387"/>
      <c r="AC32" s="2387"/>
      <c r="AD32" s="2387"/>
    </row>
    <row r="33" spans="1:30" ht="62.25" customHeight="1" thickBot="1">
      <c r="A33" s="165"/>
      <c r="B33" s="43"/>
      <c r="C33" s="2382" t="s">
        <v>108</v>
      </c>
      <c r="D33" s="2576" t="s">
        <v>167</v>
      </c>
      <c r="E33" s="2577"/>
      <c r="F33" s="2577"/>
      <c r="G33" s="2577"/>
      <c r="H33" s="2577"/>
      <c r="I33" s="2577"/>
      <c r="J33" s="2577"/>
      <c r="K33" s="2577"/>
      <c r="L33" s="2577"/>
      <c r="M33" s="2577"/>
      <c r="N33" s="2577"/>
      <c r="O33" s="2577"/>
      <c r="P33" s="2577"/>
      <c r="Q33" s="2577"/>
      <c r="R33" s="2577"/>
      <c r="S33" s="2577"/>
      <c r="T33" s="2577"/>
      <c r="U33" s="2577"/>
      <c r="V33" s="2577"/>
      <c r="W33" s="2578"/>
      <c r="Y33" s="46"/>
      <c r="Z33" s="47"/>
      <c r="AA33" s="166"/>
      <c r="AB33" s="166"/>
      <c r="AC33" s="166"/>
      <c r="AD33" s="166"/>
    </row>
    <row r="34" spans="1:30" ht="15.75" thickBot="1">
      <c r="A34" s="165"/>
      <c r="B34" s="48"/>
      <c r="C34" s="54"/>
      <c r="D34" s="2401"/>
      <c r="E34" s="2641" t="s">
        <v>475</v>
      </c>
      <c r="F34" s="2641"/>
      <c r="G34" s="2641"/>
      <c r="H34" s="2642"/>
      <c r="I34" s="2647" t="s">
        <v>112</v>
      </c>
      <c r="J34" s="2648"/>
      <c r="K34" s="2649"/>
      <c r="L34" s="2651" t="s">
        <v>170</v>
      </c>
      <c r="M34" s="2651"/>
      <c r="N34" s="2651"/>
      <c r="O34" s="2651"/>
      <c r="P34" s="2651"/>
      <c r="Q34" s="2651"/>
      <c r="R34" s="2651"/>
      <c r="S34" s="2651"/>
      <c r="T34" s="2651"/>
      <c r="U34" s="2651"/>
      <c r="V34" s="2651"/>
      <c r="W34" s="2652"/>
      <c r="Y34" s="167"/>
      <c r="Z34" s="168"/>
      <c r="AA34" s="168"/>
      <c r="AB34" s="168"/>
      <c r="AC34" s="169"/>
      <c r="AD34" s="169"/>
    </row>
    <row r="35" spans="1:30">
      <c r="A35" s="165"/>
      <c r="B35" s="48"/>
      <c r="C35" s="54"/>
      <c r="D35" s="2402"/>
      <c r="E35" s="2643"/>
      <c r="F35" s="2643"/>
      <c r="G35" s="2643"/>
      <c r="H35" s="2644"/>
      <c r="I35" s="2597" t="s">
        <v>113</v>
      </c>
      <c r="J35" s="2598"/>
      <c r="K35" s="2599"/>
      <c r="L35" s="2570"/>
      <c r="M35" s="2564"/>
      <c r="N35" s="2564"/>
      <c r="O35" s="2564"/>
      <c r="P35" s="2566">
        <v>300</v>
      </c>
      <c r="Q35" s="2566"/>
      <c r="R35" s="2566"/>
      <c r="S35" s="2566">
        <v>400</v>
      </c>
      <c r="T35" s="2566"/>
      <c r="U35" s="2566"/>
      <c r="V35" s="2566"/>
      <c r="W35" s="2628">
        <v>500</v>
      </c>
      <c r="Y35" s="2630"/>
      <c r="Z35" s="2632"/>
      <c r="AA35" s="2617"/>
      <c r="AB35" s="2617"/>
      <c r="AC35" s="2617"/>
      <c r="AD35" s="2617"/>
    </row>
    <row r="36" spans="1:30" ht="18" customHeight="1" thickBot="1">
      <c r="A36" s="165"/>
      <c r="B36" s="48"/>
      <c r="C36" s="54"/>
      <c r="D36" s="2403"/>
      <c r="E36" s="2645"/>
      <c r="F36" s="2645"/>
      <c r="G36" s="2645"/>
      <c r="H36" s="2646"/>
      <c r="I36" s="170">
        <v>1200</v>
      </c>
      <c r="J36" s="2600" t="s">
        <v>114</v>
      </c>
      <c r="K36" s="2601"/>
      <c r="L36" s="2571"/>
      <c r="M36" s="2565"/>
      <c r="N36" s="2565"/>
      <c r="O36" s="2565"/>
      <c r="P36" s="2567"/>
      <c r="Q36" s="2567"/>
      <c r="R36" s="2567"/>
      <c r="S36" s="2567"/>
      <c r="T36" s="2567"/>
      <c r="U36" s="2567"/>
      <c r="V36" s="2567"/>
      <c r="W36" s="2629"/>
      <c r="Y36" s="2631"/>
      <c r="Z36" s="2633"/>
      <c r="AA36" s="2618"/>
      <c r="AB36" s="2618"/>
      <c r="AC36" s="2618"/>
      <c r="AD36" s="2618"/>
    </row>
    <row r="37" spans="1:30" ht="35.25" customHeight="1" thickBot="1">
      <c r="B37" s="48"/>
      <c r="C37" s="54"/>
      <c r="D37" s="54"/>
      <c r="E37" s="2876" t="s">
        <v>476</v>
      </c>
      <c r="F37" s="2888" t="s">
        <v>305</v>
      </c>
      <c r="G37" s="2817"/>
      <c r="H37" s="2817"/>
      <c r="I37" s="2178">
        <f>SUM(I38)</f>
        <v>0</v>
      </c>
      <c r="J37" s="2560" t="s">
        <v>117</v>
      </c>
      <c r="K37" s="2561"/>
      <c r="L37" s="2561"/>
      <c r="M37" s="2561"/>
      <c r="N37" s="2561"/>
      <c r="O37" s="2561"/>
      <c r="P37" s="2561"/>
      <c r="Q37" s="2561"/>
      <c r="R37" s="2561"/>
      <c r="S37" s="2561"/>
      <c r="T37" s="2561"/>
      <c r="U37" s="2561"/>
      <c r="V37" s="2561"/>
      <c r="W37" s="2877"/>
      <c r="Y37" s="2367">
        <f>SUM(Y38:Y39)</f>
        <v>0</v>
      </c>
      <c r="Z37" s="2389"/>
      <c r="AA37" s="2390"/>
      <c r="AB37" s="2390"/>
      <c r="AC37" s="2390"/>
      <c r="AD37" s="2390"/>
    </row>
    <row r="38" spans="1:30" ht="54" customHeight="1">
      <c r="B38" s="48"/>
      <c r="C38" s="54"/>
      <c r="D38" s="54"/>
      <c r="E38" s="2815"/>
      <c r="F38" s="317"/>
      <c r="G38" s="2904"/>
      <c r="H38" s="2562"/>
      <c r="I38" s="197"/>
      <c r="J38" s="181"/>
      <c r="K38" s="182"/>
      <c r="L38" s="183"/>
      <c r="M38" s="184"/>
      <c r="N38" s="184"/>
      <c r="O38" s="184"/>
      <c r="P38" s="184"/>
      <c r="Q38" s="185"/>
      <c r="R38" s="184"/>
      <c r="S38" s="184"/>
      <c r="T38" s="184"/>
      <c r="U38" s="184"/>
      <c r="V38" s="184"/>
      <c r="W38" s="186"/>
      <c r="X38" s="187"/>
      <c r="Y38" s="3533"/>
      <c r="Z38" s="3529" t="s">
        <v>284</v>
      </c>
      <c r="AA38" s="3531"/>
      <c r="AB38" s="3531"/>
      <c r="AC38" s="3238" t="s">
        <v>1373</v>
      </c>
      <c r="AD38" s="2391">
        <v>0.01</v>
      </c>
    </row>
    <row r="39" spans="1:30" ht="54.75" customHeight="1" thickBot="1">
      <c r="B39" s="48"/>
      <c r="C39" s="54"/>
      <c r="D39" s="54"/>
      <c r="E39" s="2816"/>
      <c r="F39" s="497"/>
      <c r="G39" s="2392"/>
      <c r="H39" s="2393"/>
      <c r="I39" s="197"/>
      <c r="J39" s="1042"/>
      <c r="K39" s="2394"/>
      <c r="L39" s="2395"/>
      <c r="M39" s="2396"/>
      <c r="N39" s="2397"/>
      <c r="O39" s="2397"/>
      <c r="P39" s="2397"/>
      <c r="Q39" s="2397"/>
      <c r="R39" s="2398"/>
      <c r="S39" s="2397"/>
      <c r="T39" s="2397"/>
      <c r="U39" s="2397"/>
      <c r="V39" s="2397"/>
      <c r="W39" s="2399"/>
      <c r="X39" s="2400"/>
      <c r="Y39" s="3534"/>
      <c r="Z39" s="3530"/>
      <c r="AA39" s="3532"/>
      <c r="AB39" s="3532"/>
      <c r="AC39" s="3240"/>
      <c r="AD39" s="197">
        <f>SUM(AG39:AR39)</f>
        <v>0</v>
      </c>
    </row>
    <row r="40" spans="1:30" ht="25.5" customHeight="1" thickBot="1">
      <c r="B40" s="39" t="s">
        <v>215</v>
      </c>
      <c r="C40" s="2572" t="s">
        <v>216</v>
      </c>
      <c r="D40" s="2572"/>
      <c r="E40" s="2572"/>
      <c r="F40" s="2572"/>
      <c r="G40" s="2572"/>
      <c r="H40" s="2572"/>
      <c r="I40" s="2572"/>
      <c r="J40" s="2572"/>
      <c r="K40" s="2572"/>
      <c r="L40" s="2572"/>
      <c r="M40" s="2572"/>
      <c r="N40" s="2572"/>
      <c r="O40" s="2572"/>
      <c r="P40" s="2572"/>
      <c r="Q40" s="2572"/>
      <c r="R40" s="2572"/>
      <c r="S40" s="2572"/>
      <c r="T40" s="2572"/>
      <c r="U40" s="2572"/>
      <c r="V40" s="2572"/>
      <c r="W40" s="2572"/>
      <c r="X40" s="2572"/>
      <c r="Y40" s="305"/>
      <c r="Z40" s="2938"/>
      <c r="AA40" s="2938"/>
      <c r="AB40" s="2938"/>
      <c r="AC40" s="2938"/>
      <c r="AD40" s="2939"/>
    </row>
    <row r="41" spans="1:30" ht="27" customHeight="1" thickBot="1">
      <c r="B41" s="43"/>
      <c r="C41" s="44" t="s">
        <v>372</v>
      </c>
      <c r="D41" s="2576" t="s">
        <v>373</v>
      </c>
      <c r="E41" s="2577"/>
      <c r="F41" s="2577"/>
      <c r="G41" s="2577"/>
      <c r="H41" s="2577"/>
      <c r="I41" s="2577"/>
      <c r="J41" s="2577"/>
      <c r="K41" s="2577"/>
      <c r="L41" s="2577"/>
      <c r="M41" s="2577"/>
      <c r="N41" s="2577"/>
      <c r="O41" s="2577"/>
      <c r="P41" s="2577"/>
      <c r="Q41" s="2577"/>
      <c r="R41" s="2577"/>
      <c r="S41" s="2577"/>
      <c r="T41" s="2577"/>
      <c r="U41" s="2577"/>
      <c r="V41" s="2577"/>
      <c r="W41" s="2577"/>
      <c r="X41" s="2577"/>
      <c r="Y41" s="307"/>
      <c r="Z41" s="2579"/>
      <c r="AA41" s="2579"/>
      <c r="AB41" s="2579"/>
      <c r="AC41" s="2579"/>
      <c r="AD41" s="2580"/>
    </row>
    <row r="42" spans="1:30" ht="24" customHeight="1" thickBot="1">
      <c r="B42" s="48"/>
      <c r="C42" s="54"/>
      <c r="D42" s="2694" t="s">
        <v>374</v>
      </c>
      <c r="E42" s="2695" t="s">
        <v>375</v>
      </c>
      <c r="F42" s="2695"/>
      <c r="G42" s="2695"/>
      <c r="H42" s="2696"/>
      <c r="I42" s="2647" t="s">
        <v>112</v>
      </c>
      <c r="J42" s="2648"/>
      <c r="K42" s="2649"/>
      <c r="L42" s="2345"/>
      <c r="M42" s="2884" t="s">
        <v>221</v>
      </c>
      <c r="N42" s="2884"/>
      <c r="O42" s="2884"/>
      <c r="P42" s="2884"/>
      <c r="Q42" s="2884"/>
      <c r="R42" s="2884"/>
      <c r="S42" s="2884"/>
      <c r="T42" s="2884"/>
      <c r="U42" s="2884"/>
      <c r="V42" s="2884"/>
      <c r="W42" s="2884"/>
      <c r="X42" s="2884"/>
      <c r="Y42" s="307"/>
      <c r="Z42" s="2591"/>
      <c r="AA42" s="2591"/>
      <c r="AB42" s="2591"/>
      <c r="AC42" s="2591"/>
      <c r="AD42" s="2592"/>
    </row>
    <row r="43" spans="1:30" ht="9.75" customHeight="1">
      <c r="B43" s="48"/>
      <c r="C43" s="54"/>
      <c r="D43" s="2581"/>
      <c r="E43" s="2583"/>
      <c r="F43" s="2583"/>
      <c r="G43" s="2583"/>
      <c r="H43" s="2584"/>
      <c r="I43" s="2597" t="s">
        <v>113</v>
      </c>
      <c r="J43" s="2598"/>
      <c r="K43" s="2599"/>
      <c r="L43" s="309"/>
      <c r="M43" s="2570"/>
      <c r="N43" s="2564"/>
      <c r="O43" s="2564"/>
      <c r="P43" s="2564"/>
      <c r="Q43" s="2564"/>
      <c r="R43" s="2564"/>
      <c r="S43" s="2564"/>
      <c r="T43" s="2566">
        <v>1</v>
      </c>
      <c r="U43" s="2564"/>
      <c r="V43" s="2564"/>
      <c r="W43" s="2564"/>
      <c r="X43" s="2568"/>
      <c r="Y43" s="307"/>
      <c r="Z43" s="2593"/>
      <c r="AA43" s="2593"/>
      <c r="AB43" s="2593"/>
      <c r="AC43" s="2593"/>
      <c r="AD43" s="2594"/>
    </row>
    <row r="44" spans="1:30" ht="18" customHeight="1" thickBot="1">
      <c r="B44" s="48"/>
      <c r="C44" s="54"/>
      <c r="D44" s="2581"/>
      <c r="E44" s="2583"/>
      <c r="F44" s="2583"/>
      <c r="G44" s="2583"/>
      <c r="H44" s="2584"/>
      <c r="I44" s="170">
        <v>166</v>
      </c>
      <c r="J44" s="2600" t="s">
        <v>222</v>
      </c>
      <c r="K44" s="2601"/>
      <c r="L44" s="2344"/>
      <c r="M44" s="2571"/>
      <c r="N44" s="2565"/>
      <c r="O44" s="2565"/>
      <c r="P44" s="2565"/>
      <c r="Q44" s="2565"/>
      <c r="R44" s="2565"/>
      <c r="S44" s="2565"/>
      <c r="T44" s="2567"/>
      <c r="U44" s="2565"/>
      <c r="V44" s="2565"/>
      <c r="W44" s="2565"/>
      <c r="X44" s="2569"/>
      <c r="Y44" s="307"/>
      <c r="Z44" s="2595"/>
      <c r="AA44" s="2595"/>
      <c r="AB44" s="2595"/>
      <c r="AC44" s="2595"/>
      <c r="AD44" s="2596"/>
    </row>
    <row r="45" spans="1:30" ht="35.25" customHeight="1" thickBot="1">
      <c r="B45" s="48"/>
      <c r="C45" s="54"/>
      <c r="D45" s="310"/>
      <c r="E45" s="2876" t="s">
        <v>376</v>
      </c>
      <c r="F45" s="2557" t="s">
        <v>377</v>
      </c>
      <c r="G45" s="2558"/>
      <c r="H45" s="2559"/>
      <c r="I45" s="461"/>
      <c r="J45" s="2560" t="s">
        <v>117</v>
      </c>
      <c r="K45" s="2561"/>
      <c r="L45" s="2561"/>
      <c r="M45" s="2561"/>
      <c r="N45" s="2561"/>
      <c r="O45" s="2561"/>
      <c r="P45" s="2561"/>
      <c r="Q45" s="2561"/>
      <c r="R45" s="2561"/>
      <c r="S45" s="2561"/>
      <c r="T45" s="2561"/>
      <c r="U45" s="2561"/>
      <c r="V45" s="2561"/>
      <c r="W45" s="2561"/>
      <c r="X45" s="2561"/>
      <c r="Y45" s="2367">
        <f>SUM(Y46:Y47)</f>
        <v>0</v>
      </c>
      <c r="Z45" s="313"/>
      <c r="AA45" s="314"/>
      <c r="AB45" s="315"/>
      <c r="AC45" s="315"/>
      <c r="AD45" s="316"/>
    </row>
    <row r="46" spans="1:30" ht="44.25" customHeight="1" thickBot="1">
      <c r="B46" s="48"/>
      <c r="C46" s="54"/>
      <c r="D46" s="54"/>
      <c r="E46" s="2815"/>
      <c r="F46" s="317"/>
      <c r="G46" s="2944"/>
      <c r="H46" s="2945"/>
      <c r="I46" s="607"/>
      <c r="J46" s="319"/>
      <c r="K46" s="320"/>
      <c r="L46" s="608"/>
      <c r="M46" s="322"/>
      <c r="N46" s="322"/>
      <c r="O46" s="322"/>
      <c r="P46" s="322"/>
      <c r="Q46" s="322"/>
      <c r="R46" s="322"/>
      <c r="S46" s="322"/>
      <c r="T46" s="322"/>
      <c r="U46" s="322"/>
      <c r="V46" s="322"/>
      <c r="W46" s="322"/>
      <c r="X46" s="323"/>
      <c r="Y46" s="307"/>
      <c r="Z46" s="346"/>
      <c r="AA46" s="326"/>
      <c r="AB46" s="2353"/>
      <c r="AC46" s="328"/>
      <c r="AD46" s="329"/>
    </row>
    <row r="47" spans="1:30" ht="41.25" customHeight="1" thickBot="1">
      <c r="B47" s="48"/>
      <c r="C47" s="54"/>
      <c r="D47" s="54"/>
      <c r="E47" s="2815"/>
      <c r="F47" s="497"/>
      <c r="G47" s="2946"/>
      <c r="H47" s="2947"/>
      <c r="I47" s="609"/>
      <c r="J47" s="610"/>
      <c r="K47" s="611"/>
      <c r="L47" s="612"/>
      <c r="M47" s="613"/>
      <c r="N47" s="613"/>
      <c r="O47" s="613"/>
      <c r="P47" s="613"/>
      <c r="Q47" s="613"/>
      <c r="R47" s="613"/>
      <c r="S47" s="613"/>
      <c r="T47" s="613"/>
      <c r="U47" s="613"/>
      <c r="V47" s="613"/>
      <c r="W47" s="613"/>
      <c r="X47" s="614"/>
      <c r="Y47" s="307"/>
      <c r="Z47" s="346"/>
      <c r="AA47" s="326"/>
      <c r="AB47" s="2353"/>
      <c r="AC47" s="328"/>
      <c r="AD47" s="329"/>
    </row>
    <row r="48" spans="1:30" ht="25.5" customHeight="1" thickBot="1">
      <c r="B48" s="39" t="s">
        <v>215</v>
      </c>
      <c r="C48" s="2572" t="s">
        <v>216</v>
      </c>
      <c r="D48" s="2572"/>
      <c r="E48" s="2572"/>
      <c r="F48" s="2572"/>
      <c r="G48" s="2572"/>
      <c r="H48" s="2572"/>
      <c r="I48" s="2572"/>
      <c r="J48" s="2572"/>
      <c r="K48" s="2572"/>
      <c r="L48" s="2572"/>
      <c r="M48" s="2572"/>
      <c r="N48" s="2572"/>
      <c r="O48" s="2572"/>
      <c r="P48" s="2572"/>
      <c r="Q48" s="2572"/>
      <c r="R48" s="2572"/>
      <c r="S48" s="2572"/>
      <c r="T48" s="2572"/>
      <c r="U48" s="2572"/>
      <c r="V48" s="2572"/>
      <c r="W48" s="2572"/>
      <c r="X48" s="2572"/>
      <c r="Y48" s="307"/>
      <c r="Z48" s="2938"/>
      <c r="AA48" s="2938"/>
      <c r="AB48" s="2938"/>
      <c r="AC48" s="2938"/>
      <c r="AD48" s="2939"/>
    </row>
    <row r="49" spans="2:30" ht="15.75" customHeight="1" thickBot="1">
      <c r="B49" s="48"/>
      <c r="C49" s="2764" t="s">
        <v>232</v>
      </c>
      <c r="D49" s="2767" t="s">
        <v>218</v>
      </c>
      <c r="E49" s="2767"/>
      <c r="F49" s="2767"/>
      <c r="G49" s="2767"/>
      <c r="H49" s="2768"/>
      <c r="I49" s="2772" t="s">
        <v>112</v>
      </c>
      <c r="J49" s="2773"/>
      <c r="K49" s="2840"/>
      <c r="L49" s="617"/>
      <c r="M49" s="2841" t="s">
        <v>264</v>
      </c>
      <c r="N49" s="2842"/>
      <c r="O49" s="2842"/>
      <c r="P49" s="2842"/>
      <c r="Q49" s="2842"/>
      <c r="R49" s="2842"/>
      <c r="S49" s="2842"/>
      <c r="T49" s="2842"/>
      <c r="U49" s="2842"/>
      <c r="V49" s="2842"/>
      <c r="W49" s="2842"/>
      <c r="X49" s="2842"/>
      <c r="Y49" s="2404"/>
      <c r="Z49" s="2579"/>
      <c r="AA49" s="2579"/>
      <c r="AB49" s="2579"/>
      <c r="AC49" s="2579"/>
      <c r="AD49" s="2580"/>
    </row>
    <row r="50" spans="2:30" ht="15.75" thickBot="1">
      <c r="B50" s="48"/>
      <c r="C50" s="2765"/>
      <c r="D50" s="2770"/>
      <c r="E50" s="2770"/>
      <c r="F50" s="2770"/>
      <c r="G50" s="2770"/>
      <c r="H50" s="2771"/>
      <c r="I50" s="2777" t="s">
        <v>113</v>
      </c>
      <c r="J50" s="2778"/>
      <c r="K50" s="2778"/>
      <c r="L50" s="617"/>
      <c r="M50" s="406"/>
      <c r="N50" s="406"/>
      <c r="O50" s="406"/>
      <c r="P50" s="406"/>
      <c r="Q50" s="406"/>
      <c r="R50" s="406"/>
      <c r="S50" s="406"/>
      <c r="T50" s="406"/>
      <c r="U50" s="406"/>
      <c r="V50" s="406"/>
      <c r="W50" s="406"/>
      <c r="X50" s="408"/>
      <c r="Y50" s="2404"/>
      <c r="Z50" s="2579"/>
      <c r="AA50" s="2579"/>
      <c r="AB50" s="2579"/>
      <c r="AC50" s="2579"/>
      <c r="AD50" s="2580"/>
    </row>
    <row r="51" spans="2:30" ht="26.25" thickBot="1">
      <c r="B51" s="48"/>
      <c r="C51" s="54"/>
      <c r="D51" s="626" t="s">
        <v>265</v>
      </c>
      <c r="E51" s="2582" t="s">
        <v>266</v>
      </c>
      <c r="F51" s="2910"/>
      <c r="G51" s="2910"/>
      <c r="H51" s="2911"/>
      <c r="I51" s="627">
        <v>1</v>
      </c>
      <c r="J51" s="2802" t="s">
        <v>267</v>
      </c>
      <c r="K51" s="2803"/>
      <c r="L51" s="628"/>
      <c r="M51" s="2356"/>
      <c r="N51" s="2356"/>
      <c r="O51" s="2356"/>
      <c r="P51" s="2356"/>
      <c r="Q51" s="2356"/>
      <c r="R51" s="2356"/>
      <c r="S51" s="2356"/>
      <c r="T51" s="2356"/>
      <c r="U51" s="2356"/>
      <c r="V51" s="2356">
        <v>1</v>
      </c>
      <c r="W51" s="2356"/>
      <c r="X51" s="413"/>
      <c r="Y51" s="2404"/>
      <c r="Z51" s="2579"/>
      <c r="AA51" s="2579"/>
      <c r="AB51" s="2579"/>
      <c r="AC51" s="2579"/>
      <c r="AD51" s="2580"/>
    </row>
    <row r="52" spans="2:30" ht="15.75" customHeight="1" thickBot="1">
      <c r="B52" s="48"/>
      <c r="C52" s="54"/>
      <c r="D52" s="2950"/>
      <c r="E52" s="2876" t="s">
        <v>358</v>
      </c>
      <c r="F52" s="2780" t="s">
        <v>269</v>
      </c>
      <c r="G52" s="2780"/>
      <c r="H52" s="2780"/>
      <c r="I52" s="629"/>
      <c r="J52" s="2560" t="s">
        <v>117</v>
      </c>
      <c r="K52" s="2561"/>
      <c r="L52" s="2561"/>
      <c r="M52" s="2561"/>
      <c r="N52" s="2561"/>
      <c r="O52" s="2561"/>
      <c r="P52" s="2561"/>
      <c r="Q52" s="2561"/>
      <c r="R52" s="2561"/>
      <c r="S52" s="2561"/>
      <c r="T52" s="2561"/>
      <c r="U52" s="2561"/>
      <c r="V52" s="2561"/>
      <c r="W52" s="2561"/>
      <c r="X52" s="2561"/>
      <c r="Y52" s="2367">
        <f>SUM(Y53:Y54)</f>
        <v>0</v>
      </c>
      <c r="Z52" s="313"/>
      <c r="AA52" s="314"/>
      <c r="AB52" s="630"/>
      <c r="AC52" s="630"/>
      <c r="AD52" s="622"/>
    </row>
    <row r="53" spans="2:30" ht="39" customHeight="1" thickBot="1">
      <c r="B53" s="48"/>
      <c r="C53" s="54"/>
      <c r="D53" s="2951"/>
      <c r="E53" s="2815"/>
      <c r="F53" s="487" t="s">
        <v>364</v>
      </c>
      <c r="G53" s="2889" t="s">
        <v>395</v>
      </c>
      <c r="H53" s="2907"/>
      <c r="I53" s="2350"/>
      <c r="J53" s="631"/>
      <c r="K53" s="470"/>
      <c r="L53" s="612"/>
      <c r="M53" s="470"/>
      <c r="N53" s="470"/>
      <c r="O53" s="470"/>
      <c r="P53" s="470"/>
      <c r="Q53" s="470"/>
      <c r="R53" s="563"/>
      <c r="S53" s="470"/>
      <c r="T53" s="563"/>
      <c r="U53" s="470"/>
      <c r="V53" s="470"/>
      <c r="W53" s="563"/>
      <c r="X53" s="632"/>
      <c r="Y53" s="2405"/>
      <c r="Z53" s="346"/>
      <c r="AA53" s="326"/>
      <c r="AB53" s="634"/>
      <c r="AC53" s="634"/>
      <c r="AD53" s="552"/>
    </row>
    <row r="54" spans="2:30" ht="33.75" customHeight="1" thickBot="1">
      <c r="B54" s="48"/>
      <c r="C54" s="54"/>
      <c r="D54" s="2951"/>
      <c r="E54" s="2816"/>
      <c r="F54" s="422"/>
      <c r="G54" s="635" t="s">
        <v>361</v>
      </c>
      <c r="H54" s="635"/>
      <c r="I54" s="2350"/>
      <c r="J54" s="2347"/>
      <c r="K54" s="329"/>
      <c r="L54" s="321"/>
      <c r="M54" s="420"/>
      <c r="N54" s="420"/>
      <c r="O54" s="420"/>
      <c r="P54" s="420"/>
      <c r="Q54" s="420"/>
      <c r="R54" s="420"/>
      <c r="S54" s="420"/>
      <c r="T54" s="420"/>
      <c r="U54" s="420"/>
      <c r="V54" s="420"/>
      <c r="W54" s="420"/>
      <c r="X54" s="637"/>
      <c r="Y54" s="1588"/>
      <c r="Z54" s="346"/>
      <c r="AA54" s="326"/>
      <c r="AB54" s="2353"/>
      <c r="AC54" s="2353"/>
      <c r="AD54" s="329"/>
    </row>
    <row r="55" spans="2:30">
      <c r="Y55" s="331"/>
      <c r="Z55" s="332"/>
      <c r="AA55" s="332"/>
      <c r="AB55" s="332"/>
      <c r="AC55" s="332"/>
      <c r="AD55" s="332"/>
    </row>
    <row r="56" spans="2:30">
      <c r="Y56" s="331"/>
      <c r="Z56" s="332"/>
      <c r="AA56" s="332"/>
      <c r="AB56" s="332"/>
      <c r="AC56" s="332"/>
      <c r="AD56" s="332"/>
    </row>
    <row r="57" spans="2:30">
      <c r="Y57" s="331"/>
      <c r="Z57" s="332"/>
      <c r="AA57" s="332"/>
      <c r="AB57" s="332"/>
      <c r="AC57" s="332"/>
      <c r="AD57" s="332"/>
    </row>
    <row r="58" spans="2:30">
      <c r="Y58" s="331"/>
      <c r="Z58" s="331"/>
      <c r="AA58" s="334"/>
      <c r="AB58" s="335"/>
      <c r="AC58" s="335"/>
      <c r="AD58" s="334"/>
    </row>
    <row r="59" spans="2:30">
      <c r="Y59" s="331"/>
      <c r="Z59" s="331"/>
      <c r="AA59" s="334"/>
      <c r="AB59" s="336"/>
      <c r="AC59" s="336"/>
      <c r="AD59" s="334"/>
    </row>
    <row r="60" spans="2:30">
      <c r="Y60" s="331"/>
      <c r="Z60" s="331"/>
      <c r="AA60" s="334"/>
      <c r="AB60" s="336"/>
      <c r="AC60" s="336"/>
      <c r="AD60" s="334"/>
    </row>
    <row r="61" spans="2:30">
      <c r="AA61" s="334"/>
      <c r="AB61" s="336"/>
      <c r="AC61" s="336"/>
      <c r="AD61" s="334"/>
    </row>
    <row r="62" spans="2:30">
      <c r="AA62" s="334"/>
      <c r="AB62" s="336"/>
      <c r="AC62" s="336"/>
      <c r="AD62" s="334"/>
    </row>
    <row r="63" spans="2:30">
      <c r="AA63" s="334"/>
      <c r="AB63" s="336"/>
      <c r="AC63" s="336"/>
      <c r="AD63" s="334"/>
    </row>
    <row r="64" spans="2:30">
      <c r="AA64" s="334"/>
      <c r="AB64" s="337"/>
      <c r="AC64" s="336"/>
      <c r="AD64" s="334"/>
    </row>
    <row r="65" spans="27:30">
      <c r="AA65" s="334"/>
      <c r="AB65" s="337"/>
      <c r="AC65" s="336"/>
      <c r="AD65" s="334"/>
    </row>
    <row r="66" spans="27:30">
      <c r="AA66" s="334"/>
      <c r="AB66" s="336"/>
      <c r="AC66" s="336"/>
      <c r="AD66" s="334"/>
    </row>
    <row r="67" spans="27:30">
      <c r="AA67" s="334"/>
      <c r="AB67" s="336"/>
      <c r="AC67" s="336"/>
      <c r="AD67" s="334"/>
    </row>
    <row r="68" spans="27:30">
      <c r="AA68" s="334"/>
      <c r="AB68" s="336"/>
      <c r="AC68" s="336"/>
      <c r="AD68" s="334"/>
    </row>
    <row r="69" spans="27:30">
      <c r="AA69" s="334"/>
      <c r="AB69" s="336"/>
      <c r="AC69" s="336"/>
      <c r="AD69" s="334"/>
    </row>
    <row r="70" spans="27:30">
      <c r="AA70" s="334"/>
      <c r="AB70" s="338"/>
      <c r="AC70" s="338"/>
      <c r="AD70" s="334"/>
    </row>
    <row r="71" spans="27:30">
      <c r="AA71" s="334"/>
      <c r="AB71" s="339"/>
      <c r="AC71" s="339"/>
      <c r="AD71" s="334"/>
    </row>
    <row r="72" spans="27:30">
      <c r="AA72" s="334"/>
      <c r="AB72" s="340"/>
      <c r="AC72" s="340"/>
      <c r="AD72" s="334"/>
    </row>
    <row r="73" spans="27:30">
      <c r="AA73" s="334"/>
      <c r="AB73" s="341"/>
      <c r="AC73" s="341"/>
      <c r="AD73" s="334"/>
    </row>
    <row r="74" spans="27:30">
      <c r="AA74" s="334"/>
      <c r="AB74" s="342"/>
      <c r="AC74" s="342"/>
      <c r="AD74" s="334"/>
    </row>
    <row r="75" spans="27:30">
      <c r="AA75" s="334"/>
      <c r="AB75" s="339"/>
      <c r="AC75" s="339"/>
      <c r="AD75" s="334"/>
    </row>
    <row r="76" spans="27:30">
      <c r="AA76" s="334"/>
      <c r="AB76" s="339"/>
      <c r="AC76" s="339"/>
      <c r="AD76" s="334"/>
    </row>
  </sheetData>
  <mergeCells count="201">
    <mergeCell ref="B1:X1"/>
    <mergeCell ref="Z2:AD4"/>
    <mergeCell ref="B6:B8"/>
    <mergeCell ref="C6:C8"/>
    <mergeCell ref="D6:D8"/>
    <mergeCell ref="E6:E8"/>
    <mergeCell ref="F6:H8"/>
    <mergeCell ref="I6:I8"/>
    <mergeCell ref="J6:J8"/>
    <mergeCell ref="K6:K8"/>
    <mergeCell ref="Z7:Z8"/>
    <mergeCell ref="AA7:AA8"/>
    <mergeCell ref="AB7:AB8"/>
    <mergeCell ref="AC7:AC8"/>
    <mergeCell ref="AD7:AD8"/>
    <mergeCell ref="C9:W9"/>
    <mergeCell ref="Z6:AA6"/>
    <mergeCell ref="AB6:AC6"/>
    <mergeCell ref="M7:M8"/>
    <mergeCell ref="N7:N8"/>
    <mergeCell ref="O7:O8"/>
    <mergeCell ref="P7:P8"/>
    <mergeCell ref="Q7:Q8"/>
    <mergeCell ref="R7:R8"/>
    <mergeCell ref="S7:S8"/>
    <mergeCell ref="T7:T8"/>
    <mergeCell ref="L6:L8"/>
    <mergeCell ref="M6:O6"/>
    <mergeCell ref="P6:R6"/>
    <mergeCell ref="S6:U6"/>
    <mergeCell ref="V6:X6"/>
    <mergeCell ref="Y6:Y8"/>
    <mergeCell ref="U7:U8"/>
    <mergeCell ref="V7:V8"/>
    <mergeCell ref="W7:W8"/>
    <mergeCell ref="X7:X8"/>
    <mergeCell ref="D10:W10"/>
    <mergeCell ref="D11:D13"/>
    <mergeCell ref="E11:H13"/>
    <mergeCell ref="I11:K11"/>
    <mergeCell ref="L11:W11"/>
    <mergeCell ref="I12:K12"/>
    <mergeCell ref="L12:L13"/>
    <mergeCell ref="M12:M13"/>
    <mergeCell ref="N12:N13"/>
    <mergeCell ref="O12:O13"/>
    <mergeCell ref="V12:V13"/>
    <mergeCell ref="W12:W13"/>
    <mergeCell ref="X12:X13"/>
    <mergeCell ref="J13:K13"/>
    <mergeCell ref="E14:E16"/>
    <mergeCell ref="F14:H14"/>
    <mergeCell ref="J14:W14"/>
    <mergeCell ref="G15:H15"/>
    <mergeCell ref="G16:H16"/>
    <mergeCell ref="P12:P13"/>
    <mergeCell ref="Q12:Q13"/>
    <mergeCell ref="R12:R13"/>
    <mergeCell ref="S12:S13"/>
    <mergeCell ref="T12:T13"/>
    <mergeCell ref="U12:U13"/>
    <mergeCell ref="D17:W17"/>
    <mergeCell ref="D18:D20"/>
    <mergeCell ref="E18:H20"/>
    <mergeCell ref="I18:K18"/>
    <mergeCell ref="L18:W18"/>
    <mergeCell ref="I19:K19"/>
    <mergeCell ref="L19:L20"/>
    <mergeCell ref="M19:M20"/>
    <mergeCell ref="N19:N20"/>
    <mergeCell ref="O19:O20"/>
    <mergeCell ref="V19:V20"/>
    <mergeCell ref="W19:W20"/>
    <mergeCell ref="X19:X20"/>
    <mergeCell ref="J20:K20"/>
    <mergeCell ref="E21:E23"/>
    <mergeCell ref="F21:H21"/>
    <mergeCell ref="J21:W21"/>
    <mergeCell ref="G22:H22"/>
    <mergeCell ref="G23:H23"/>
    <mergeCell ref="P19:P20"/>
    <mergeCell ref="Q19:Q20"/>
    <mergeCell ref="R19:R20"/>
    <mergeCell ref="S19:S20"/>
    <mergeCell ref="T19:T20"/>
    <mergeCell ref="U19:U20"/>
    <mergeCell ref="C24:W24"/>
    <mergeCell ref="D25:M25"/>
    <mergeCell ref="N25:W25"/>
    <mergeCell ref="D26:D28"/>
    <mergeCell ref="E26:H28"/>
    <mergeCell ref="I26:K26"/>
    <mergeCell ref="L26:W26"/>
    <mergeCell ref="I27:K27"/>
    <mergeCell ref="L27:L28"/>
    <mergeCell ref="M27:M28"/>
    <mergeCell ref="AD27:AD28"/>
    <mergeCell ref="J28:K28"/>
    <mergeCell ref="E29:E31"/>
    <mergeCell ref="F29:H29"/>
    <mergeCell ref="J29:W29"/>
    <mergeCell ref="G30:H30"/>
    <mergeCell ref="Y30:Y31"/>
    <mergeCell ref="T27:T28"/>
    <mergeCell ref="U27:U28"/>
    <mergeCell ref="V27:V28"/>
    <mergeCell ref="W27:W28"/>
    <mergeCell ref="Y27:Y28"/>
    <mergeCell ref="Z27:Z28"/>
    <mergeCell ref="N27:N28"/>
    <mergeCell ref="O27:O28"/>
    <mergeCell ref="P27:P28"/>
    <mergeCell ref="Q27:Q28"/>
    <mergeCell ref="R27:R28"/>
    <mergeCell ref="S27:S28"/>
    <mergeCell ref="Z30:Z31"/>
    <mergeCell ref="AA30:AA31"/>
    <mergeCell ref="AB30:AB31"/>
    <mergeCell ref="AC30:AC31"/>
    <mergeCell ref="C32:W32"/>
    <mergeCell ref="D33:W33"/>
    <mergeCell ref="AA27:AA28"/>
    <mergeCell ref="AB27:AB28"/>
    <mergeCell ref="AC27:AC28"/>
    <mergeCell ref="E34:H36"/>
    <mergeCell ref="I34:K34"/>
    <mergeCell ref="L34:W34"/>
    <mergeCell ref="I35:K35"/>
    <mergeCell ref="L35:L36"/>
    <mergeCell ref="M35:M36"/>
    <mergeCell ref="N35:N36"/>
    <mergeCell ref="O35:O36"/>
    <mergeCell ref="P35:P36"/>
    <mergeCell ref="Q35:Q36"/>
    <mergeCell ref="Z38:Z39"/>
    <mergeCell ref="AA38:AA39"/>
    <mergeCell ref="AB38:AB39"/>
    <mergeCell ref="AC38:AC39"/>
    <mergeCell ref="C40:X40"/>
    <mergeCell ref="Z40:AD40"/>
    <mergeCell ref="J36:K36"/>
    <mergeCell ref="E37:E39"/>
    <mergeCell ref="F37:H37"/>
    <mergeCell ref="J37:W37"/>
    <mergeCell ref="G38:H38"/>
    <mergeCell ref="Y38:Y39"/>
    <mergeCell ref="Y35:Y36"/>
    <mergeCell ref="Z35:Z36"/>
    <mergeCell ref="AA35:AA36"/>
    <mergeCell ref="AB35:AB36"/>
    <mergeCell ref="AC35:AC36"/>
    <mergeCell ref="AD35:AD36"/>
    <mergeCell ref="R35:R36"/>
    <mergeCell ref="S35:S36"/>
    <mergeCell ref="T35:T36"/>
    <mergeCell ref="U35:U36"/>
    <mergeCell ref="V35:V36"/>
    <mergeCell ref="W35:W36"/>
    <mergeCell ref="D41:X41"/>
    <mergeCell ref="Z41:AD41"/>
    <mergeCell ref="D42:D44"/>
    <mergeCell ref="E42:H44"/>
    <mergeCell ref="I42:K42"/>
    <mergeCell ref="M42:X42"/>
    <mergeCell ref="Z42:AD44"/>
    <mergeCell ref="I43:K43"/>
    <mergeCell ref="M43:M44"/>
    <mergeCell ref="N43:N44"/>
    <mergeCell ref="U43:U44"/>
    <mergeCell ref="V43:V44"/>
    <mergeCell ref="W43:W44"/>
    <mergeCell ref="X43:X44"/>
    <mergeCell ref="J44:K44"/>
    <mergeCell ref="E45:E47"/>
    <mergeCell ref="F45:H45"/>
    <mergeCell ref="J45:X45"/>
    <mergeCell ref="G46:H46"/>
    <mergeCell ref="G47:H47"/>
    <mergeCell ref="O43:O44"/>
    <mergeCell ref="P43:P44"/>
    <mergeCell ref="Q43:Q44"/>
    <mergeCell ref="R43:R44"/>
    <mergeCell ref="S43:S44"/>
    <mergeCell ref="T43:T44"/>
    <mergeCell ref="E51:H51"/>
    <mergeCell ref="J51:K51"/>
    <mergeCell ref="Z51:AD51"/>
    <mergeCell ref="D52:D54"/>
    <mergeCell ref="E52:E54"/>
    <mergeCell ref="F52:H52"/>
    <mergeCell ref="J52:X52"/>
    <mergeCell ref="G53:H53"/>
    <mergeCell ref="C48:X48"/>
    <mergeCell ref="Z48:AD48"/>
    <mergeCell ref="C49:C50"/>
    <mergeCell ref="D49:H50"/>
    <mergeCell ref="I49:K49"/>
    <mergeCell ref="M49:X49"/>
    <mergeCell ref="Z49:AD49"/>
    <mergeCell ref="I50:K50"/>
    <mergeCell ref="Z50:AD50"/>
  </mergeCells>
  <conditionalFormatting sqref="Y1:Y3 AE1:HL3">
    <cfRule type="containsText" dxfId="10" priority="3" stopIfTrue="1" operator="containsText" text="Planificación y Desarrollo">
      <formula>NOT(ISERROR(SEARCH("Planificación y Desarrollo",Y1)))</formula>
    </cfRule>
  </conditionalFormatting>
  <conditionalFormatting sqref="A1:D2 A3 C3:D3">
    <cfRule type="containsText" dxfId="9" priority="2" stopIfTrue="1" operator="containsText" text="Planificación y Desarrollo">
      <formula>NOT(ISERROR(SEARCH("Planificación y Desarrollo",A1)))</formula>
    </cfRule>
  </conditionalFormatting>
  <conditionalFormatting sqref="Z1:AD1 Z2">
    <cfRule type="containsText" dxfId="8" priority="1" stopIfTrue="1" operator="containsText" text="Planificación y Desarrollo">
      <formula>NOT(ISERROR(SEARCH("Planificación y Desarrollo",Z1)))</formula>
    </cfRule>
  </conditionalFormatting>
  <printOptions horizontalCentered="1"/>
  <pageMargins left="0" right="0" top="0" bottom="0" header="0" footer="0"/>
  <pageSetup paperSize="5" scale="50" fitToHeight="0" orientation="landscape" horizontalDpi="300" verticalDpi="300" r:id="rId1"/>
  <headerFooter>
    <oddFooter>&amp;A&amp;RPage &amp;P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76"/>
  <sheetViews>
    <sheetView topLeftCell="E1" workbookViewId="0"/>
  </sheetViews>
  <sheetFormatPr baseColWidth="10" defaultColWidth="11.42578125" defaultRowHeight="15"/>
  <cols>
    <col min="1" max="1" width="2.42578125" hidden="1" customWidth="1"/>
    <col min="2" max="2" width="6.5703125" hidden="1" customWidth="1"/>
    <col min="3" max="3" width="9" hidden="1" customWidth="1"/>
    <col min="4" max="4" width="9.5703125" hidden="1" customWidth="1"/>
    <col min="5" max="5" width="8.28515625" customWidth="1"/>
    <col min="6" max="6" width="7.85546875" customWidth="1"/>
    <col min="7" max="7" width="3" customWidth="1"/>
    <col min="8" max="8" width="21" customWidth="1"/>
    <col min="9" max="9" width="8.7109375" style="1759" customWidth="1"/>
    <col min="10" max="10" width="10.85546875" style="1759" customWidth="1"/>
    <col min="11" max="11" width="4.42578125" customWidth="1"/>
    <col min="12" max="12" width="14.42578125" customWidth="1"/>
    <col min="13" max="19" width="5" customWidth="1"/>
    <col min="20" max="20" width="6.5703125" customWidth="1"/>
    <col min="21" max="24" width="5" customWidth="1"/>
    <col min="25" max="25" width="20.140625" hidden="1" customWidth="1"/>
    <col min="26" max="26" width="17.85546875" customWidth="1"/>
    <col min="27" max="27" width="17.140625" style="34" customWidth="1"/>
    <col min="28" max="28" width="70.140625" style="343" customWidth="1"/>
    <col min="29" max="29" width="35.85546875" style="343" customWidth="1"/>
    <col min="30" max="30" width="35.7109375" style="34" customWidth="1"/>
    <col min="257" max="260" width="0" hidden="1" customWidth="1"/>
    <col min="261" max="261" width="8.28515625" customWidth="1"/>
    <col min="262" max="262" width="7.85546875" customWidth="1"/>
    <col min="263" max="263" width="3" customWidth="1"/>
    <col min="264" max="264" width="53.140625" customWidth="1"/>
    <col min="265" max="265" width="8.7109375" customWidth="1"/>
    <col min="266" max="266" width="19.42578125" customWidth="1"/>
    <col min="267" max="267" width="4.42578125" customWidth="1"/>
    <col min="268" max="268" width="14.42578125" customWidth="1"/>
    <col min="269" max="275" width="5" customWidth="1"/>
    <col min="276" max="276" width="6.5703125" customWidth="1"/>
    <col min="277" max="280" width="5" customWidth="1"/>
    <col min="281" max="281" width="0" hidden="1" customWidth="1"/>
    <col min="282" max="282" width="17.85546875" customWidth="1"/>
    <col min="283" max="283" width="17.140625" customWidth="1"/>
    <col min="284" max="284" width="70.140625" customWidth="1"/>
    <col min="285" max="285" width="35.85546875" customWidth="1"/>
    <col min="286" max="286" width="35.7109375" customWidth="1"/>
    <col min="513" max="516" width="0" hidden="1" customWidth="1"/>
    <col min="517" max="517" width="8.28515625" customWidth="1"/>
    <col min="518" max="518" width="7.85546875" customWidth="1"/>
    <col min="519" max="519" width="3" customWidth="1"/>
    <col min="520" max="520" width="53.140625" customWidth="1"/>
    <col min="521" max="521" width="8.7109375" customWidth="1"/>
    <col min="522" max="522" width="19.42578125" customWidth="1"/>
    <col min="523" max="523" width="4.42578125" customWidth="1"/>
    <col min="524" max="524" width="14.42578125" customWidth="1"/>
    <col min="525" max="531" width="5" customWidth="1"/>
    <col min="532" max="532" width="6.5703125" customWidth="1"/>
    <col min="533" max="536" width="5" customWidth="1"/>
    <col min="537" max="537" width="0" hidden="1" customWidth="1"/>
    <col min="538" max="538" width="17.85546875" customWidth="1"/>
    <col min="539" max="539" width="17.140625" customWidth="1"/>
    <col min="540" max="540" width="70.140625" customWidth="1"/>
    <col min="541" max="541" width="35.85546875" customWidth="1"/>
    <col min="542" max="542" width="35.7109375" customWidth="1"/>
    <col min="769" max="772" width="0" hidden="1" customWidth="1"/>
    <col min="773" max="773" width="8.28515625" customWidth="1"/>
    <col min="774" max="774" width="7.85546875" customWidth="1"/>
    <col min="775" max="775" width="3" customWidth="1"/>
    <col min="776" max="776" width="53.140625" customWidth="1"/>
    <col min="777" max="777" width="8.7109375" customWidth="1"/>
    <col min="778" max="778" width="19.42578125" customWidth="1"/>
    <col min="779" max="779" width="4.42578125" customWidth="1"/>
    <col min="780" max="780" width="14.42578125" customWidth="1"/>
    <col min="781" max="787" width="5" customWidth="1"/>
    <col min="788" max="788" width="6.5703125" customWidth="1"/>
    <col min="789" max="792" width="5" customWidth="1"/>
    <col min="793" max="793" width="0" hidden="1" customWidth="1"/>
    <col min="794" max="794" width="17.85546875" customWidth="1"/>
    <col min="795" max="795" width="17.140625" customWidth="1"/>
    <col min="796" max="796" width="70.140625" customWidth="1"/>
    <col min="797" max="797" width="35.85546875" customWidth="1"/>
    <col min="798" max="798" width="35.7109375" customWidth="1"/>
    <col min="1025" max="1028" width="0" hidden="1" customWidth="1"/>
    <col min="1029" max="1029" width="8.28515625" customWidth="1"/>
    <col min="1030" max="1030" width="7.85546875" customWidth="1"/>
    <col min="1031" max="1031" width="3" customWidth="1"/>
    <col min="1032" max="1032" width="53.140625" customWidth="1"/>
    <col min="1033" max="1033" width="8.7109375" customWidth="1"/>
    <col min="1034" max="1034" width="19.42578125" customWidth="1"/>
    <col min="1035" max="1035" width="4.42578125" customWidth="1"/>
    <col min="1036" max="1036" width="14.42578125" customWidth="1"/>
    <col min="1037" max="1043" width="5" customWidth="1"/>
    <col min="1044" max="1044" width="6.5703125" customWidth="1"/>
    <col min="1045" max="1048" width="5" customWidth="1"/>
    <col min="1049" max="1049" width="0" hidden="1" customWidth="1"/>
    <col min="1050" max="1050" width="17.85546875" customWidth="1"/>
    <col min="1051" max="1051" width="17.140625" customWidth="1"/>
    <col min="1052" max="1052" width="70.140625" customWidth="1"/>
    <col min="1053" max="1053" width="35.85546875" customWidth="1"/>
    <col min="1054" max="1054" width="35.7109375" customWidth="1"/>
    <col min="1281" max="1284" width="0" hidden="1" customWidth="1"/>
    <col min="1285" max="1285" width="8.28515625" customWidth="1"/>
    <col min="1286" max="1286" width="7.85546875" customWidth="1"/>
    <col min="1287" max="1287" width="3" customWidth="1"/>
    <col min="1288" max="1288" width="53.140625" customWidth="1"/>
    <col min="1289" max="1289" width="8.7109375" customWidth="1"/>
    <col min="1290" max="1290" width="19.42578125" customWidth="1"/>
    <col min="1291" max="1291" width="4.42578125" customWidth="1"/>
    <col min="1292" max="1292" width="14.42578125" customWidth="1"/>
    <col min="1293" max="1299" width="5" customWidth="1"/>
    <col min="1300" max="1300" width="6.5703125" customWidth="1"/>
    <col min="1301" max="1304" width="5" customWidth="1"/>
    <col min="1305" max="1305" width="0" hidden="1" customWidth="1"/>
    <col min="1306" max="1306" width="17.85546875" customWidth="1"/>
    <col min="1307" max="1307" width="17.140625" customWidth="1"/>
    <col min="1308" max="1308" width="70.140625" customWidth="1"/>
    <col min="1309" max="1309" width="35.85546875" customWidth="1"/>
    <col min="1310" max="1310" width="35.7109375" customWidth="1"/>
    <col min="1537" max="1540" width="0" hidden="1" customWidth="1"/>
    <col min="1541" max="1541" width="8.28515625" customWidth="1"/>
    <col min="1542" max="1542" width="7.85546875" customWidth="1"/>
    <col min="1543" max="1543" width="3" customWidth="1"/>
    <col min="1544" max="1544" width="53.140625" customWidth="1"/>
    <col min="1545" max="1545" width="8.7109375" customWidth="1"/>
    <col min="1546" max="1546" width="19.42578125" customWidth="1"/>
    <col min="1547" max="1547" width="4.42578125" customWidth="1"/>
    <col min="1548" max="1548" width="14.42578125" customWidth="1"/>
    <col min="1549" max="1555" width="5" customWidth="1"/>
    <col min="1556" max="1556" width="6.5703125" customWidth="1"/>
    <col min="1557" max="1560" width="5" customWidth="1"/>
    <col min="1561" max="1561" width="0" hidden="1" customWidth="1"/>
    <col min="1562" max="1562" width="17.85546875" customWidth="1"/>
    <col min="1563" max="1563" width="17.140625" customWidth="1"/>
    <col min="1564" max="1564" width="70.140625" customWidth="1"/>
    <col min="1565" max="1565" width="35.85546875" customWidth="1"/>
    <col min="1566" max="1566" width="35.7109375" customWidth="1"/>
    <col min="1793" max="1796" width="0" hidden="1" customWidth="1"/>
    <col min="1797" max="1797" width="8.28515625" customWidth="1"/>
    <col min="1798" max="1798" width="7.85546875" customWidth="1"/>
    <col min="1799" max="1799" width="3" customWidth="1"/>
    <col min="1800" max="1800" width="53.140625" customWidth="1"/>
    <col min="1801" max="1801" width="8.7109375" customWidth="1"/>
    <col min="1802" max="1802" width="19.42578125" customWidth="1"/>
    <col min="1803" max="1803" width="4.42578125" customWidth="1"/>
    <col min="1804" max="1804" width="14.42578125" customWidth="1"/>
    <col min="1805" max="1811" width="5" customWidth="1"/>
    <col min="1812" max="1812" width="6.5703125" customWidth="1"/>
    <col min="1813" max="1816" width="5" customWidth="1"/>
    <col min="1817" max="1817" width="0" hidden="1" customWidth="1"/>
    <col min="1818" max="1818" width="17.85546875" customWidth="1"/>
    <col min="1819" max="1819" width="17.140625" customWidth="1"/>
    <col min="1820" max="1820" width="70.140625" customWidth="1"/>
    <col min="1821" max="1821" width="35.85546875" customWidth="1"/>
    <col min="1822" max="1822" width="35.7109375" customWidth="1"/>
    <col min="2049" max="2052" width="0" hidden="1" customWidth="1"/>
    <col min="2053" max="2053" width="8.28515625" customWidth="1"/>
    <col min="2054" max="2054" width="7.85546875" customWidth="1"/>
    <col min="2055" max="2055" width="3" customWidth="1"/>
    <col min="2056" max="2056" width="53.140625" customWidth="1"/>
    <col min="2057" max="2057" width="8.7109375" customWidth="1"/>
    <col min="2058" max="2058" width="19.42578125" customWidth="1"/>
    <col min="2059" max="2059" width="4.42578125" customWidth="1"/>
    <col min="2060" max="2060" width="14.42578125" customWidth="1"/>
    <col min="2061" max="2067" width="5" customWidth="1"/>
    <col min="2068" max="2068" width="6.5703125" customWidth="1"/>
    <col min="2069" max="2072" width="5" customWidth="1"/>
    <col min="2073" max="2073" width="0" hidden="1" customWidth="1"/>
    <col min="2074" max="2074" width="17.85546875" customWidth="1"/>
    <col min="2075" max="2075" width="17.140625" customWidth="1"/>
    <col min="2076" max="2076" width="70.140625" customWidth="1"/>
    <col min="2077" max="2077" width="35.85546875" customWidth="1"/>
    <col min="2078" max="2078" width="35.7109375" customWidth="1"/>
    <col min="2305" max="2308" width="0" hidden="1" customWidth="1"/>
    <col min="2309" max="2309" width="8.28515625" customWidth="1"/>
    <col min="2310" max="2310" width="7.85546875" customWidth="1"/>
    <col min="2311" max="2311" width="3" customWidth="1"/>
    <col min="2312" max="2312" width="53.140625" customWidth="1"/>
    <col min="2313" max="2313" width="8.7109375" customWidth="1"/>
    <col min="2314" max="2314" width="19.42578125" customWidth="1"/>
    <col min="2315" max="2315" width="4.42578125" customWidth="1"/>
    <col min="2316" max="2316" width="14.42578125" customWidth="1"/>
    <col min="2317" max="2323" width="5" customWidth="1"/>
    <col min="2324" max="2324" width="6.5703125" customWidth="1"/>
    <col min="2325" max="2328" width="5" customWidth="1"/>
    <col min="2329" max="2329" width="0" hidden="1" customWidth="1"/>
    <col min="2330" max="2330" width="17.85546875" customWidth="1"/>
    <col min="2331" max="2331" width="17.140625" customWidth="1"/>
    <col min="2332" max="2332" width="70.140625" customWidth="1"/>
    <col min="2333" max="2333" width="35.85546875" customWidth="1"/>
    <col min="2334" max="2334" width="35.7109375" customWidth="1"/>
    <col min="2561" max="2564" width="0" hidden="1" customWidth="1"/>
    <col min="2565" max="2565" width="8.28515625" customWidth="1"/>
    <col min="2566" max="2566" width="7.85546875" customWidth="1"/>
    <col min="2567" max="2567" width="3" customWidth="1"/>
    <col min="2568" max="2568" width="53.140625" customWidth="1"/>
    <col min="2569" max="2569" width="8.7109375" customWidth="1"/>
    <col min="2570" max="2570" width="19.42578125" customWidth="1"/>
    <col min="2571" max="2571" width="4.42578125" customWidth="1"/>
    <col min="2572" max="2572" width="14.42578125" customWidth="1"/>
    <col min="2573" max="2579" width="5" customWidth="1"/>
    <col min="2580" max="2580" width="6.5703125" customWidth="1"/>
    <col min="2581" max="2584" width="5" customWidth="1"/>
    <col min="2585" max="2585" width="0" hidden="1" customWidth="1"/>
    <col min="2586" max="2586" width="17.85546875" customWidth="1"/>
    <col min="2587" max="2587" width="17.140625" customWidth="1"/>
    <col min="2588" max="2588" width="70.140625" customWidth="1"/>
    <col min="2589" max="2589" width="35.85546875" customWidth="1"/>
    <col min="2590" max="2590" width="35.7109375" customWidth="1"/>
    <col min="2817" max="2820" width="0" hidden="1" customWidth="1"/>
    <col min="2821" max="2821" width="8.28515625" customWidth="1"/>
    <col min="2822" max="2822" width="7.85546875" customWidth="1"/>
    <col min="2823" max="2823" width="3" customWidth="1"/>
    <col min="2824" max="2824" width="53.140625" customWidth="1"/>
    <col min="2825" max="2825" width="8.7109375" customWidth="1"/>
    <col min="2826" max="2826" width="19.42578125" customWidth="1"/>
    <col min="2827" max="2827" width="4.42578125" customWidth="1"/>
    <col min="2828" max="2828" width="14.42578125" customWidth="1"/>
    <col min="2829" max="2835" width="5" customWidth="1"/>
    <col min="2836" max="2836" width="6.5703125" customWidth="1"/>
    <col min="2837" max="2840" width="5" customWidth="1"/>
    <col min="2841" max="2841" width="0" hidden="1" customWidth="1"/>
    <col min="2842" max="2842" width="17.85546875" customWidth="1"/>
    <col min="2843" max="2843" width="17.140625" customWidth="1"/>
    <col min="2844" max="2844" width="70.140625" customWidth="1"/>
    <col min="2845" max="2845" width="35.85546875" customWidth="1"/>
    <col min="2846" max="2846" width="35.7109375" customWidth="1"/>
    <col min="3073" max="3076" width="0" hidden="1" customWidth="1"/>
    <col min="3077" max="3077" width="8.28515625" customWidth="1"/>
    <col min="3078" max="3078" width="7.85546875" customWidth="1"/>
    <col min="3079" max="3079" width="3" customWidth="1"/>
    <col min="3080" max="3080" width="53.140625" customWidth="1"/>
    <col min="3081" max="3081" width="8.7109375" customWidth="1"/>
    <col min="3082" max="3082" width="19.42578125" customWidth="1"/>
    <col min="3083" max="3083" width="4.42578125" customWidth="1"/>
    <col min="3084" max="3084" width="14.42578125" customWidth="1"/>
    <col min="3085" max="3091" width="5" customWidth="1"/>
    <col min="3092" max="3092" width="6.5703125" customWidth="1"/>
    <col min="3093" max="3096" width="5" customWidth="1"/>
    <col min="3097" max="3097" width="0" hidden="1" customWidth="1"/>
    <col min="3098" max="3098" width="17.85546875" customWidth="1"/>
    <col min="3099" max="3099" width="17.140625" customWidth="1"/>
    <col min="3100" max="3100" width="70.140625" customWidth="1"/>
    <col min="3101" max="3101" width="35.85546875" customWidth="1"/>
    <col min="3102" max="3102" width="35.7109375" customWidth="1"/>
    <col min="3329" max="3332" width="0" hidden="1" customWidth="1"/>
    <col min="3333" max="3333" width="8.28515625" customWidth="1"/>
    <col min="3334" max="3334" width="7.85546875" customWidth="1"/>
    <col min="3335" max="3335" width="3" customWidth="1"/>
    <col min="3336" max="3336" width="53.140625" customWidth="1"/>
    <col min="3337" max="3337" width="8.7109375" customWidth="1"/>
    <col min="3338" max="3338" width="19.42578125" customWidth="1"/>
    <col min="3339" max="3339" width="4.42578125" customWidth="1"/>
    <col min="3340" max="3340" width="14.42578125" customWidth="1"/>
    <col min="3341" max="3347" width="5" customWidth="1"/>
    <col min="3348" max="3348" width="6.5703125" customWidth="1"/>
    <col min="3349" max="3352" width="5" customWidth="1"/>
    <col min="3353" max="3353" width="0" hidden="1" customWidth="1"/>
    <col min="3354" max="3354" width="17.85546875" customWidth="1"/>
    <col min="3355" max="3355" width="17.140625" customWidth="1"/>
    <col min="3356" max="3356" width="70.140625" customWidth="1"/>
    <col min="3357" max="3357" width="35.85546875" customWidth="1"/>
    <col min="3358" max="3358" width="35.7109375" customWidth="1"/>
    <col min="3585" max="3588" width="0" hidden="1" customWidth="1"/>
    <col min="3589" max="3589" width="8.28515625" customWidth="1"/>
    <col min="3590" max="3590" width="7.85546875" customWidth="1"/>
    <col min="3591" max="3591" width="3" customWidth="1"/>
    <col min="3592" max="3592" width="53.140625" customWidth="1"/>
    <col min="3593" max="3593" width="8.7109375" customWidth="1"/>
    <col min="3594" max="3594" width="19.42578125" customWidth="1"/>
    <col min="3595" max="3595" width="4.42578125" customWidth="1"/>
    <col min="3596" max="3596" width="14.42578125" customWidth="1"/>
    <col min="3597" max="3603" width="5" customWidth="1"/>
    <col min="3604" max="3604" width="6.5703125" customWidth="1"/>
    <col min="3605" max="3608" width="5" customWidth="1"/>
    <col min="3609" max="3609" width="0" hidden="1" customWidth="1"/>
    <col min="3610" max="3610" width="17.85546875" customWidth="1"/>
    <col min="3611" max="3611" width="17.140625" customWidth="1"/>
    <col min="3612" max="3612" width="70.140625" customWidth="1"/>
    <col min="3613" max="3613" width="35.85546875" customWidth="1"/>
    <col min="3614" max="3614" width="35.7109375" customWidth="1"/>
    <col min="3841" max="3844" width="0" hidden="1" customWidth="1"/>
    <col min="3845" max="3845" width="8.28515625" customWidth="1"/>
    <col min="3846" max="3846" width="7.85546875" customWidth="1"/>
    <col min="3847" max="3847" width="3" customWidth="1"/>
    <col min="3848" max="3848" width="53.140625" customWidth="1"/>
    <col min="3849" max="3849" width="8.7109375" customWidth="1"/>
    <col min="3850" max="3850" width="19.42578125" customWidth="1"/>
    <col min="3851" max="3851" width="4.42578125" customWidth="1"/>
    <col min="3852" max="3852" width="14.42578125" customWidth="1"/>
    <col min="3853" max="3859" width="5" customWidth="1"/>
    <col min="3860" max="3860" width="6.5703125" customWidth="1"/>
    <col min="3861" max="3864" width="5" customWidth="1"/>
    <col min="3865" max="3865" width="0" hidden="1" customWidth="1"/>
    <col min="3866" max="3866" width="17.85546875" customWidth="1"/>
    <col min="3867" max="3867" width="17.140625" customWidth="1"/>
    <col min="3868" max="3868" width="70.140625" customWidth="1"/>
    <col min="3869" max="3869" width="35.85546875" customWidth="1"/>
    <col min="3870" max="3870" width="35.7109375" customWidth="1"/>
    <col min="4097" max="4100" width="0" hidden="1" customWidth="1"/>
    <col min="4101" max="4101" width="8.28515625" customWidth="1"/>
    <col min="4102" max="4102" width="7.85546875" customWidth="1"/>
    <col min="4103" max="4103" width="3" customWidth="1"/>
    <col min="4104" max="4104" width="53.140625" customWidth="1"/>
    <col min="4105" max="4105" width="8.7109375" customWidth="1"/>
    <col min="4106" max="4106" width="19.42578125" customWidth="1"/>
    <col min="4107" max="4107" width="4.42578125" customWidth="1"/>
    <col min="4108" max="4108" width="14.42578125" customWidth="1"/>
    <col min="4109" max="4115" width="5" customWidth="1"/>
    <col min="4116" max="4116" width="6.5703125" customWidth="1"/>
    <col min="4117" max="4120" width="5" customWidth="1"/>
    <col min="4121" max="4121" width="0" hidden="1" customWidth="1"/>
    <col min="4122" max="4122" width="17.85546875" customWidth="1"/>
    <col min="4123" max="4123" width="17.140625" customWidth="1"/>
    <col min="4124" max="4124" width="70.140625" customWidth="1"/>
    <col min="4125" max="4125" width="35.85546875" customWidth="1"/>
    <col min="4126" max="4126" width="35.7109375" customWidth="1"/>
    <col min="4353" max="4356" width="0" hidden="1" customWidth="1"/>
    <col min="4357" max="4357" width="8.28515625" customWidth="1"/>
    <col min="4358" max="4358" width="7.85546875" customWidth="1"/>
    <col min="4359" max="4359" width="3" customWidth="1"/>
    <col min="4360" max="4360" width="53.140625" customWidth="1"/>
    <col min="4361" max="4361" width="8.7109375" customWidth="1"/>
    <col min="4362" max="4362" width="19.42578125" customWidth="1"/>
    <col min="4363" max="4363" width="4.42578125" customWidth="1"/>
    <col min="4364" max="4364" width="14.42578125" customWidth="1"/>
    <col min="4365" max="4371" width="5" customWidth="1"/>
    <col min="4372" max="4372" width="6.5703125" customWidth="1"/>
    <col min="4373" max="4376" width="5" customWidth="1"/>
    <col min="4377" max="4377" width="0" hidden="1" customWidth="1"/>
    <col min="4378" max="4378" width="17.85546875" customWidth="1"/>
    <col min="4379" max="4379" width="17.140625" customWidth="1"/>
    <col min="4380" max="4380" width="70.140625" customWidth="1"/>
    <col min="4381" max="4381" width="35.85546875" customWidth="1"/>
    <col min="4382" max="4382" width="35.7109375" customWidth="1"/>
    <col min="4609" max="4612" width="0" hidden="1" customWidth="1"/>
    <col min="4613" max="4613" width="8.28515625" customWidth="1"/>
    <col min="4614" max="4614" width="7.85546875" customWidth="1"/>
    <col min="4615" max="4615" width="3" customWidth="1"/>
    <col min="4616" max="4616" width="53.140625" customWidth="1"/>
    <col min="4617" max="4617" width="8.7109375" customWidth="1"/>
    <col min="4618" max="4618" width="19.42578125" customWidth="1"/>
    <col min="4619" max="4619" width="4.42578125" customWidth="1"/>
    <col min="4620" max="4620" width="14.42578125" customWidth="1"/>
    <col min="4621" max="4627" width="5" customWidth="1"/>
    <col min="4628" max="4628" width="6.5703125" customWidth="1"/>
    <col min="4629" max="4632" width="5" customWidth="1"/>
    <col min="4633" max="4633" width="0" hidden="1" customWidth="1"/>
    <col min="4634" max="4634" width="17.85546875" customWidth="1"/>
    <col min="4635" max="4635" width="17.140625" customWidth="1"/>
    <col min="4636" max="4636" width="70.140625" customWidth="1"/>
    <col min="4637" max="4637" width="35.85546875" customWidth="1"/>
    <col min="4638" max="4638" width="35.7109375" customWidth="1"/>
    <col min="4865" max="4868" width="0" hidden="1" customWidth="1"/>
    <col min="4869" max="4869" width="8.28515625" customWidth="1"/>
    <col min="4870" max="4870" width="7.85546875" customWidth="1"/>
    <col min="4871" max="4871" width="3" customWidth="1"/>
    <col min="4872" max="4872" width="53.140625" customWidth="1"/>
    <col min="4873" max="4873" width="8.7109375" customWidth="1"/>
    <col min="4874" max="4874" width="19.42578125" customWidth="1"/>
    <col min="4875" max="4875" width="4.42578125" customWidth="1"/>
    <col min="4876" max="4876" width="14.42578125" customWidth="1"/>
    <col min="4877" max="4883" width="5" customWidth="1"/>
    <col min="4884" max="4884" width="6.5703125" customWidth="1"/>
    <col min="4885" max="4888" width="5" customWidth="1"/>
    <col min="4889" max="4889" width="0" hidden="1" customWidth="1"/>
    <col min="4890" max="4890" width="17.85546875" customWidth="1"/>
    <col min="4891" max="4891" width="17.140625" customWidth="1"/>
    <col min="4892" max="4892" width="70.140625" customWidth="1"/>
    <col min="4893" max="4893" width="35.85546875" customWidth="1"/>
    <col min="4894" max="4894" width="35.7109375" customWidth="1"/>
    <col min="5121" max="5124" width="0" hidden="1" customWidth="1"/>
    <col min="5125" max="5125" width="8.28515625" customWidth="1"/>
    <col min="5126" max="5126" width="7.85546875" customWidth="1"/>
    <col min="5127" max="5127" width="3" customWidth="1"/>
    <col min="5128" max="5128" width="53.140625" customWidth="1"/>
    <col min="5129" max="5129" width="8.7109375" customWidth="1"/>
    <col min="5130" max="5130" width="19.42578125" customWidth="1"/>
    <col min="5131" max="5131" width="4.42578125" customWidth="1"/>
    <col min="5132" max="5132" width="14.42578125" customWidth="1"/>
    <col min="5133" max="5139" width="5" customWidth="1"/>
    <col min="5140" max="5140" width="6.5703125" customWidth="1"/>
    <col min="5141" max="5144" width="5" customWidth="1"/>
    <col min="5145" max="5145" width="0" hidden="1" customWidth="1"/>
    <col min="5146" max="5146" width="17.85546875" customWidth="1"/>
    <col min="5147" max="5147" width="17.140625" customWidth="1"/>
    <col min="5148" max="5148" width="70.140625" customWidth="1"/>
    <col min="5149" max="5149" width="35.85546875" customWidth="1"/>
    <col min="5150" max="5150" width="35.7109375" customWidth="1"/>
    <col min="5377" max="5380" width="0" hidden="1" customWidth="1"/>
    <col min="5381" max="5381" width="8.28515625" customWidth="1"/>
    <col min="5382" max="5382" width="7.85546875" customWidth="1"/>
    <col min="5383" max="5383" width="3" customWidth="1"/>
    <col min="5384" max="5384" width="53.140625" customWidth="1"/>
    <col min="5385" max="5385" width="8.7109375" customWidth="1"/>
    <col min="5386" max="5386" width="19.42578125" customWidth="1"/>
    <col min="5387" max="5387" width="4.42578125" customWidth="1"/>
    <col min="5388" max="5388" width="14.42578125" customWidth="1"/>
    <col min="5389" max="5395" width="5" customWidth="1"/>
    <col min="5396" max="5396" width="6.5703125" customWidth="1"/>
    <col min="5397" max="5400" width="5" customWidth="1"/>
    <col min="5401" max="5401" width="0" hidden="1" customWidth="1"/>
    <col min="5402" max="5402" width="17.85546875" customWidth="1"/>
    <col min="5403" max="5403" width="17.140625" customWidth="1"/>
    <col min="5404" max="5404" width="70.140625" customWidth="1"/>
    <col min="5405" max="5405" width="35.85546875" customWidth="1"/>
    <col min="5406" max="5406" width="35.7109375" customWidth="1"/>
    <col min="5633" max="5636" width="0" hidden="1" customWidth="1"/>
    <col min="5637" max="5637" width="8.28515625" customWidth="1"/>
    <col min="5638" max="5638" width="7.85546875" customWidth="1"/>
    <col min="5639" max="5639" width="3" customWidth="1"/>
    <col min="5640" max="5640" width="53.140625" customWidth="1"/>
    <col min="5641" max="5641" width="8.7109375" customWidth="1"/>
    <col min="5642" max="5642" width="19.42578125" customWidth="1"/>
    <col min="5643" max="5643" width="4.42578125" customWidth="1"/>
    <col min="5644" max="5644" width="14.42578125" customWidth="1"/>
    <col min="5645" max="5651" width="5" customWidth="1"/>
    <col min="5652" max="5652" width="6.5703125" customWidth="1"/>
    <col min="5653" max="5656" width="5" customWidth="1"/>
    <col min="5657" max="5657" width="0" hidden="1" customWidth="1"/>
    <col min="5658" max="5658" width="17.85546875" customWidth="1"/>
    <col min="5659" max="5659" width="17.140625" customWidth="1"/>
    <col min="5660" max="5660" width="70.140625" customWidth="1"/>
    <col min="5661" max="5661" width="35.85546875" customWidth="1"/>
    <col min="5662" max="5662" width="35.7109375" customWidth="1"/>
    <col min="5889" max="5892" width="0" hidden="1" customWidth="1"/>
    <col min="5893" max="5893" width="8.28515625" customWidth="1"/>
    <col min="5894" max="5894" width="7.85546875" customWidth="1"/>
    <col min="5895" max="5895" width="3" customWidth="1"/>
    <col min="5896" max="5896" width="53.140625" customWidth="1"/>
    <col min="5897" max="5897" width="8.7109375" customWidth="1"/>
    <col min="5898" max="5898" width="19.42578125" customWidth="1"/>
    <col min="5899" max="5899" width="4.42578125" customWidth="1"/>
    <col min="5900" max="5900" width="14.42578125" customWidth="1"/>
    <col min="5901" max="5907" width="5" customWidth="1"/>
    <col min="5908" max="5908" width="6.5703125" customWidth="1"/>
    <col min="5909" max="5912" width="5" customWidth="1"/>
    <col min="5913" max="5913" width="0" hidden="1" customWidth="1"/>
    <col min="5914" max="5914" width="17.85546875" customWidth="1"/>
    <col min="5915" max="5915" width="17.140625" customWidth="1"/>
    <col min="5916" max="5916" width="70.140625" customWidth="1"/>
    <col min="5917" max="5917" width="35.85546875" customWidth="1"/>
    <col min="5918" max="5918" width="35.7109375" customWidth="1"/>
    <col min="6145" max="6148" width="0" hidden="1" customWidth="1"/>
    <col min="6149" max="6149" width="8.28515625" customWidth="1"/>
    <col min="6150" max="6150" width="7.85546875" customWidth="1"/>
    <col min="6151" max="6151" width="3" customWidth="1"/>
    <col min="6152" max="6152" width="53.140625" customWidth="1"/>
    <col min="6153" max="6153" width="8.7109375" customWidth="1"/>
    <col min="6154" max="6154" width="19.42578125" customWidth="1"/>
    <col min="6155" max="6155" width="4.42578125" customWidth="1"/>
    <col min="6156" max="6156" width="14.42578125" customWidth="1"/>
    <col min="6157" max="6163" width="5" customWidth="1"/>
    <col min="6164" max="6164" width="6.5703125" customWidth="1"/>
    <col min="6165" max="6168" width="5" customWidth="1"/>
    <col min="6169" max="6169" width="0" hidden="1" customWidth="1"/>
    <col min="6170" max="6170" width="17.85546875" customWidth="1"/>
    <col min="6171" max="6171" width="17.140625" customWidth="1"/>
    <col min="6172" max="6172" width="70.140625" customWidth="1"/>
    <col min="6173" max="6173" width="35.85546875" customWidth="1"/>
    <col min="6174" max="6174" width="35.7109375" customWidth="1"/>
    <col min="6401" max="6404" width="0" hidden="1" customWidth="1"/>
    <col min="6405" max="6405" width="8.28515625" customWidth="1"/>
    <col min="6406" max="6406" width="7.85546875" customWidth="1"/>
    <col min="6407" max="6407" width="3" customWidth="1"/>
    <col min="6408" max="6408" width="53.140625" customWidth="1"/>
    <col min="6409" max="6409" width="8.7109375" customWidth="1"/>
    <col min="6410" max="6410" width="19.42578125" customWidth="1"/>
    <col min="6411" max="6411" width="4.42578125" customWidth="1"/>
    <col min="6412" max="6412" width="14.42578125" customWidth="1"/>
    <col min="6413" max="6419" width="5" customWidth="1"/>
    <col min="6420" max="6420" width="6.5703125" customWidth="1"/>
    <col min="6421" max="6424" width="5" customWidth="1"/>
    <col min="6425" max="6425" width="0" hidden="1" customWidth="1"/>
    <col min="6426" max="6426" width="17.85546875" customWidth="1"/>
    <col min="6427" max="6427" width="17.140625" customWidth="1"/>
    <col min="6428" max="6428" width="70.140625" customWidth="1"/>
    <col min="6429" max="6429" width="35.85546875" customWidth="1"/>
    <col min="6430" max="6430" width="35.7109375" customWidth="1"/>
    <col min="6657" max="6660" width="0" hidden="1" customWidth="1"/>
    <col min="6661" max="6661" width="8.28515625" customWidth="1"/>
    <col min="6662" max="6662" width="7.85546875" customWidth="1"/>
    <col min="6663" max="6663" width="3" customWidth="1"/>
    <col min="6664" max="6664" width="53.140625" customWidth="1"/>
    <col min="6665" max="6665" width="8.7109375" customWidth="1"/>
    <col min="6666" max="6666" width="19.42578125" customWidth="1"/>
    <col min="6667" max="6667" width="4.42578125" customWidth="1"/>
    <col min="6668" max="6668" width="14.42578125" customWidth="1"/>
    <col min="6669" max="6675" width="5" customWidth="1"/>
    <col min="6676" max="6676" width="6.5703125" customWidth="1"/>
    <col min="6677" max="6680" width="5" customWidth="1"/>
    <col min="6681" max="6681" width="0" hidden="1" customWidth="1"/>
    <col min="6682" max="6682" width="17.85546875" customWidth="1"/>
    <col min="6683" max="6683" width="17.140625" customWidth="1"/>
    <col min="6684" max="6684" width="70.140625" customWidth="1"/>
    <col min="6685" max="6685" width="35.85546875" customWidth="1"/>
    <col min="6686" max="6686" width="35.7109375" customWidth="1"/>
    <col min="6913" max="6916" width="0" hidden="1" customWidth="1"/>
    <col min="6917" max="6917" width="8.28515625" customWidth="1"/>
    <col min="6918" max="6918" width="7.85546875" customWidth="1"/>
    <col min="6919" max="6919" width="3" customWidth="1"/>
    <col min="6920" max="6920" width="53.140625" customWidth="1"/>
    <col min="6921" max="6921" width="8.7109375" customWidth="1"/>
    <col min="6922" max="6922" width="19.42578125" customWidth="1"/>
    <col min="6923" max="6923" width="4.42578125" customWidth="1"/>
    <col min="6924" max="6924" width="14.42578125" customWidth="1"/>
    <col min="6925" max="6931" width="5" customWidth="1"/>
    <col min="6932" max="6932" width="6.5703125" customWidth="1"/>
    <col min="6933" max="6936" width="5" customWidth="1"/>
    <col min="6937" max="6937" width="0" hidden="1" customWidth="1"/>
    <col min="6938" max="6938" width="17.85546875" customWidth="1"/>
    <col min="6939" max="6939" width="17.140625" customWidth="1"/>
    <col min="6940" max="6940" width="70.140625" customWidth="1"/>
    <col min="6941" max="6941" width="35.85546875" customWidth="1"/>
    <col min="6942" max="6942" width="35.7109375" customWidth="1"/>
    <col min="7169" max="7172" width="0" hidden="1" customWidth="1"/>
    <col min="7173" max="7173" width="8.28515625" customWidth="1"/>
    <col min="7174" max="7174" width="7.85546875" customWidth="1"/>
    <col min="7175" max="7175" width="3" customWidth="1"/>
    <col min="7176" max="7176" width="53.140625" customWidth="1"/>
    <col min="7177" max="7177" width="8.7109375" customWidth="1"/>
    <col min="7178" max="7178" width="19.42578125" customWidth="1"/>
    <col min="7179" max="7179" width="4.42578125" customWidth="1"/>
    <col min="7180" max="7180" width="14.42578125" customWidth="1"/>
    <col min="7181" max="7187" width="5" customWidth="1"/>
    <col min="7188" max="7188" width="6.5703125" customWidth="1"/>
    <col min="7189" max="7192" width="5" customWidth="1"/>
    <col min="7193" max="7193" width="0" hidden="1" customWidth="1"/>
    <col min="7194" max="7194" width="17.85546875" customWidth="1"/>
    <col min="7195" max="7195" width="17.140625" customWidth="1"/>
    <col min="7196" max="7196" width="70.140625" customWidth="1"/>
    <col min="7197" max="7197" width="35.85546875" customWidth="1"/>
    <col min="7198" max="7198" width="35.7109375" customWidth="1"/>
    <col min="7425" max="7428" width="0" hidden="1" customWidth="1"/>
    <col min="7429" max="7429" width="8.28515625" customWidth="1"/>
    <col min="7430" max="7430" width="7.85546875" customWidth="1"/>
    <col min="7431" max="7431" width="3" customWidth="1"/>
    <col min="7432" max="7432" width="53.140625" customWidth="1"/>
    <col min="7433" max="7433" width="8.7109375" customWidth="1"/>
    <col min="7434" max="7434" width="19.42578125" customWidth="1"/>
    <col min="7435" max="7435" width="4.42578125" customWidth="1"/>
    <col min="7436" max="7436" width="14.42578125" customWidth="1"/>
    <col min="7437" max="7443" width="5" customWidth="1"/>
    <col min="7444" max="7444" width="6.5703125" customWidth="1"/>
    <col min="7445" max="7448" width="5" customWidth="1"/>
    <col min="7449" max="7449" width="0" hidden="1" customWidth="1"/>
    <col min="7450" max="7450" width="17.85546875" customWidth="1"/>
    <col min="7451" max="7451" width="17.140625" customWidth="1"/>
    <col min="7452" max="7452" width="70.140625" customWidth="1"/>
    <col min="7453" max="7453" width="35.85546875" customWidth="1"/>
    <col min="7454" max="7454" width="35.7109375" customWidth="1"/>
    <col min="7681" max="7684" width="0" hidden="1" customWidth="1"/>
    <col min="7685" max="7685" width="8.28515625" customWidth="1"/>
    <col min="7686" max="7686" width="7.85546875" customWidth="1"/>
    <col min="7687" max="7687" width="3" customWidth="1"/>
    <col min="7688" max="7688" width="53.140625" customWidth="1"/>
    <col min="7689" max="7689" width="8.7109375" customWidth="1"/>
    <col min="7690" max="7690" width="19.42578125" customWidth="1"/>
    <col min="7691" max="7691" width="4.42578125" customWidth="1"/>
    <col min="7692" max="7692" width="14.42578125" customWidth="1"/>
    <col min="7693" max="7699" width="5" customWidth="1"/>
    <col min="7700" max="7700" width="6.5703125" customWidth="1"/>
    <col min="7701" max="7704" width="5" customWidth="1"/>
    <col min="7705" max="7705" width="0" hidden="1" customWidth="1"/>
    <col min="7706" max="7706" width="17.85546875" customWidth="1"/>
    <col min="7707" max="7707" width="17.140625" customWidth="1"/>
    <col min="7708" max="7708" width="70.140625" customWidth="1"/>
    <col min="7709" max="7709" width="35.85546875" customWidth="1"/>
    <col min="7710" max="7710" width="35.7109375" customWidth="1"/>
    <col min="7937" max="7940" width="0" hidden="1" customWidth="1"/>
    <col min="7941" max="7941" width="8.28515625" customWidth="1"/>
    <col min="7942" max="7942" width="7.85546875" customWidth="1"/>
    <col min="7943" max="7943" width="3" customWidth="1"/>
    <col min="7944" max="7944" width="53.140625" customWidth="1"/>
    <col min="7945" max="7945" width="8.7109375" customWidth="1"/>
    <col min="7946" max="7946" width="19.42578125" customWidth="1"/>
    <col min="7947" max="7947" width="4.42578125" customWidth="1"/>
    <col min="7948" max="7948" width="14.42578125" customWidth="1"/>
    <col min="7949" max="7955" width="5" customWidth="1"/>
    <col min="7956" max="7956" width="6.5703125" customWidth="1"/>
    <col min="7957" max="7960" width="5" customWidth="1"/>
    <col min="7961" max="7961" width="0" hidden="1" customWidth="1"/>
    <col min="7962" max="7962" width="17.85546875" customWidth="1"/>
    <col min="7963" max="7963" width="17.140625" customWidth="1"/>
    <col min="7964" max="7964" width="70.140625" customWidth="1"/>
    <col min="7965" max="7965" width="35.85546875" customWidth="1"/>
    <col min="7966" max="7966" width="35.7109375" customWidth="1"/>
    <col min="8193" max="8196" width="0" hidden="1" customWidth="1"/>
    <col min="8197" max="8197" width="8.28515625" customWidth="1"/>
    <col min="8198" max="8198" width="7.85546875" customWidth="1"/>
    <col min="8199" max="8199" width="3" customWidth="1"/>
    <col min="8200" max="8200" width="53.140625" customWidth="1"/>
    <col min="8201" max="8201" width="8.7109375" customWidth="1"/>
    <col min="8202" max="8202" width="19.42578125" customWidth="1"/>
    <col min="8203" max="8203" width="4.42578125" customWidth="1"/>
    <col min="8204" max="8204" width="14.42578125" customWidth="1"/>
    <col min="8205" max="8211" width="5" customWidth="1"/>
    <col min="8212" max="8212" width="6.5703125" customWidth="1"/>
    <col min="8213" max="8216" width="5" customWidth="1"/>
    <col min="8217" max="8217" width="0" hidden="1" customWidth="1"/>
    <col min="8218" max="8218" width="17.85546875" customWidth="1"/>
    <col min="8219" max="8219" width="17.140625" customWidth="1"/>
    <col min="8220" max="8220" width="70.140625" customWidth="1"/>
    <col min="8221" max="8221" width="35.85546875" customWidth="1"/>
    <col min="8222" max="8222" width="35.7109375" customWidth="1"/>
    <col min="8449" max="8452" width="0" hidden="1" customWidth="1"/>
    <col min="8453" max="8453" width="8.28515625" customWidth="1"/>
    <col min="8454" max="8454" width="7.85546875" customWidth="1"/>
    <col min="8455" max="8455" width="3" customWidth="1"/>
    <col min="8456" max="8456" width="53.140625" customWidth="1"/>
    <col min="8457" max="8457" width="8.7109375" customWidth="1"/>
    <col min="8458" max="8458" width="19.42578125" customWidth="1"/>
    <col min="8459" max="8459" width="4.42578125" customWidth="1"/>
    <col min="8460" max="8460" width="14.42578125" customWidth="1"/>
    <col min="8461" max="8467" width="5" customWidth="1"/>
    <col min="8468" max="8468" width="6.5703125" customWidth="1"/>
    <col min="8469" max="8472" width="5" customWidth="1"/>
    <col min="8473" max="8473" width="0" hidden="1" customWidth="1"/>
    <col min="8474" max="8474" width="17.85546875" customWidth="1"/>
    <col min="8475" max="8475" width="17.140625" customWidth="1"/>
    <col min="8476" max="8476" width="70.140625" customWidth="1"/>
    <col min="8477" max="8477" width="35.85546875" customWidth="1"/>
    <col min="8478" max="8478" width="35.7109375" customWidth="1"/>
    <col min="8705" max="8708" width="0" hidden="1" customWidth="1"/>
    <col min="8709" max="8709" width="8.28515625" customWidth="1"/>
    <col min="8710" max="8710" width="7.85546875" customWidth="1"/>
    <col min="8711" max="8711" width="3" customWidth="1"/>
    <col min="8712" max="8712" width="53.140625" customWidth="1"/>
    <col min="8713" max="8713" width="8.7109375" customWidth="1"/>
    <col min="8714" max="8714" width="19.42578125" customWidth="1"/>
    <col min="8715" max="8715" width="4.42578125" customWidth="1"/>
    <col min="8716" max="8716" width="14.42578125" customWidth="1"/>
    <col min="8717" max="8723" width="5" customWidth="1"/>
    <col min="8724" max="8724" width="6.5703125" customWidth="1"/>
    <col min="8725" max="8728" width="5" customWidth="1"/>
    <col min="8729" max="8729" width="0" hidden="1" customWidth="1"/>
    <col min="8730" max="8730" width="17.85546875" customWidth="1"/>
    <col min="8731" max="8731" width="17.140625" customWidth="1"/>
    <col min="8732" max="8732" width="70.140625" customWidth="1"/>
    <col min="8733" max="8733" width="35.85546875" customWidth="1"/>
    <col min="8734" max="8734" width="35.7109375" customWidth="1"/>
    <col min="8961" max="8964" width="0" hidden="1" customWidth="1"/>
    <col min="8965" max="8965" width="8.28515625" customWidth="1"/>
    <col min="8966" max="8966" width="7.85546875" customWidth="1"/>
    <col min="8967" max="8967" width="3" customWidth="1"/>
    <col min="8968" max="8968" width="53.140625" customWidth="1"/>
    <col min="8969" max="8969" width="8.7109375" customWidth="1"/>
    <col min="8970" max="8970" width="19.42578125" customWidth="1"/>
    <col min="8971" max="8971" width="4.42578125" customWidth="1"/>
    <col min="8972" max="8972" width="14.42578125" customWidth="1"/>
    <col min="8973" max="8979" width="5" customWidth="1"/>
    <col min="8980" max="8980" width="6.5703125" customWidth="1"/>
    <col min="8981" max="8984" width="5" customWidth="1"/>
    <col min="8985" max="8985" width="0" hidden="1" customWidth="1"/>
    <col min="8986" max="8986" width="17.85546875" customWidth="1"/>
    <col min="8987" max="8987" width="17.140625" customWidth="1"/>
    <col min="8988" max="8988" width="70.140625" customWidth="1"/>
    <col min="8989" max="8989" width="35.85546875" customWidth="1"/>
    <col min="8990" max="8990" width="35.7109375" customWidth="1"/>
    <col min="9217" max="9220" width="0" hidden="1" customWidth="1"/>
    <col min="9221" max="9221" width="8.28515625" customWidth="1"/>
    <col min="9222" max="9222" width="7.85546875" customWidth="1"/>
    <col min="9223" max="9223" width="3" customWidth="1"/>
    <col min="9224" max="9224" width="53.140625" customWidth="1"/>
    <col min="9225" max="9225" width="8.7109375" customWidth="1"/>
    <col min="9226" max="9226" width="19.42578125" customWidth="1"/>
    <col min="9227" max="9227" width="4.42578125" customWidth="1"/>
    <col min="9228" max="9228" width="14.42578125" customWidth="1"/>
    <col min="9229" max="9235" width="5" customWidth="1"/>
    <col min="9236" max="9236" width="6.5703125" customWidth="1"/>
    <col min="9237" max="9240" width="5" customWidth="1"/>
    <col min="9241" max="9241" width="0" hidden="1" customWidth="1"/>
    <col min="9242" max="9242" width="17.85546875" customWidth="1"/>
    <col min="9243" max="9243" width="17.140625" customWidth="1"/>
    <col min="9244" max="9244" width="70.140625" customWidth="1"/>
    <col min="9245" max="9245" width="35.85546875" customWidth="1"/>
    <col min="9246" max="9246" width="35.7109375" customWidth="1"/>
    <col min="9473" max="9476" width="0" hidden="1" customWidth="1"/>
    <col min="9477" max="9477" width="8.28515625" customWidth="1"/>
    <col min="9478" max="9478" width="7.85546875" customWidth="1"/>
    <col min="9479" max="9479" width="3" customWidth="1"/>
    <col min="9480" max="9480" width="53.140625" customWidth="1"/>
    <col min="9481" max="9481" width="8.7109375" customWidth="1"/>
    <col min="9482" max="9482" width="19.42578125" customWidth="1"/>
    <col min="9483" max="9483" width="4.42578125" customWidth="1"/>
    <col min="9484" max="9484" width="14.42578125" customWidth="1"/>
    <col min="9485" max="9491" width="5" customWidth="1"/>
    <col min="9492" max="9492" width="6.5703125" customWidth="1"/>
    <col min="9493" max="9496" width="5" customWidth="1"/>
    <col min="9497" max="9497" width="0" hidden="1" customWidth="1"/>
    <col min="9498" max="9498" width="17.85546875" customWidth="1"/>
    <col min="9499" max="9499" width="17.140625" customWidth="1"/>
    <col min="9500" max="9500" width="70.140625" customWidth="1"/>
    <col min="9501" max="9501" width="35.85546875" customWidth="1"/>
    <col min="9502" max="9502" width="35.7109375" customWidth="1"/>
    <col min="9729" max="9732" width="0" hidden="1" customWidth="1"/>
    <col min="9733" max="9733" width="8.28515625" customWidth="1"/>
    <col min="9734" max="9734" width="7.85546875" customWidth="1"/>
    <col min="9735" max="9735" width="3" customWidth="1"/>
    <col min="9736" max="9736" width="53.140625" customWidth="1"/>
    <col min="9737" max="9737" width="8.7109375" customWidth="1"/>
    <col min="9738" max="9738" width="19.42578125" customWidth="1"/>
    <col min="9739" max="9739" width="4.42578125" customWidth="1"/>
    <col min="9740" max="9740" width="14.42578125" customWidth="1"/>
    <col min="9741" max="9747" width="5" customWidth="1"/>
    <col min="9748" max="9748" width="6.5703125" customWidth="1"/>
    <col min="9749" max="9752" width="5" customWidth="1"/>
    <col min="9753" max="9753" width="0" hidden="1" customWidth="1"/>
    <col min="9754" max="9754" width="17.85546875" customWidth="1"/>
    <col min="9755" max="9755" width="17.140625" customWidth="1"/>
    <col min="9756" max="9756" width="70.140625" customWidth="1"/>
    <col min="9757" max="9757" width="35.85546875" customWidth="1"/>
    <col min="9758" max="9758" width="35.7109375" customWidth="1"/>
    <col min="9985" max="9988" width="0" hidden="1" customWidth="1"/>
    <col min="9989" max="9989" width="8.28515625" customWidth="1"/>
    <col min="9990" max="9990" width="7.85546875" customWidth="1"/>
    <col min="9991" max="9991" width="3" customWidth="1"/>
    <col min="9992" max="9992" width="53.140625" customWidth="1"/>
    <col min="9993" max="9993" width="8.7109375" customWidth="1"/>
    <col min="9994" max="9994" width="19.42578125" customWidth="1"/>
    <col min="9995" max="9995" width="4.42578125" customWidth="1"/>
    <col min="9996" max="9996" width="14.42578125" customWidth="1"/>
    <col min="9997" max="10003" width="5" customWidth="1"/>
    <col min="10004" max="10004" width="6.5703125" customWidth="1"/>
    <col min="10005" max="10008" width="5" customWidth="1"/>
    <col min="10009" max="10009" width="0" hidden="1" customWidth="1"/>
    <col min="10010" max="10010" width="17.85546875" customWidth="1"/>
    <col min="10011" max="10011" width="17.140625" customWidth="1"/>
    <col min="10012" max="10012" width="70.140625" customWidth="1"/>
    <col min="10013" max="10013" width="35.85546875" customWidth="1"/>
    <col min="10014" max="10014" width="35.7109375" customWidth="1"/>
    <col min="10241" max="10244" width="0" hidden="1" customWidth="1"/>
    <col min="10245" max="10245" width="8.28515625" customWidth="1"/>
    <col min="10246" max="10246" width="7.85546875" customWidth="1"/>
    <col min="10247" max="10247" width="3" customWidth="1"/>
    <col min="10248" max="10248" width="53.140625" customWidth="1"/>
    <col min="10249" max="10249" width="8.7109375" customWidth="1"/>
    <col min="10250" max="10250" width="19.42578125" customWidth="1"/>
    <col min="10251" max="10251" width="4.42578125" customWidth="1"/>
    <col min="10252" max="10252" width="14.42578125" customWidth="1"/>
    <col min="10253" max="10259" width="5" customWidth="1"/>
    <col min="10260" max="10260" width="6.5703125" customWidth="1"/>
    <col min="10261" max="10264" width="5" customWidth="1"/>
    <col min="10265" max="10265" width="0" hidden="1" customWidth="1"/>
    <col min="10266" max="10266" width="17.85546875" customWidth="1"/>
    <col min="10267" max="10267" width="17.140625" customWidth="1"/>
    <col min="10268" max="10268" width="70.140625" customWidth="1"/>
    <col min="10269" max="10269" width="35.85546875" customWidth="1"/>
    <col min="10270" max="10270" width="35.7109375" customWidth="1"/>
    <col min="10497" max="10500" width="0" hidden="1" customWidth="1"/>
    <col min="10501" max="10501" width="8.28515625" customWidth="1"/>
    <col min="10502" max="10502" width="7.85546875" customWidth="1"/>
    <col min="10503" max="10503" width="3" customWidth="1"/>
    <col min="10504" max="10504" width="53.140625" customWidth="1"/>
    <col min="10505" max="10505" width="8.7109375" customWidth="1"/>
    <col min="10506" max="10506" width="19.42578125" customWidth="1"/>
    <col min="10507" max="10507" width="4.42578125" customWidth="1"/>
    <col min="10508" max="10508" width="14.42578125" customWidth="1"/>
    <col min="10509" max="10515" width="5" customWidth="1"/>
    <col min="10516" max="10516" width="6.5703125" customWidth="1"/>
    <col min="10517" max="10520" width="5" customWidth="1"/>
    <col min="10521" max="10521" width="0" hidden="1" customWidth="1"/>
    <col min="10522" max="10522" width="17.85546875" customWidth="1"/>
    <col min="10523" max="10523" width="17.140625" customWidth="1"/>
    <col min="10524" max="10524" width="70.140625" customWidth="1"/>
    <col min="10525" max="10525" width="35.85546875" customWidth="1"/>
    <col min="10526" max="10526" width="35.7109375" customWidth="1"/>
    <col min="10753" max="10756" width="0" hidden="1" customWidth="1"/>
    <col min="10757" max="10757" width="8.28515625" customWidth="1"/>
    <col min="10758" max="10758" width="7.85546875" customWidth="1"/>
    <col min="10759" max="10759" width="3" customWidth="1"/>
    <col min="10760" max="10760" width="53.140625" customWidth="1"/>
    <col min="10761" max="10761" width="8.7109375" customWidth="1"/>
    <col min="10762" max="10762" width="19.42578125" customWidth="1"/>
    <col min="10763" max="10763" width="4.42578125" customWidth="1"/>
    <col min="10764" max="10764" width="14.42578125" customWidth="1"/>
    <col min="10765" max="10771" width="5" customWidth="1"/>
    <col min="10772" max="10772" width="6.5703125" customWidth="1"/>
    <col min="10773" max="10776" width="5" customWidth="1"/>
    <col min="10777" max="10777" width="0" hidden="1" customWidth="1"/>
    <col min="10778" max="10778" width="17.85546875" customWidth="1"/>
    <col min="10779" max="10779" width="17.140625" customWidth="1"/>
    <col min="10780" max="10780" width="70.140625" customWidth="1"/>
    <col min="10781" max="10781" width="35.85546875" customWidth="1"/>
    <col min="10782" max="10782" width="35.7109375" customWidth="1"/>
    <col min="11009" max="11012" width="0" hidden="1" customWidth="1"/>
    <col min="11013" max="11013" width="8.28515625" customWidth="1"/>
    <col min="11014" max="11014" width="7.85546875" customWidth="1"/>
    <col min="11015" max="11015" width="3" customWidth="1"/>
    <col min="11016" max="11016" width="53.140625" customWidth="1"/>
    <col min="11017" max="11017" width="8.7109375" customWidth="1"/>
    <col min="11018" max="11018" width="19.42578125" customWidth="1"/>
    <col min="11019" max="11019" width="4.42578125" customWidth="1"/>
    <col min="11020" max="11020" width="14.42578125" customWidth="1"/>
    <col min="11021" max="11027" width="5" customWidth="1"/>
    <col min="11028" max="11028" width="6.5703125" customWidth="1"/>
    <col min="11029" max="11032" width="5" customWidth="1"/>
    <col min="11033" max="11033" width="0" hidden="1" customWidth="1"/>
    <col min="11034" max="11034" width="17.85546875" customWidth="1"/>
    <col min="11035" max="11035" width="17.140625" customWidth="1"/>
    <col min="11036" max="11036" width="70.140625" customWidth="1"/>
    <col min="11037" max="11037" width="35.85546875" customWidth="1"/>
    <col min="11038" max="11038" width="35.7109375" customWidth="1"/>
    <col min="11265" max="11268" width="0" hidden="1" customWidth="1"/>
    <col min="11269" max="11269" width="8.28515625" customWidth="1"/>
    <col min="11270" max="11270" width="7.85546875" customWidth="1"/>
    <col min="11271" max="11271" width="3" customWidth="1"/>
    <col min="11272" max="11272" width="53.140625" customWidth="1"/>
    <col min="11273" max="11273" width="8.7109375" customWidth="1"/>
    <col min="11274" max="11274" width="19.42578125" customWidth="1"/>
    <col min="11275" max="11275" width="4.42578125" customWidth="1"/>
    <col min="11276" max="11276" width="14.42578125" customWidth="1"/>
    <col min="11277" max="11283" width="5" customWidth="1"/>
    <col min="11284" max="11284" width="6.5703125" customWidth="1"/>
    <col min="11285" max="11288" width="5" customWidth="1"/>
    <col min="11289" max="11289" width="0" hidden="1" customWidth="1"/>
    <col min="11290" max="11290" width="17.85546875" customWidth="1"/>
    <col min="11291" max="11291" width="17.140625" customWidth="1"/>
    <col min="11292" max="11292" width="70.140625" customWidth="1"/>
    <col min="11293" max="11293" width="35.85546875" customWidth="1"/>
    <col min="11294" max="11294" width="35.7109375" customWidth="1"/>
    <col min="11521" max="11524" width="0" hidden="1" customWidth="1"/>
    <col min="11525" max="11525" width="8.28515625" customWidth="1"/>
    <col min="11526" max="11526" width="7.85546875" customWidth="1"/>
    <col min="11527" max="11527" width="3" customWidth="1"/>
    <col min="11528" max="11528" width="53.140625" customWidth="1"/>
    <col min="11529" max="11529" width="8.7109375" customWidth="1"/>
    <col min="11530" max="11530" width="19.42578125" customWidth="1"/>
    <col min="11531" max="11531" width="4.42578125" customWidth="1"/>
    <col min="11532" max="11532" width="14.42578125" customWidth="1"/>
    <col min="11533" max="11539" width="5" customWidth="1"/>
    <col min="11540" max="11540" width="6.5703125" customWidth="1"/>
    <col min="11541" max="11544" width="5" customWidth="1"/>
    <col min="11545" max="11545" width="0" hidden="1" customWidth="1"/>
    <col min="11546" max="11546" width="17.85546875" customWidth="1"/>
    <col min="11547" max="11547" width="17.140625" customWidth="1"/>
    <col min="11548" max="11548" width="70.140625" customWidth="1"/>
    <col min="11549" max="11549" width="35.85546875" customWidth="1"/>
    <col min="11550" max="11550" width="35.7109375" customWidth="1"/>
    <col min="11777" max="11780" width="0" hidden="1" customWidth="1"/>
    <col min="11781" max="11781" width="8.28515625" customWidth="1"/>
    <col min="11782" max="11782" width="7.85546875" customWidth="1"/>
    <col min="11783" max="11783" width="3" customWidth="1"/>
    <col min="11784" max="11784" width="53.140625" customWidth="1"/>
    <col min="11785" max="11785" width="8.7109375" customWidth="1"/>
    <col min="11786" max="11786" width="19.42578125" customWidth="1"/>
    <col min="11787" max="11787" width="4.42578125" customWidth="1"/>
    <col min="11788" max="11788" width="14.42578125" customWidth="1"/>
    <col min="11789" max="11795" width="5" customWidth="1"/>
    <col min="11796" max="11796" width="6.5703125" customWidth="1"/>
    <col min="11797" max="11800" width="5" customWidth="1"/>
    <col min="11801" max="11801" width="0" hidden="1" customWidth="1"/>
    <col min="11802" max="11802" width="17.85546875" customWidth="1"/>
    <col min="11803" max="11803" width="17.140625" customWidth="1"/>
    <col min="11804" max="11804" width="70.140625" customWidth="1"/>
    <col min="11805" max="11805" width="35.85546875" customWidth="1"/>
    <col min="11806" max="11806" width="35.7109375" customWidth="1"/>
    <col min="12033" max="12036" width="0" hidden="1" customWidth="1"/>
    <col min="12037" max="12037" width="8.28515625" customWidth="1"/>
    <col min="12038" max="12038" width="7.85546875" customWidth="1"/>
    <col min="12039" max="12039" width="3" customWidth="1"/>
    <col min="12040" max="12040" width="53.140625" customWidth="1"/>
    <col min="12041" max="12041" width="8.7109375" customWidth="1"/>
    <col min="12042" max="12042" width="19.42578125" customWidth="1"/>
    <col min="12043" max="12043" width="4.42578125" customWidth="1"/>
    <col min="12044" max="12044" width="14.42578125" customWidth="1"/>
    <col min="12045" max="12051" width="5" customWidth="1"/>
    <col min="12052" max="12052" width="6.5703125" customWidth="1"/>
    <col min="12053" max="12056" width="5" customWidth="1"/>
    <col min="12057" max="12057" width="0" hidden="1" customWidth="1"/>
    <col min="12058" max="12058" width="17.85546875" customWidth="1"/>
    <col min="12059" max="12059" width="17.140625" customWidth="1"/>
    <col min="12060" max="12060" width="70.140625" customWidth="1"/>
    <col min="12061" max="12061" width="35.85546875" customWidth="1"/>
    <col min="12062" max="12062" width="35.7109375" customWidth="1"/>
    <col min="12289" max="12292" width="0" hidden="1" customWidth="1"/>
    <col min="12293" max="12293" width="8.28515625" customWidth="1"/>
    <col min="12294" max="12294" width="7.85546875" customWidth="1"/>
    <col min="12295" max="12295" width="3" customWidth="1"/>
    <col min="12296" max="12296" width="53.140625" customWidth="1"/>
    <col min="12297" max="12297" width="8.7109375" customWidth="1"/>
    <col min="12298" max="12298" width="19.42578125" customWidth="1"/>
    <col min="12299" max="12299" width="4.42578125" customWidth="1"/>
    <col min="12300" max="12300" width="14.42578125" customWidth="1"/>
    <col min="12301" max="12307" width="5" customWidth="1"/>
    <col min="12308" max="12308" width="6.5703125" customWidth="1"/>
    <col min="12309" max="12312" width="5" customWidth="1"/>
    <col min="12313" max="12313" width="0" hidden="1" customWidth="1"/>
    <col min="12314" max="12314" width="17.85546875" customWidth="1"/>
    <col min="12315" max="12315" width="17.140625" customWidth="1"/>
    <col min="12316" max="12316" width="70.140625" customWidth="1"/>
    <col min="12317" max="12317" width="35.85546875" customWidth="1"/>
    <col min="12318" max="12318" width="35.7109375" customWidth="1"/>
    <col min="12545" max="12548" width="0" hidden="1" customWidth="1"/>
    <col min="12549" max="12549" width="8.28515625" customWidth="1"/>
    <col min="12550" max="12550" width="7.85546875" customWidth="1"/>
    <col min="12551" max="12551" width="3" customWidth="1"/>
    <col min="12552" max="12552" width="53.140625" customWidth="1"/>
    <col min="12553" max="12553" width="8.7109375" customWidth="1"/>
    <col min="12554" max="12554" width="19.42578125" customWidth="1"/>
    <col min="12555" max="12555" width="4.42578125" customWidth="1"/>
    <col min="12556" max="12556" width="14.42578125" customWidth="1"/>
    <col min="12557" max="12563" width="5" customWidth="1"/>
    <col min="12564" max="12564" width="6.5703125" customWidth="1"/>
    <col min="12565" max="12568" width="5" customWidth="1"/>
    <col min="12569" max="12569" width="0" hidden="1" customWidth="1"/>
    <col min="12570" max="12570" width="17.85546875" customWidth="1"/>
    <col min="12571" max="12571" width="17.140625" customWidth="1"/>
    <col min="12572" max="12572" width="70.140625" customWidth="1"/>
    <col min="12573" max="12573" width="35.85546875" customWidth="1"/>
    <col min="12574" max="12574" width="35.7109375" customWidth="1"/>
    <col min="12801" max="12804" width="0" hidden="1" customWidth="1"/>
    <col min="12805" max="12805" width="8.28515625" customWidth="1"/>
    <col min="12806" max="12806" width="7.85546875" customWidth="1"/>
    <col min="12807" max="12807" width="3" customWidth="1"/>
    <col min="12808" max="12808" width="53.140625" customWidth="1"/>
    <col min="12809" max="12809" width="8.7109375" customWidth="1"/>
    <col min="12810" max="12810" width="19.42578125" customWidth="1"/>
    <col min="12811" max="12811" width="4.42578125" customWidth="1"/>
    <col min="12812" max="12812" width="14.42578125" customWidth="1"/>
    <col min="12813" max="12819" width="5" customWidth="1"/>
    <col min="12820" max="12820" width="6.5703125" customWidth="1"/>
    <col min="12821" max="12824" width="5" customWidth="1"/>
    <col min="12825" max="12825" width="0" hidden="1" customWidth="1"/>
    <col min="12826" max="12826" width="17.85546875" customWidth="1"/>
    <col min="12827" max="12827" width="17.140625" customWidth="1"/>
    <col min="12828" max="12828" width="70.140625" customWidth="1"/>
    <col min="12829" max="12829" width="35.85546875" customWidth="1"/>
    <col min="12830" max="12830" width="35.7109375" customWidth="1"/>
    <col min="13057" max="13060" width="0" hidden="1" customWidth="1"/>
    <col min="13061" max="13061" width="8.28515625" customWidth="1"/>
    <col min="13062" max="13062" width="7.85546875" customWidth="1"/>
    <col min="13063" max="13063" width="3" customWidth="1"/>
    <col min="13064" max="13064" width="53.140625" customWidth="1"/>
    <col min="13065" max="13065" width="8.7109375" customWidth="1"/>
    <col min="13066" max="13066" width="19.42578125" customWidth="1"/>
    <col min="13067" max="13067" width="4.42578125" customWidth="1"/>
    <col min="13068" max="13068" width="14.42578125" customWidth="1"/>
    <col min="13069" max="13075" width="5" customWidth="1"/>
    <col min="13076" max="13076" width="6.5703125" customWidth="1"/>
    <col min="13077" max="13080" width="5" customWidth="1"/>
    <col min="13081" max="13081" width="0" hidden="1" customWidth="1"/>
    <col min="13082" max="13082" width="17.85546875" customWidth="1"/>
    <col min="13083" max="13083" width="17.140625" customWidth="1"/>
    <col min="13084" max="13084" width="70.140625" customWidth="1"/>
    <col min="13085" max="13085" width="35.85546875" customWidth="1"/>
    <col min="13086" max="13086" width="35.7109375" customWidth="1"/>
    <col min="13313" max="13316" width="0" hidden="1" customWidth="1"/>
    <col min="13317" max="13317" width="8.28515625" customWidth="1"/>
    <col min="13318" max="13318" width="7.85546875" customWidth="1"/>
    <col min="13319" max="13319" width="3" customWidth="1"/>
    <col min="13320" max="13320" width="53.140625" customWidth="1"/>
    <col min="13321" max="13321" width="8.7109375" customWidth="1"/>
    <col min="13322" max="13322" width="19.42578125" customWidth="1"/>
    <col min="13323" max="13323" width="4.42578125" customWidth="1"/>
    <col min="13324" max="13324" width="14.42578125" customWidth="1"/>
    <col min="13325" max="13331" width="5" customWidth="1"/>
    <col min="13332" max="13332" width="6.5703125" customWidth="1"/>
    <col min="13333" max="13336" width="5" customWidth="1"/>
    <col min="13337" max="13337" width="0" hidden="1" customWidth="1"/>
    <col min="13338" max="13338" width="17.85546875" customWidth="1"/>
    <col min="13339" max="13339" width="17.140625" customWidth="1"/>
    <col min="13340" max="13340" width="70.140625" customWidth="1"/>
    <col min="13341" max="13341" width="35.85546875" customWidth="1"/>
    <col min="13342" max="13342" width="35.7109375" customWidth="1"/>
    <col min="13569" max="13572" width="0" hidden="1" customWidth="1"/>
    <col min="13573" max="13573" width="8.28515625" customWidth="1"/>
    <col min="13574" max="13574" width="7.85546875" customWidth="1"/>
    <col min="13575" max="13575" width="3" customWidth="1"/>
    <col min="13576" max="13576" width="53.140625" customWidth="1"/>
    <col min="13577" max="13577" width="8.7109375" customWidth="1"/>
    <col min="13578" max="13578" width="19.42578125" customWidth="1"/>
    <col min="13579" max="13579" width="4.42578125" customWidth="1"/>
    <col min="13580" max="13580" width="14.42578125" customWidth="1"/>
    <col min="13581" max="13587" width="5" customWidth="1"/>
    <col min="13588" max="13588" width="6.5703125" customWidth="1"/>
    <col min="13589" max="13592" width="5" customWidth="1"/>
    <col min="13593" max="13593" width="0" hidden="1" customWidth="1"/>
    <col min="13594" max="13594" width="17.85546875" customWidth="1"/>
    <col min="13595" max="13595" width="17.140625" customWidth="1"/>
    <col min="13596" max="13596" width="70.140625" customWidth="1"/>
    <col min="13597" max="13597" width="35.85546875" customWidth="1"/>
    <col min="13598" max="13598" width="35.7109375" customWidth="1"/>
    <col min="13825" max="13828" width="0" hidden="1" customWidth="1"/>
    <col min="13829" max="13829" width="8.28515625" customWidth="1"/>
    <col min="13830" max="13830" width="7.85546875" customWidth="1"/>
    <col min="13831" max="13831" width="3" customWidth="1"/>
    <col min="13832" max="13832" width="53.140625" customWidth="1"/>
    <col min="13833" max="13833" width="8.7109375" customWidth="1"/>
    <col min="13834" max="13834" width="19.42578125" customWidth="1"/>
    <col min="13835" max="13835" width="4.42578125" customWidth="1"/>
    <col min="13836" max="13836" width="14.42578125" customWidth="1"/>
    <col min="13837" max="13843" width="5" customWidth="1"/>
    <col min="13844" max="13844" width="6.5703125" customWidth="1"/>
    <col min="13845" max="13848" width="5" customWidth="1"/>
    <col min="13849" max="13849" width="0" hidden="1" customWidth="1"/>
    <col min="13850" max="13850" width="17.85546875" customWidth="1"/>
    <col min="13851" max="13851" width="17.140625" customWidth="1"/>
    <col min="13852" max="13852" width="70.140625" customWidth="1"/>
    <col min="13853" max="13853" width="35.85546875" customWidth="1"/>
    <col min="13854" max="13854" width="35.7109375" customWidth="1"/>
    <col min="14081" max="14084" width="0" hidden="1" customWidth="1"/>
    <col min="14085" max="14085" width="8.28515625" customWidth="1"/>
    <col min="14086" max="14086" width="7.85546875" customWidth="1"/>
    <col min="14087" max="14087" width="3" customWidth="1"/>
    <col min="14088" max="14088" width="53.140625" customWidth="1"/>
    <col min="14089" max="14089" width="8.7109375" customWidth="1"/>
    <col min="14090" max="14090" width="19.42578125" customWidth="1"/>
    <col min="14091" max="14091" width="4.42578125" customWidth="1"/>
    <col min="14092" max="14092" width="14.42578125" customWidth="1"/>
    <col min="14093" max="14099" width="5" customWidth="1"/>
    <col min="14100" max="14100" width="6.5703125" customWidth="1"/>
    <col min="14101" max="14104" width="5" customWidth="1"/>
    <col min="14105" max="14105" width="0" hidden="1" customWidth="1"/>
    <col min="14106" max="14106" width="17.85546875" customWidth="1"/>
    <col min="14107" max="14107" width="17.140625" customWidth="1"/>
    <col min="14108" max="14108" width="70.140625" customWidth="1"/>
    <col min="14109" max="14109" width="35.85546875" customWidth="1"/>
    <col min="14110" max="14110" width="35.7109375" customWidth="1"/>
    <col min="14337" max="14340" width="0" hidden="1" customWidth="1"/>
    <col min="14341" max="14341" width="8.28515625" customWidth="1"/>
    <col min="14342" max="14342" width="7.85546875" customWidth="1"/>
    <col min="14343" max="14343" width="3" customWidth="1"/>
    <col min="14344" max="14344" width="53.140625" customWidth="1"/>
    <col min="14345" max="14345" width="8.7109375" customWidth="1"/>
    <col min="14346" max="14346" width="19.42578125" customWidth="1"/>
    <col min="14347" max="14347" width="4.42578125" customWidth="1"/>
    <col min="14348" max="14348" width="14.42578125" customWidth="1"/>
    <col min="14349" max="14355" width="5" customWidth="1"/>
    <col min="14356" max="14356" width="6.5703125" customWidth="1"/>
    <col min="14357" max="14360" width="5" customWidth="1"/>
    <col min="14361" max="14361" width="0" hidden="1" customWidth="1"/>
    <col min="14362" max="14362" width="17.85546875" customWidth="1"/>
    <col min="14363" max="14363" width="17.140625" customWidth="1"/>
    <col min="14364" max="14364" width="70.140625" customWidth="1"/>
    <col min="14365" max="14365" width="35.85546875" customWidth="1"/>
    <col min="14366" max="14366" width="35.7109375" customWidth="1"/>
    <col min="14593" max="14596" width="0" hidden="1" customWidth="1"/>
    <col min="14597" max="14597" width="8.28515625" customWidth="1"/>
    <col min="14598" max="14598" width="7.85546875" customWidth="1"/>
    <col min="14599" max="14599" width="3" customWidth="1"/>
    <col min="14600" max="14600" width="53.140625" customWidth="1"/>
    <col min="14601" max="14601" width="8.7109375" customWidth="1"/>
    <col min="14602" max="14602" width="19.42578125" customWidth="1"/>
    <col min="14603" max="14603" width="4.42578125" customWidth="1"/>
    <col min="14604" max="14604" width="14.42578125" customWidth="1"/>
    <col min="14605" max="14611" width="5" customWidth="1"/>
    <col min="14612" max="14612" width="6.5703125" customWidth="1"/>
    <col min="14613" max="14616" width="5" customWidth="1"/>
    <col min="14617" max="14617" width="0" hidden="1" customWidth="1"/>
    <col min="14618" max="14618" width="17.85546875" customWidth="1"/>
    <col min="14619" max="14619" width="17.140625" customWidth="1"/>
    <col min="14620" max="14620" width="70.140625" customWidth="1"/>
    <col min="14621" max="14621" width="35.85546875" customWidth="1"/>
    <col min="14622" max="14622" width="35.7109375" customWidth="1"/>
    <col min="14849" max="14852" width="0" hidden="1" customWidth="1"/>
    <col min="14853" max="14853" width="8.28515625" customWidth="1"/>
    <col min="14854" max="14854" width="7.85546875" customWidth="1"/>
    <col min="14855" max="14855" width="3" customWidth="1"/>
    <col min="14856" max="14856" width="53.140625" customWidth="1"/>
    <col min="14857" max="14857" width="8.7109375" customWidth="1"/>
    <col min="14858" max="14858" width="19.42578125" customWidth="1"/>
    <col min="14859" max="14859" width="4.42578125" customWidth="1"/>
    <col min="14860" max="14860" width="14.42578125" customWidth="1"/>
    <col min="14861" max="14867" width="5" customWidth="1"/>
    <col min="14868" max="14868" width="6.5703125" customWidth="1"/>
    <col min="14869" max="14872" width="5" customWidth="1"/>
    <col min="14873" max="14873" width="0" hidden="1" customWidth="1"/>
    <col min="14874" max="14874" width="17.85546875" customWidth="1"/>
    <col min="14875" max="14875" width="17.140625" customWidth="1"/>
    <col min="14876" max="14876" width="70.140625" customWidth="1"/>
    <col min="14877" max="14877" width="35.85546875" customWidth="1"/>
    <col min="14878" max="14878" width="35.7109375" customWidth="1"/>
    <col min="15105" max="15108" width="0" hidden="1" customWidth="1"/>
    <col min="15109" max="15109" width="8.28515625" customWidth="1"/>
    <col min="15110" max="15110" width="7.85546875" customWidth="1"/>
    <col min="15111" max="15111" width="3" customWidth="1"/>
    <col min="15112" max="15112" width="53.140625" customWidth="1"/>
    <col min="15113" max="15113" width="8.7109375" customWidth="1"/>
    <col min="15114" max="15114" width="19.42578125" customWidth="1"/>
    <col min="15115" max="15115" width="4.42578125" customWidth="1"/>
    <col min="15116" max="15116" width="14.42578125" customWidth="1"/>
    <col min="15117" max="15123" width="5" customWidth="1"/>
    <col min="15124" max="15124" width="6.5703125" customWidth="1"/>
    <col min="15125" max="15128" width="5" customWidth="1"/>
    <col min="15129" max="15129" width="0" hidden="1" customWidth="1"/>
    <col min="15130" max="15130" width="17.85546875" customWidth="1"/>
    <col min="15131" max="15131" width="17.140625" customWidth="1"/>
    <col min="15132" max="15132" width="70.140625" customWidth="1"/>
    <col min="15133" max="15133" width="35.85546875" customWidth="1"/>
    <col min="15134" max="15134" width="35.7109375" customWidth="1"/>
    <col min="15361" max="15364" width="0" hidden="1" customWidth="1"/>
    <col min="15365" max="15365" width="8.28515625" customWidth="1"/>
    <col min="15366" max="15366" width="7.85546875" customWidth="1"/>
    <col min="15367" max="15367" width="3" customWidth="1"/>
    <col min="15368" max="15368" width="53.140625" customWidth="1"/>
    <col min="15369" max="15369" width="8.7109375" customWidth="1"/>
    <col min="15370" max="15370" width="19.42578125" customWidth="1"/>
    <col min="15371" max="15371" width="4.42578125" customWidth="1"/>
    <col min="15372" max="15372" width="14.42578125" customWidth="1"/>
    <col min="15373" max="15379" width="5" customWidth="1"/>
    <col min="15380" max="15380" width="6.5703125" customWidth="1"/>
    <col min="15381" max="15384" width="5" customWidth="1"/>
    <col min="15385" max="15385" width="0" hidden="1" customWidth="1"/>
    <col min="15386" max="15386" width="17.85546875" customWidth="1"/>
    <col min="15387" max="15387" width="17.140625" customWidth="1"/>
    <col min="15388" max="15388" width="70.140625" customWidth="1"/>
    <col min="15389" max="15389" width="35.85546875" customWidth="1"/>
    <col min="15390" max="15390" width="35.7109375" customWidth="1"/>
    <col min="15617" max="15620" width="0" hidden="1" customWidth="1"/>
    <col min="15621" max="15621" width="8.28515625" customWidth="1"/>
    <col min="15622" max="15622" width="7.85546875" customWidth="1"/>
    <col min="15623" max="15623" width="3" customWidth="1"/>
    <col min="15624" max="15624" width="53.140625" customWidth="1"/>
    <col min="15625" max="15625" width="8.7109375" customWidth="1"/>
    <col min="15626" max="15626" width="19.42578125" customWidth="1"/>
    <col min="15627" max="15627" width="4.42578125" customWidth="1"/>
    <col min="15628" max="15628" width="14.42578125" customWidth="1"/>
    <col min="15629" max="15635" width="5" customWidth="1"/>
    <col min="15636" max="15636" width="6.5703125" customWidth="1"/>
    <col min="15637" max="15640" width="5" customWidth="1"/>
    <col min="15641" max="15641" width="0" hidden="1" customWidth="1"/>
    <col min="15642" max="15642" width="17.85546875" customWidth="1"/>
    <col min="15643" max="15643" width="17.140625" customWidth="1"/>
    <col min="15644" max="15644" width="70.140625" customWidth="1"/>
    <col min="15645" max="15645" width="35.85546875" customWidth="1"/>
    <col min="15646" max="15646" width="35.7109375" customWidth="1"/>
    <col min="15873" max="15876" width="0" hidden="1" customWidth="1"/>
    <col min="15877" max="15877" width="8.28515625" customWidth="1"/>
    <col min="15878" max="15878" width="7.85546875" customWidth="1"/>
    <col min="15879" max="15879" width="3" customWidth="1"/>
    <col min="15880" max="15880" width="53.140625" customWidth="1"/>
    <col min="15881" max="15881" width="8.7109375" customWidth="1"/>
    <col min="15882" max="15882" width="19.42578125" customWidth="1"/>
    <col min="15883" max="15883" width="4.42578125" customWidth="1"/>
    <col min="15884" max="15884" width="14.42578125" customWidth="1"/>
    <col min="15885" max="15891" width="5" customWidth="1"/>
    <col min="15892" max="15892" width="6.5703125" customWidth="1"/>
    <col min="15893" max="15896" width="5" customWidth="1"/>
    <col min="15897" max="15897" width="0" hidden="1" customWidth="1"/>
    <col min="15898" max="15898" width="17.85546875" customWidth="1"/>
    <col min="15899" max="15899" width="17.140625" customWidth="1"/>
    <col min="15900" max="15900" width="70.140625" customWidth="1"/>
    <col min="15901" max="15901" width="35.85546875" customWidth="1"/>
    <col min="15902" max="15902" width="35.7109375" customWidth="1"/>
    <col min="16129" max="16132" width="0" hidden="1" customWidth="1"/>
    <col min="16133" max="16133" width="8.28515625" customWidth="1"/>
    <col min="16134" max="16134" width="7.85546875" customWidth="1"/>
    <col min="16135" max="16135" width="3" customWidth="1"/>
    <col min="16136" max="16136" width="53.140625" customWidth="1"/>
    <col min="16137" max="16137" width="8.7109375" customWidth="1"/>
    <col min="16138" max="16138" width="19.42578125" customWidth="1"/>
    <col min="16139" max="16139" width="4.42578125" customWidth="1"/>
    <col min="16140" max="16140" width="14.42578125" customWidth="1"/>
    <col min="16141" max="16147" width="5" customWidth="1"/>
    <col min="16148" max="16148" width="6.5703125" customWidth="1"/>
    <col min="16149" max="16152" width="5" customWidth="1"/>
    <col min="16153" max="16153" width="0" hidden="1" customWidth="1"/>
    <col min="16154" max="16154" width="17.85546875" customWidth="1"/>
    <col min="16155" max="16155" width="17.140625" customWidth="1"/>
    <col min="16156" max="16156" width="70.140625" customWidth="1"/>
    <col min="16157" max="16157" width="35.85546875" customWidth="1"/>
    <col min="16158" max="16158" width="35.7109375" customWidth="1"/>
  </cols>
  <sheetData>
    <row r="1" spans="1:64" s="32" customFormat="1" ht="59.25" customHeigh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1076"/>
      <c r="AA1" s="2406"/>
      <c r="AB1" s="2407"/>
      <c r="AC1" s="2407"/>
      <c r="AD1" s="2406"/>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row>
    <row r="2" spans="1:64" s="32" customFormat="1" ht="22.5" customHeight="1">
      <c r="A2" s="30"/>
      <c r="B2" s="2348"/>
      <c r="C2" s="2348"/>
      <c r="D2" s="2348"/>
      <c r="E2" s="2348"/>
      <c r="F2" s="2348"/>
      <c r="G2" s="2348"/>
      <c r="H2" s="2348"/>
      <c r="I2" s="2408"/>
      <c r="J2" s="2408"/>
      <c r="K2" s="2348"/>
      <c r="L2" s="2348"/>
      <c r="M2" s="2348"/>
      <c r="N2" s="2348"/>
      <c r="O2" s="2348"/>
      <c r="P2" s="2348"/>
      <c r="Q2" s="2348"/>
      <c r="R2" s="2348"/>
      <c r="S2" s="2348"/>
      <c r="T2" s="2348"/>
      <c r="U2" s="2348"/>
      <c r="V2" s="2348"/>
      <c r="W2" s="2348"/>
      <c r="X2" s="2348"/>
      <c r="Y2" s="30"/>
      <c r="Z2" s="3558" t="s">
        <v>69</v>
      </c>
      <c r="AA2" s="3558"/>
      <c r="AB2" s="3558"/>
      <c r="AC2" s="3558"/>
      <c r="AD2" s="3558"/>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row>
    <row r="3" spans="1:64" s="32" customFormat="1" ht="24" customHeight="1">
      <c r="A3" s="30"/>
      <c r="B3" s="34" t="s">
        <v>1374</v>
      </c>
      <c r="C3" s="2348"/>
      <c r="D3" s="2348"/>
      <c r="E3" s="2348"/>
      <c r="F3" s="2348"/>
      <c r="G3" s="2348"/>
      <c r="H3" s="2348"/>
      <c r="I3" s="2408"/>
      <c r="J3" s="2408"/>
      <c r="K3" s="2348"/>
      <c r="L3" s="2348"/>
      <c r="M3" s="2348"/>
      <c r="N3" s="2348"/>
      <c r="O3" s="2348"/>
      <c r="P3" s="2348"/>
      <c r="Q3" s="2348"/>
      <c r="R3" s="2348"/>
      <c r="S3" s="2348"/>
      <c r="T3" s="2348"/>
      <c r="U3" s="2348"/>
      <c r="V3" s="2348"/>
      <c r="W3" s="2348"/>
      <c r="X3" s="2348"/>
      <c r="Y3" s="30"/>
      <c r="Z3" s="3558"/>
      <c r="AA3" s="3558"/>
      <c r="AB3" s="3558"/>
      <c r="AC3" s="3558"/>
      <c r="AD3" s="3558"/>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row>
    <row r="4" spans="1:64" ht="17.25" customHeight="1">
      <c r="B4" s="34" t="s">
        <v>1353</v>
      </c>
      <c r="Z4" s="3558"/>
      <c r="AA4" s="3558"/>
      <c r="AB4" s="3558"/>
      <c r="AC4" s="3558"/>
      <c r="AD4" s="3558"/>
    </row>
    <row r="5" spans="1:64" ht="7.5" customHeight="1" thickBot="1">
      <c r="B5" s="35"/>
      <c r="Z5" s="1647"/>
      <c r="AA5" s="1647"/>
      <c r="AB5" s="2409"/>
      <c r="AC5" s="2409"/>
      <c r="AD5" s="1647"/>
    </row>
    <row r="6" spans="1:64" ht="21.75" customHeight="1" thickBot="1">
      <c r="B6" s="2725" t="s">
        <v>72</v>
      </c>
      <c r="C6" s="2725" t="s">
        <v>73</v>
      </c>
      <c r="D6" s="2725" t="s">
        <v>74</v>
      </c>
      <c r="E6" s="2728" t="s">
        <v>75</v>
      </c>
      <c r="F6" s="2731" t="s">
        <v>76</v>
      </c>
      <c r="G6" s="2732"/>
      <c r="H6" s="2733"/>
      <c r="I6" s="3559" t="s">
        <v>77</v>
      </c>
      <c r="J6" s="3559" t="s">
        <v>77</v>
      </c>
      <c r="K6" s="2746" t="s">
        <v>1375</v>
      </c>
      <c r="L6" s="2749" t="s">
        <v>79</v>
      </c>
      <c r="M6" s="2711" t="s">
        <v>81</v>
      </c>
      <c r="N6" s="2712"/>
      <c r="O6" s="2752"/>
      <c r="P6" s="2711" t="s">
        <v>82</v>
      </c>
      <c r="Q6" s="2712"/>
      <c r="R6" s="2752"/>
      <c r="S6" s="2711" t="s">
        <v>83</v>
      </c>
      <c r="T6" s="2712"/>
      <c r="U6" s="2752"/>
      <c r="V6" s="2711" t="s">
        <v>84</v>
      </c>
      <c r="W6" s="2712"/>
      <c r="X6" s="2752"/>
      <c r="Y6" s="3555" t="s">
        <v>283</v>
      </c>
      <c r="Z6" s="3553" t="s">
        <v>86</v>
      </c>
      <c r="AA6" s="3553"/>
      <c r="AB6" s="3554" t="s">
        <v>87</v>
      </c>
      <c r="AC6" s="3554"/>
      <c r="AD6" s="2410" t="s">
        <v>88</v>
      </c>
    </row>
    <row r="7" spans="1:64" ht="30" customHeight="1">
      <c r="B7" s="2726"/>
      <c r="C7" s="2726"/>
      <c r="D7" s="2726"/>
      <c r="E7" s="2729"/>
      <c r="F7" s="2734"/>
      <c r="G7" s="2735"/>
      <c r="H7" s="2736"/>
      <c r="I7" s="3560"/>
      <c r="J7" s="3560"/>
      <c r="K7" s="2747"/>
      <c r="L7" s="2750"/>
      <c r="M7" s="2713" t="s">
        <v>89</v>
      </c>
      <c r="N7" s="2713" t="s">
        <v>90</v>
      </c>
      <c r="O7" s="2713" t="s">
        <v>91</v>
      </c>
      <c r="P7" s="2713" t="s">
        <v>92</v>
      </c>
      <c r="Q7" s="2713" t="s">
        <v>93</v>
      </c>
      <c r="R7" s="2713" t="s">
        <v>94</v>
      </c>
      <c r="S7" s="2713" t="s">
        <v>95</v>
      </c>
      <c r="T7" s="2713" t="s">
        <v>96</v>
      </c>
      <c r="U7" s="2713" t="s">
        <v>97</v>
      </c>
      <c r="V7" s="2713" t="s">
        <v>98</v>
      </c>
      <c r="W7" s="2713" t="s">
        <v>99</v>
      </c>
      <c r="X7" s="2713" t="s">
        <v>100</v>
      </c>
      <c r="Y7" s="3556"/>
      <c r="Z7" s="3562" t="s">
        <v>101</v>
      </c>
      <c r="AA7" s="3563" t="s">
        <v>102</v>
      </c>
      <c r="AB7" s="3564" t="s">
        <v>820</v>
      </c>
      <c r="AC7" s="3564" t="s">
        <v>1376</v>
      </c>
      <c r="AD7" s="3565" t="s">
        <v>1377</v>
      </c>
    </row>
    <row r="8" spans="1:64" ht="19.5" customHeight="1" thickBot="1">
      <c r="B8" s="2727"/>
      <c r="C8" s="2727"/>
      <c r="D8" s="2727"/>
      <c r="E8" s="2730"/>
      <c r="F8" s="2737"/>
      <c r="G8" s="2738"/>
      <c r="H8" s="2739"/>
      <c r="I8" s="3561"/>
      <c r="J8" s="3561"/>
      <c r="K8" s="2748"/>
      <c r="L8" s="2751"/>
      <c r="M8" s="2714"/>
      <c r="N8" s="2714"/>
      <c r="O8" s="2714"/>
      <c r="P8" s="2714"/>
      <c r="Q8" s="2714"/>
      <c r="R8" s="2714"/>
      <c r="S8" s="2714"/>
      <c r="T8" s="2714"/>
      <c r="U8" s="2714"/>
      <c r="V8" s="2714"/>
      <c r="W8" s="2714"/>
      <c r="X8" s="2714"/>
      <c r="Y8" s="3557"/>
      <c r="Z8" s="3562"/>
      <c r="AA8" s="3563"/>
      <c r="AB8" s="3564"/>
      <c r="AC8" s="3564"/>
      <c r="AD8" s="3566"/>
    </row>
    <row r="9" spans="1:64" s="815" customFormat="1" ht="25.5" hidden="1" customHeight="1" thickBot="1">
      <c r="B9" s="160" t="s">
        <v>106</v>
      </c>
      <c r="C9" s="2665" t="s">
        <v>107</v>
      </c>
      <c r="D9" s="2665"/>
      <c r="E9" s="2665"/>
      <c r="F9" s="2665"/>
      <c r="G9" s="2665"/>
      <c r="H9" s="2665"/>
      <c r="I9" s="2665"/>
      <c r="J9" s="2665"/>
      <c r="K9" s="2665"/>
      <c r="L9" s="2665"/>
      <c r="M9" s="2665"/>
      <c r="N9" s="2665"/>
      <c r="O9" s="2665"/>
      <c r="P9" s="2665"/>
      <c r="Q9" s="2665"/>
      <c r="R9" s="2665"/>
      <c r="S9" s="2665"/>
      <c r="T9" s="2665"/>
      <c r="U9" s="2665"/>
      <c r="V9" s="2665"/>
      <c r="W9" s="2665"/>
      <c r="X9" s="2665"/>
      <c r="Y9" s="2411"/>
      <c r="Z9" s="2412"/>
      <c r="AA9" s="2412"/>
      <c r="AB9" s="2412"/>
      <c r="AC9" s="2412"/>
      <c r="AD9" s="2412"/>
    </row>
    <row r="10" spans="1:64" ht="27" hidden="1" customHeight="1" thickBot="1">
      <c r="A10" s="165"/>
      <c r="B10" s="43"/>
      <c r="C10" s="44" t="s">
        <v>287</v>
      </c>
      <c r="D10" s="3112" t="s">
        <v>572</v>
      </c>
      <c r="E10" s="2577"/>
      <c r="F10" s="2577"/>
      <c r="G10" s="2577"/>
      <c r="H10" s="2577"/>
      <c r="I10" s="2577"/>
      <c r="J10" s="2577"/>
      <c r="K10" s="2577"/>
      <c r="L10" s="2577"/>
      <c r="M10" s="2577"/>
      <c r="N10" s="2577"/>
      <c r="O10" s="2577"/>
      <c r="P10" s="2577"/>
      <c r="Q10" s="2577"/>
      <c r="R10" s="2577"/>
      <c r="S10" s="2577"/>
      <c r="T10" s="2577"/>
      <c r="U10" s="2577"/>
      <c r="V10" s="2577"/>
      <c r="W10" s="2577"/>
      <c r="X10" s="2578"/>
      <c r="Y10" s="2359"/>
      <c r="Z10" s="2352"/>
      <c r="AA10" s="2413"/>
      <c r="AB10" s="2413"/>
      <c r="AC10" s="2413"/>
      <c r="AD10" s="2413"/>
    </row>
    <row r="11" spans="1:64" ht="24" hidden="1" customHeight="1" thickBot="1">
      <c r="A11" s="165"/>
      <c r="B11" s="48"/>
      <c r="C11" s="49"/>
      <c r="D11" s="2694" t="s">
        <v>571</v>
      </c>
      <c r="E11" s="2695" t="s">
        <v>570</v>
      </c>
      <c r="F11" s="2695"/>
      <c r="G11" s="2695"/>
      <c r="H11" s="2696"/>
      <c r="I11" s="2346"/>
      <c r="J11" s="2647" t="s">
        <v>112</v>
      </c>
      <c r="K11" s="2648"/>
      <c r="L11" s="2649"/>
      <c r="M11" s="3121" t="s">
        <v>738</v>
      </c>
      <c r="N11" s="3121"/>
      <c r="O11" s="3121"/>
      <c r="P11" s="3121"/>
      <c r="Q11" s="3121"/>
      <c r="R11" s="3121"/>
      <c r="S11" s="3121"/>
      <c r="T11" s="3121"/>
      <c r="U11" s="3121"/>
      <c r="V11" s="3121"/>
      <c r="W11" s="3121"/>
      <c r="X11" s="3122"/>
      <c r="Y11" s="2359"/>
      <c r="Z11" s="1607"/>
      <c r="AA11" s="2414"/>
      <c r="AB11" s="2414"/>
      <c r="AC11" s="2414"/>
      <c r="AD11" s="2414"/>
    </row>
    <row r="12" spans="1:64" ht="9.75" hidden="1" customHeight="1">
      <c r="A12" s="165"/>
      <c r="B12" s="48"/>
      <c r="C12" s="54"/>
      <c r="D12" s="2581"/>
      <c r="E12" s="2583"/>
      <c r="F12" s="2583"/>
      <c r="G12" s="2583"/>
      <c r="H12" s="2584"/>
      <c r="I12" s="2343"/>
      <c r="J12" s="2597" t="s">
        <v>113</v>
      </c>
      <c r="K12" s="2598"/>
      <c r="L12" s="2599"/>
      <c r="M12" s="2697"/>
      <c r="N12" s="2566"/>
      <c r="O12" s="2566"/>
      <c r="P12" s="2566"/>
      <c r="Q12" s="2566">
        <v>30</v>
      </c>
      <c r="R12" s="2566"/>
      <c r="S12" s="2566"/>
      <c r="T12" s="2566">
        <v>30</v>
      </c>
      <c r="U12" s="2566"/>
      <c r="V12" s="2566"/>
      <c r="W12" s="2566"/>
      <c r="X12" s="2856">
        <v>40</v>
      </c>
      <c r="Y12" s="165"/>
      <c r="Z12" s="1607"/>
      <c r="AA12" s="2414"/>
      <c r="AB12" s="2414"/>
      <c r="AC12" s="2414"/>
      <c r="AD12" s="2414"/>
    </row>
    <row r="13" spans="1:64" ht="18" hidden="1" customHeight="1" thickBot="1">
      <c r="A13" s="165"/>
      <c r="B13" s="48"/>
      <c r="C13" s="54"/>
      <c r="D13" s="2581"/>
      <c r="E13" s="2583"/>
      <c r="F13" s="2583"/>
      <c r="G13" s="2583"/>
      <c r="H13" s="2584"/>
      <c r="I13" s="2415">
        <v>100</v>
      </c>
      <c r="J13" s="2415">
        <v>100</v>
      </c>
      <c r="K13" s="2786" t="s">
        <v>114</v>
      </c>
      <c r="L13" s="2787"/>
      <c r="M13" s="2762"/>
      <c r="N13" s="2567"/>
      <c r="O13" s="2567"/>
      <c r="P13" s="2567"/>
      <c r="Q13" s="2567"/>
      <c r="R13" s="2567"/>
      <c r="S13" s="2567"/>
      <c r="T13" s="2567"/>
      <c r="U13" s="2567"/>
      <c r="V13" s="2567"/>
      <c r="W13" s="2567"/>
      <c r="X13" s="2857"/>
      <c r="Y13" s="2359"/>
      <c r="Z13" s="1607"/>
      <c r="AA13" s="2414"/>
      <c r="AB13" s="2414"/>
      <c r="AC13" s="2414"/>
      <c r="AD13" s="2414"/>
    </row>
    <row r="14" spans="1:64" ht="52.5" customHeight="1" thickBot="1">
      <c r="A14" s="165"/>
      <c r="B14" s="48"/>
      <c r="C14" s="54"/>
      <c r="D14" s="310"/>
      <c r="E14" s="2876" t="s">
        <v>293</v>
      </c>
      <c r="F14" s="3546" t="s">
        <v>1355</v>
      </c>
      <c r="G14" s="2998"/>
      <c r="H14" s="2998"/>
      <c r="I14" s="1073">
        <f>SUM(I15:I16)</f>
        <v>0.04</v>
      </c>
      <c r="J14" s="1073">
        <f>SUM(J15:J16)</f>
        <v>0.03</v>
      </c>
      <c r="K14" s="354" t="s">
        <v>117</v>
      </c>
      <c r="L14" s="355"/>
      <c r="M14" s="355"/>
      <c r="N14" s="355"/>
      <c r="O14" s="355"/>
      <c r="P14" s="355"/>
      <c r="Q14" s="355"/>
      <c r="R14" s="355"/>
      <c r="S14" s="355"/>
      <c r="T14" s="355"/>
      <c r="U14" s="355"/>
      <c r="V14" s="355"/>
      <c r="W14" s="355"/>
      <c r="X14" s="2416"/>
      <c r="Y14" s="2366"/>
      <c r="Z14" s="1607"/>
      <c r="AA14" s="2417"/>
      <c r="AB14" s="2417"/>
      <c r="AC14" s="2414"/>
      <c r="AD14" s="2414"/>
    </row>
    <row r="15" spans="1:64" ht="61.5" customHeight="1" thickBot="1">
      <c r="A15" s="165"/>
      <c r="B15" s="48"/>
      <c r="C15" s="54"/>
      <c r="D15" s="54"/>
      <c r="E15" s="2967"/>
      <c r="F15" s="317" t="s">
        <v>568</v>
      </c>
      <c r="G15" s="2917" t="s">
        <v>1356</v>
      </c>
      <c r="H15" s="2918"/>
      <c r="I15" s="2418">
        <f>SUM(L15:W15)</f>
        <v>0.02</v>
      </c>
      <c r="J15" s="2419">
        <v>0.01</v>
      </c>
      <c r="K15" s="466">
        <v>1</v>
      </c>
      <c r="L15" s="468" t="s">
        <v>1357</v>
      </c>
      <c r="M15" s="513"/>
      <c r="N15" s="484"/>
      <c r="O15" s="484"/>
      <c r="P15" s="484"/>
      <c r="Q15" s="484"/>
      <c r="R15" s="484"/>
      <c r="S15" s="484"/>
      <c r="T15" s="484"/>
      <c r="U15" s="2420">
        <v>0.02</v>
      </c>
      <c r="V15" s="484"/>
      <c r="W15" s="484"/>
      <c r="X15" s="514"/>
      <c r="Y15" s="2359"/>
      <c r="Z15" s="1607" t="s">
        <v>1297</v>
      </c>
      <c r="AA15" s="2421"/>
      <c r="AB15" s="2385" t="s">
        <v>1358</v>
      </c>
      <c r="AC15" s="2414"/>
      <c r="AD15" s="2414"/>
    </row>
    <row r="16" spans="1:64" ht="37.5" customHeight="1" thickBot="1">
      <c r="A16" s="165"/>
      <c r="B16" s="48"/>
      <c r="C16" s="54"/>
      <c r="D16" s="54"/>
      <c r="E16" s="2967"/>
      <c r="F16" s="317" t="s">
        <v>746</v>
      </c>
      <c r="G16" s="2917" t="s">
        <v>1359</v>
      </c>
      <c r="H16" s="2918"/>
      <c r="I16" s="2418">
        <f>SUM(N16:Y16)</f>
        <v>0.02</v>
      </c>
      <c r="J16" s="2418">
        <f>SUM(M16:X16)</f>
        <v>0.02</v>
      </c>
      <c r="K16" s="473">
        <v>2</v>
      </c>
      <c r="L16" s="493" t="s">
        <v>380</v>
      </c>
      <c r="M16" s="584"/>
      <c r="N16" s="492"/>
      <c r="O16" s="2422">
        <v>5.0000000000000001E-3</v>
      </c>
      <c r="P16" s="492"/>
      <c r="Q16" s="492"/>
      <c r="R16" s="2422">
        <v>5.0000000000000001E-3</v>
      </c>
      <c r="S16" s="492"/>
      <c r="T16" s="2422"/>
      <c r="U16" s="2422">
        <v>5.0000000000000001E-3</v>
      </c>
      <c r="V16" s="492"/>
      <c r="W16" s="492"/>
      <c r="X16" s="2422">
        <v>5.0000000000000001E-3</v>
      </c>
      <c r="Y16" s="2359"/>
      <c r="Z16" s="2423" t="s">
        <v>794</v>
      </c>
      <c r="AA16" s="118" t="s">
        <v>1378</v>
      </c>
      <c r="AB16" s="118"/>
      <c r="AC16" s="113"/>
      <c r="AD16" s="2413" t="s">
        <v>1361</v>
      </c>
    </row>
    <row r="17" spans="1:30" s="815" customFormat="1" ht="27" customHeight="1" thickBot="1">
      <c r="B17" s="852"/>
      <c r="C17" s="2382" t="s">
        <v>108</v>
      </c>
      <c r="D17" s="2577" t="s">
        <v>1078</v>
      </c>
      <c r="E17" s="2577"/>
      <c r="F17" s="2577"/>
      <c r="G17" s="2577"/>
      <c r="H17" s="2577"/>
      <c r="I17" s="2577"/>
      <c r="J17" s="2577"/>
      <c r="K17" s="2577"/>
      <c r="L17" s="2577"/>
      <c r="M17" s="2577"/>
      <c r="N17" s="2577"/>
      <c r="O17" s="2577"/>
      <c r="P17" s="2577"/>
      <c r="Q17" s="2577"/>
      <c r="R17" s="2577"/>
      <c r="S17" s="2577"/>
      <c r="T17" s="2577"/>
      <c r="U17" s="2577"/>
      <c r="V17" s="2577"/>
      <c r="W17" s="2577"/>
      <c r="X17" s="2577"/>
      <c r="Y17" s="2359"/>
      <c r="Z17" s="2352"/>
      <c r="AA17" s="2413"/>
      <c r="AB17" s="2413"/>
      <c r="AC17" s="2413"/>
      <c r="AD17" s="2413"/>
    </row>
    <row r="18" spans="1:30" ht="24" customHeight="1" thickBot="1">
      <c r="B18" s="48"/>
      <c r="C18" s="49"/>
      <c r="D18" s="2694" t="s">
        <v>1079</v>
      </c>
      <c r="E18" s="2695" t="s">
        <v>111</v>
      </c>
      <c r="F18" s="2695"/>
      <c r="G18" s="2695"/>
      <c r="H18" s="2696"/>
      <c r="I18" s="2346"/>
      <c r="J18" s="2647" t="s">
        <v>112</v>
      </c>
      <c r="K18" s="2648"/>
      <c r="L18" s="2649"/>
      <c r="M18" s="3259" t="s">
        <v>1379</v>
      </c>
      <c r="N18" s="3259"/>
      <c r="O18" s="3259"/>
      <c r="P18" s="3259"/>
      <c r="Q18" s="3259"/>
      <c r="R18" s="3259"/>
      <c r="S18" s="3259"/>
      <c r="T18" s="3259"/>
      <c r="U18" s="3259"/>
      <c r="V18" s="3259"/>
      <c r="W18" s="3259"/>
      <c r="X18" s="3260"/>
      <c r="Y18" s="2359"/>
      <c r="Z18" s="1607"/>
      <c r="AA18" s="2414"/>
      <c r="AB18" s="2414"/>
      <c r="AC18" s="2414"/>
      <c r="AD18" s="2414"/>
    </row>
    <row r="19" spans="1:30" ht="9.75" customHeight="1">
      <c r="B19" s="48"/>
      <c r="C19" s="54"/>
      <c r="D19" s="2581"/>
      <c r="E19" s="2583"/>
      <c r="F19" s="2583"/>
      <c r="G19" s="2583"/>
      <c r="H19" s="2584"/>
      <c r="I19" s="2343"/>
      <c r="J19" s="2597" t="s">
        <v>113</v>
      </c>
      <c r="K19" s="2598"/>
      <c r="L19" s="2599"/>
      <c r="M19" s="2697"/>
      <c r="N19" s="2566"/>
      <c r="O19" s="2566"/>
      <c r="P19" s="2566"/>
      <c r="Q19" s="2566"/>
      <c r="R19" s="2566"/>
      <c r="S19" s="2566">
        <v>1</v>
      </c>
      <c r="T19" s="2566"/>
      <c r="U19" s="2566"/>
      <c r="V19" s="2566">
        <v>1</v>
      </c>
      <c r="W19" s="2566"/>
      <c r="X19" s="2856"/>
      <c r="Y19" s="2359"/>
      <c r="Z19" s="1607"/>
      <c r="AA19" s="2414"/>
      <c r="AB19" s="2414"/>
      <c r="AC19" s="2414"/>
      <c r="AD19" s="2414"/>
    </row>
    <row r="20" spans="1:30" ht="32.25" customHeight="1" thickBot="1">
      <c r="B20" s="48"/>
      <c r="C20" s="54"/>
      <c r="D20" s="2581"/>
      <c r="E20" s="2583"/>
      <c r="F20" s="2583"/>
      <c r="G20" s="2583"/>
      <c r="H20" s="2584"/>
      <c r="I20" s="351">
        <f>SUM(L19:W20)</f>
        <v>2</v>
      </c>
      <c r="J20" s="351">
        <f>SUM(M19:X20)</f>
        <v>2</v>
      </c>
      <c r="K20" s="2786" t="s">
        <v>1380</v>
      </c>
      <c r="L20" s="2787"/>
      <c r="M20" s="2762"/>
      <c r="N20" s="2567"/>
      <c r="O20" s="2567"/>
      <c r="P20" s="2567"/>
      <c r="Q20" s="2567"/>
      <c r="R20" s="2567"/>
      <c r="S20" s="2567"/>
      <c r="T20" s="2567"/>
      <c r="U20" s="2567"/>
      <c r="V20" s="2567"/>
      <c r="W20" s="2567"/>
      <c r="X20" s="2857"/>
      <c r="Y20" s="2359"/>
      <c r="Z20" s="1607"/>
      <c r="AA20" s="2414"/>
      <c r="AB20" s="2414"/>
      <c r="AC20" s="2414"/>
      <c r="AD20" s="2414"/>
    </row>
    <row r="21" spans="1:30" ht="35.25" customHeight="1" thickBot="1">
      <c r="B21" s="48"/>
      <c r="C21" s="54"/>
      <c r="D21" s="54"/>
      <c r="E21" s="2876" t="s">
        <v>131</v>
      </c>
      <c r="F21" s="2557" t="s">
        <v>132</v>
      </c>
      <c r="G21" s="2558"/>
      <c r="H21" s="2558"/>
      <c r="I21" s="1073">
        <f>SUM(I22:I24)</f>
        <v>4.0010000000000004E-2</v>
      </c>
      <c r="J21" s="1073">
        <f>SUM(J22:J24)</f>
        <v>1.6E-2</v>
      </c>
      <c r="K21" s="2560" t="s">
        <v>1381</v>
      </c>
      <c r="L21" s="2561"/>
      <c r="M21" s="2561"/>
      <c r="N21" s="2561"/>
      <c r="O21" s="2561"/>
      <c r="P21" s="2561"/>
      <c r="Q21" s="2561"/>
      <c r="R21" s="2561"/>
      <c r="S21" s="2561"/>
      <c r="T21" s="2561"/>
      <c r="U21" s="2561"/>
      <c r="V21" s="2561"/>
      <c r="W21" s="2561"/>
      <c r="X21" s="2877"/>
      <c r="Y21" s="2366"/>
      <c r="Z21" s="1607"/>
      <c r="AA21" s="2417"/>
      <c r="AB21" s="2417"/>
      <c r="AC21" s="2414"/>
      <c r="AD21" s="2414"/>
    </row>
    <row r="22" spans="1:30" ht="42.75" customHeight="1">
      <c r="B22" s="48"/>
      <c r="C22" s="54"/>
      <c r="D22" s="54"/>
      <c r="E22" s="2967"/>
      <c r="F22" s="2383" t="s">
        <v>1362</v>
      </c>
      <c r="G22" s="3542" t="s">
        <v>1363</v>
      </c>
      <c r="H22" s="3543"/>
      <c r="I22" s="2418">
        <f>SUM(N22:Y22)</f>
        <v>2.001E-2</v>
      </c>
      <c r="J22" s="2418">
        <v>1.6E-2</v>
      </c>
      <c r="K22" s="466">
        <f>1</f>
        <v>1</v>
      </c>
      <c r="L22" s="320" t="s">
        <v>1364</v>
      </c>
      <c r="M22" s="482"/>
      <c r="N22" s="483"/>
      <c r="O22" s="483"/>
      <c r="P22" s="483">
        <v>6.6699999999999997E-3</v>
      </c>
      <c r="Q22" s="483"/>
      <c r="R22" s="483"/>
      <c r="S22" s="483"/>
      <c r="T22" s="483">
        <v>6.6699999999999997E-3</v>
      </c>
      <c r="U22" s="483"/>
      <c r="V22" s="483"/>
      <c r="W22" s="483"/>
      <c r="X22" s="483">
        <v>6.6699999999999997E-3</v>
      </c>
      <c r="Y22" s="165"/>
      <c r="Z22" s="1607" t="s">
        <v>1382</v>
      </c>
      <c r="AA22" s="2421"/>
      <c r="AB22" s="2424" t="s">
        <v>1358</v>
      </c>
      <c r="AC22" s="2414"/>
      <c r="AD22" s="2414"/>
    </row>
    <row r="23" spans="1:30" ht="39" customHeight="1" thickBot="1">
      <c r="B23" s="48"/>
      <c r="C23" s="54"/>
      <c r="D23" s="54"/>
      <c r="E23" s="2967"/>
      <c r="F23" s="2386" t="s">
        <v>1365</v>
      </c>
      <c r="G23" s="3544" t="s">
        <v>1366</v>
      </c>
      <c r="H23" s="3545"/>
      <c r="I23" s="2418">
        <f>SUM(L23:W23)</f>
        <v>0.02</v>
      </c>
      <c r="J23" s="2419"/>
      <c r="K23" s="560">
        <f>1</f>
        <v>1</v>
      </c>
      <c r="L23" s="561" t="s">
        <v>504</v>
      </c>
      <c r="M23" s="897"/>
      <c r="N23" s="470"/>
      <c r="O23" s="470"/>
      <c r="P23" s="470"/>
      <c r="Q23" s="470"/>
      <c r="R23" s="470"/>
      <c r="S23" s="470"/>
      <c r="T23" s="470"/>
      <c r="U23" s="470">
        <v>0.02</v>
      </c>
      <c r="V23" s="470"/>
      <c r="W23" s="470"/>
      <c r="X23" s="952"/>
      <c r="Y23" s="2359"/>
      <c r="Z23" s="2423" t="s">
        <v>1382</v>
      </c>
      <c r="AA23" s="118"/>
      <c r="AB23" s="2425" t="s">
        <v>1383</v>
      </c>
      <c r="AC23" s="113"/>
      <c r="AD23" s="2413"/>
    </row>
    <row r="24" spans="1:30" ht="25.5" customHeight="1" thickBot="1">
      <c r="B24" s="39" t="s">
        <v>1369</v>
      </c>
      <c r="C24" s="2572" t="s">
        <v>1370</v>
      </c>
      <c r="D24" s="2572"/>
      <c r="E24" s="2572"/>
      <c r="F24" s="2572"/>
      <c r="G24" s="2572"/>
      <c r="H24" s="2572"/>
      <c r="I24" s="2572"/>
      <c r="J24" s="2572"/>
      <c r="K24" s="2572"/>
      <c r="L24" s="2572"/>
      <c r="M24" s="2572"/>
      <c r="N24" s="2572"/>
      <c r="O24" s="2572"/>
      <c r="P24" s="2572"/>
      <c r="Q24" s="2572"/>
      <c r="R24" s="2572"/>
      <c r="S24" s="2572"/>
      <c r="T24" s="2572"/>
      <c r="U24" s="2572"/>
      <c r="V24" s="2572"/>
      <c r="W24" s="2572"/>
      <c r="X24" s="2572"/>
      <c r="Y24" s="3547"/>
      <c r="Z24" s="2412"/>
      <c r="AA24" s="2412"/>
      <c r="AB24" s="2412"/>
      <c r="AC24" s="2412"/>
      <c r="AD24" s="2412"/>
    </row>
    <row r="25" spans="1:30" ht="27" customHeight="1" thickBot="1">
      <c r="B25" s="43"/>
      <c r="C25" s="44" t="s">
        <v>166</v>
      </c>
      <c r="D25" s="2577" t="s">
        <v>1371</v>
      </c>
      <c r="E25" s="2577"/>
      <c r="F25" s="2577"/>
      <c r="G25" s="2577"/>
      <c r="H25" s="2577"/>
      <c r="I25" s="2577"/>
      <c r="J25" s="2577"/>
      <c r="K25" s="2577"/>
      <c r="L25" s="2577"/>
      <c r="M25" s="2577"/>
      <c r="N25" s="2578"/>
      <c r="O25" s="2577" t="s">
        <v>1372</v>
      </c>
      <c r="P25" s="2577"/>
      <c r="Q25" s="2577"/>
      <c r="R25" s="2577"/>
      <c r="S25" s="2577"/>
      <c r="T25" s="2577"/>
      <c r="U25" s="2577"/>
      <c r="V25" s="2577"/>
      <c r="W25" s="2577"/>
      <c r="X25" s="2578"/>
      <c r="Y25" s="3548"/>
      <c r="Z25" s="2352"/>
      <c r="AA25" s="2413"/>
      <c r="AB25" s="2413"/>
      <c r="AC25" s="2413"/>
      <c r="AD25" s="2413"/>
    </row>
    <row r="26" spans="1:30" ht="24" customHeight="1" thickBot="1">
      <c r="A26" s="165"/>
      <c r="B26" s="48"/>
      <c r="C26" s="54"/>
      <c r="D26" s="3535" t="s">
        <v>168</v>
      </c>
      <c r="E26" s="3538" t="s">
        <v>475</v>
      </c>
      <c r="F26" s="3538"/>
      <c r="G26" s="3538"/>
      <c r="H26" s="3539"/>
      <c r="I26" s="2426"/>
      <c r="J26" s="2647" t="s">
        <v>112</v>
      </c>
      <c r="K26" s="2648"/>
      <c r="L26" s="2649"/>
      <c r="M26" s="2651" t="s">
        <v>170</v>
      </c>
      <c r="N26" s="2651"/>
      <c r="O26" s="2651"/>
      <c r="P26" s="2651"/>
      <c r="Q26" s="2651"/>
      <c r="R26" s="2651"/>
      <c r="S26" s="2651"/>
      <c r="T26" s="2651"/>
      <c r="U26" s="2651"/>
      <c r="V26" s="2651"/>
      <c r="W26" s="2651"/>
      <c r="X26" s="2652"/>
      <c r="Y26" s="3548"/>
      <c r="Z26" s="2352"/>
      <c r="AA26" s="2413"/>
      <c r="AB26" s="2413"/>
      <c r="AC26" s="2413"/>
      <c r="AD26" s="2413"/>
    </row>
    <row r="27" spans="1:30" ht="9.75" customHeight="1">
      <c r="A27" s="165"/>
      <c r="B27" s="48"/>
      <c r="C27" s="54"/>
      <c r="D27" s="3536"/>
      <c r="E27" s="3540"/>
      <c r="F27" s="3540"/>
      <c r="G27" s="3540"/>
      <c r="H27" s="3541"/>
      <c r="I27" s="2427"/>
      <c r="J27" s="2597" t="s">
        <v>113</v>
      </c>
      <c r="K27" s="2598"/>
      <c r="L27" s="2599"/>
      <c r="M27" s="2570"/>
      <c r="N27" s="2564"/>
      <c r="O27" s="2564"/>
      <c r="P27" s="2564"/>
      <c r="Q27" s="2566"/>
      <c r="R27" s="2566"/>
      <c r="S27" s="2566"/>
      <c r="T27" s="2566"/>
      <c r="U27" s="2566"/>
      <c r="V27" s="2566"/>
      <c r="W27" s="2566"/>
      <c r="X27" s="2628"/>
      <c r="Y27" s="3548"/>
      <c r="Z27" s="2975"/>
      <c r="AA27" s="3550"/>
      <c r="AB27" s="3550"/>
      <c r="AC27" s="3550"/>
      <c r="AD27" s="3550"/>
    </row>
    <row r="28" spans="1:30" ht="18" customHeight="1" thickBot="1">
      <c r="A28" s="165"/>
      <c r="B28" s="48"/>
      <c r="C28" s="54"/>
      <c r="D28" s="3537"/>
      <c r="E28" s="3540"/>
      <c r="F28" s="3540"/>
      <c r="G28" s="3540"/>
      <c r="H28" s="3541"/>
      <c r="I28" s="2388" t="s">
        <v>113</v>
      </c>
      <c r="J28" s="2388" t="s">
        <v>113</v>
      </c>
      <c r="K28" s="2600" t="s">
        <v>114</v>
      </c>
      <c r="L28" s="2601"/>
      <c r="M28" s="2571"/>
      <c r="N28" s="2565"/>
      <c r="O28" s="2565"/>
      <c r="P28" s="2565"/>
      <c r="Q28" s="2567"/>
      <c r="R28" s="2567"/>
      <c r="S28" s="2567"/>
      <c r="T28" s="2567"/>
      <c r="U28" s="2567"/>
      <c r="V28" s="2567"/>
      <c r="W28" s="2567"/>
      <c r="X28" s="2629"/>
      <c r="Y28" s="3548"/>
      <c r="Z28" s="2975"/>
      <c r="AA28" s="3550"/>
      <c r="AB28" s="3550"/>
      <c r="AC28" s="3550"/>
      <c r="AD28" s="3550"/>
    </row>
    <row r="29" spans="1:30" ht="35.25" customHeight="1" thickBot="1">
      <c r="A29" s="165"/>
      <c r="B29" s="48"/>
      <c r="C29" s="54"/>
      <c r="D29" s="49"/>
      <c r="E29" s="2876" t="s">
        <v>476</v>
      </c>
      <c r="F29" s="2998" t="s">
        <v>477</v>
      </c>
      <c r="G29" s="2998"/>
      <c r="H29" s="2998"/>
      <c r="I29" s="819">
        <f>SUM(I30)</f>
        <v>0.04</v>
      </c>
      <c r="J29" s="819">
        <f>SUM(J30)</f>
        <v>0.04</v>
      </c>
      <c r="K29" s="2999" t="s">
        <v>117</v>
      </c>
      <c r="L29" s="3000"/>
      <c r="M29" s="3000"/>
      <c r="N29" s="3000"/>
      <c r="O29" s="3000"/>
      <c r="P29" s="3000"/>
      <c r="Q29" s="3000"/>
      <c r="R29" s="3000"/>
      <c r="S29" s="3000"/>
      <c r="T29" s="3000"/>
      <c r="U29" s="3000"/>
      <c r="V29" s="3000"/>
      <c r="W29" s="3000"/>
      <c r="X29" s="3001"/>
      <c r="Y29" s="3548"/>
      <c r="Z29" s="2352"/>
      <c r="AA29" s="2413"/>
      <c r="AB29" s="2413"/>
      <c r="AC29" s="2413"/>
      <c r="AD29" s="2413"/>
    </row>
    <row r="30" spans="1:30" ht="24.75" customHeight="1">
      <c r="A30" s="165"/>
      <c r="B30" s="48"/>
      <c r="C30" s="54"/>
      <c r="D30" s="54"/>
      <c r="E30" s="2967"/>
      <c r="F30" s="878" t="s">
        <v>559</v>
      </c>
      <c r="G30" s="2994" t="s">
        <v>1384</v>
      </c>
      <c r="H30" s="2995"/>
      <c r="I30" s="2418">
        <f t="shared" ref="I30:I33" si="0">SUM(N30:Y30)</f>
        <v>0.04</v>
      </c>
      <c r="J30" s="2418">
        <f>SUM(J31:J33)</f>
        <v>0.04</v>
      </c>
      <c r="K30" s="823">
        <v>2</v>
      </c>
      <c r="L30" s="632" t="s">
        <v>1385</v>
      </c>
      <c r="M30" s="420">
        <f>SUM(M31:M33)</f>
        <v>0</v>
      </c>
      <c r="N30" s="420">
        <f t="shared" ref="N30:X30" si="1">SUM(N31:N33)</f>
        <v>0.01</v>
      </c>
      <c r="O30" s="420">
        <f t="shared" si="1"/>
        <v>5.0000000000000001E-3</v>
      </c>
      <c r="P30" s="420">
        <f t="shared" si="1"/>
        <v>5.0000000000000001E-3</v>
      </c>
      <c r="Q30" s="420">
        <f t="shared" si="1"/>
        <v>0</v>
      </c>
      <c r="R30" s="420">
        <f t="shared" si="1"/>
        <v>5.0000000000000001E-3</v>
      </c>
      <c r="S30" s="420">
        <f t="shared" si="1"/>
        <v>0</v>
      </c>
      <c r="T30" s="420">
        <f t="shared" si="1"/>
        <v>5.0000000000000001E-3</v>
      </c>
      <c r="U30" s="420">
        <f t="shared" si="1"/>
        <v>5.0000000000000001E-3</v>
      </c>
      <c r="V30" s="420">
        <f t="shared" si="1"/>
        <v>0</v>
      </c>
      <c r="W30" s="420">
        <f t="shared" si="1"/>
        <v>0</v>
      </c>
      <c r="X30" s="420">
        <f t="shared" si="1"/>
        <v>5.0000000000000001E-3</v>
      </c>
      <c r="Y30" s="3552"/>
      <c r="Z30" s="2975" t="s">
        <v>794</v>
      </c>
      <c r="AA30" s="2975" t="s">
        <v>1386</v>
      </c>
      <c r="AB30" s="3550"/>
      <c r="AC30" s="3550" t="s">
        <v>1387</v>
      </c>
      <c r="AD30" s="2428"/>
    </row>
    <row r="31" spans="1:30" ht="49.5" customHeight="1">
      <c r="A31" s="165"/>
      <c r="B31" s="48"/>
      <c r="C31" s="54"/>
      <c r="D31" s="54"/>
      <c r="E31" s="2351"/>
      <c r="F31" s="281"/>
      <c r="G31" s="576" t="s">
        <v>123</v>
      </c>
      <c r="H31" s="2429" t="s">
        <v>1388</v>
      </c>
      <c r="I31" s="2418">
        <f t="shared" si="0"/>
        <v>0.02</v>
      </c>
      <c r="J31" s="2418">
        <f>SUM(M31:X31)</f>
        <v>0.02</v>
      </c>
      <c r="K31" s="473"/>
      <c r="L31" s="827"/>
      <c r="M31" s="585"/>
      <c r="N31" s="492"/>
      <c r="O31" s="492">
        <v>5.0000000000000001E-3</v>
      </c>
      <c r="P31" s="492"/>
      <c r="R31" s="492">
        <v>5.0000000000000001E-3</v>
      </c>
      <c r="S31" s="492"/>
      <c r="T31" s="492"/>
      <c r="U31" s="492">
        <v>5.0000000000000001E-3</v>
      </c>
      <c r="V31" s="492"/>
      <c r="W31" s="492"/>
      <c r="X31" s="492">
        <v>5.0000000000000001E-3</v>
      </c>
      <c r="Y31" s="3548"/>
      <c r="Z31" s="2975"/>
      <c r="AA31" s="2975"/>
      <c r="AB31" s="3550"/>
      <c r="AC31" s="3550"/>
      <c r="AD31" s="2430"/>
    </row>
    <row r="32" spans="1:30" ht="24.75" customHeight="1">
      <c r="A32" s="165"/>
      <c r="B32" s="48"/>
      <c r="C32" s="54"/>
      <c r="D32" s="54"/>
      <c r="E32" s="2351"/>
      <c r="F32" s="281"/>
      <c r="G32" s="576" t="s">
        <v>123</v>
      </c>
      <c r="H32" s="2429" t="s">
        <v>1389</v>
      </c>
      <c r="I32" s="2418">
        <f t="shared" si="0"/>
        <v>0.01</v>
      </c>
      <c r="J32" s="2418">
        <f>SUM(M32:X32)</f>
        <v>0.01</v>
      </c>
      <c r="K32" s="473"/>
      <c r="L32" s="827"/>
      <c r="M32" s="585"/>
      <c r="N32" s="492">
        <v>0.01</v>
      </c>
      <c r="O32" s="492"/>
      <c r="P32" s="492"/>
      <c r="Q32" s="492"/>
      <c r="R32" s="492"/>
      <c r="S32" s="492"/>
      <c r="T32" s="492"/>
      <c r="U32" s="492"/>
      <c r="V32" s="492"/>
      <c r="W32" s="492"/>
      <c r="X32" s="474"/>
      <c r="Y32" s="3548"/>
      <c r="Z32" s="2352" t="s">
        <v>794</v>
      </c>
      <c r="AA32" s="2431" t="s">
        <v>162</v>
      </c>
      <c r="AB32" s="2412"/>
      <c r="AC32" s="2412"/>
      <c r="AD32" s="2412"/>
    </row>
    <row r="33" spans="1:30" ht="48.75" customHeight="1" thickBot="1">
      <c r="A33" s="165"/>
      <c r="B33" s="48"/>
      <c r="C33" s="54"/>
      <c r="D33" s="54"/>
      <c r="E33" s="2351"/>
      <c r="F33" s="281"/>
      <c r="G33" s="2355" t="s">
        <v>123</v>
      </c>
      <c r="H33" s="428" t="s">
        <v>1390</v>
      </c>
      <c r="I33" s="2418">
        <f t="shared" si="0"/>
        <v>0.01</v>
      </c>
      <c r="J33" s="2418">
        <f>SUM(M33:X33)</f>
        <v>0.01</v>
      </c>
      <c r="K33" s="831">
        <v>1</v>
      </c>
      <c r="L33" s="832" t="s">
        <v>638</v>
      </c>
      <c r="M33" s="2432"/>
      <c r="N33" s="834"/>
      <c r="O33" s="834"/>
      <c r="P33" s="834">
        <v>5.0000000000000001E-3</v>
      </c>
      <c r="Q33" s="834"/>
      <c r="R33" s="834"/>
      <c r="S33" s="834"/>
      <c r="T33" s="834">
        <v>5.0000000000000001E-3</v>
      </c>
      <c r="U33" s="834"/>
      <c r="V33" s="834"/>
      <c r="W33" s="834"/>
      <c r="X33" s="503"/>
      <c r="Y33" s="3548"/>
      <c r="Z33" s="2352" t="s">
        <v>794</v>
      </c>
      <c r="AA33" s="2352" t="s">
        <v>98</v>
      </c>
      <c r="AB33" s="2413"/>
      <c r="AC33" s="2413" t="s">
        <v>1391</v>
      </c>
      <c r="AD33" s="2413"/>
    </row>
    <row r="34" spans="1:30" ht="24" customHeight="1" thickBot="1">
      <c r="B34" s="48"/>
      <c r="C34" s="49"/>
      <c r="D34" s="2694" t="s">
        <v>1107</v>
      </c>
      <c r="E34" s="2695" t="s">
        <v>327</v>
      </c>
      <c r="F34" s="2583"/>
      <c r="G34" s="2583"/>
      <c r="H34" s="2584"/>
      <c r="I34" s="2343"/>
      <c r="J34" s="2647" t="s">
        <v>112</v>
      </c>
      <c r="K34" s="2648"/>
      <c r="L34" s="2649"/>
      <c r="M34" s="2884" t="s">
        <v>264</v>
      </c>
      <c r="N34" s="2884"/>
      <c r="O34" s="2884"/>
      <c r="P34" s="2884"/>
      <c r="Q34" s="2884"/>
      <c r="R34" s="2884"/>
      <c r="S34" s="2884"/>
      <c r="T34" s="2884"/>
      <c r="U34" s="2884"/>
      <c r="V34" s="2884"/>
      <c r="W34" s="2884"/>
      <c r="X34" s="2884"/>
      <c r="Z34" s="2352"/>
      <c r="AA34" s="2413"/>
      <c r="AB34" s="2413"/>
      <c r="AC34" s="2413"/>
      <c r="AD34" s="2413"/>
    </row>
    <row r="35" spans="1:30" ht="9.75" customHeight="1">
      <c r="B35" s="48"/>
      <c r="C35" s="54"/>
      <c r="D35" s="2581"/>
      <c r="E35" s="2583"/>
      <c r="F35" s="2583"/>
      <c r="G35" s="2583"/>
      <c r="H35" s="2584"/>
      <c r="I35" s="2343"/>
      <c r="J35" s="2597" t="s">
        <v>113</v>
      </c>
      <c r="K35" s="2598"/>
      <c r="L35" s="2599"/>
      <c r="M35" s="2697"/>
      <c r="N35" s="2566"/>
      <c r="O35" s="2566"/>
      <c r="P35" s="2566"/>
      <c r="Q35" s="2566"/>
      <c r="R35" s="2566"/>
      <c r="S35" s="2566"/>
      <c r="T35" s="3551">
        <f>SUM(T37:T41)</f>
        <v>0</v>
      </c>
      <c r="U35" s="2825"/>
      <c r="V35" s="2825"/>
      <c r="W35" s="2566"/>
      <c r="X35" s="2688"/>
      <c r="Z35" s="2975"/>
      <c r="AA35" s="3550"/>
      <c r="AB35" s="3550"/>
      <c r="AC35" s="3550"/>
      <c r="AD35" s="3550"/>
    </row>
    <row r="36" spans="1:30" ht="18" customHeight="1" thickBot="1">
      <c r="B36" s="48"/>
      <c r="C36" s="54"/>
      <c r="D36" s="2582"/>
      <c r="E36" s="2585"/>
      <c r="F36" s="2585"/>
      <c r="G36" s="2585"/>
      <c r="H36" s="2586"/>
      <c r="I36" s="351"/>
      <c r="J36" s="351"/>
      <c r="K36" s="2786" t="s">
        <v>1392</v>
      </c>
      <c r="L36" s="2787"/>
      <c r="M36" s="2762"/>
      <c r="N36" s="2567"/>
      <c r="O36" s="2567"/>
      <c r="P36" s="2567"/>
      <c r="Q36" s="2567"/>
      <c r="R36" s="2567"/>
      <c r="S36" s="2567"/>
      <c r="T36" s="2567"/>
      <c r="U36" s="2567"/>
      <c r="V36" s="2567"/>
      <c r="W36" s="2567"/>
      <c r="X36" s="2763"/>
      <c r="Z36" s="2975"/>
      <c r="AA36" s="3550"/>
      <c r="AB36" s="3550"/>
      <c r="AC36" s="3550"/>
      <c r="AD36" s="3550"/>
    </row>
    <row r="37" spans="1:30" ht="26.25" customHeight="1">
      <c r="B37" s="48"/>
      <c r="C37" s="54"/>
      <c r="D37" s="54"/>
      <c r="E37" s="2433" t="s">
        <v>1393</v>
      </c>
      <c r="F37" s="497" t="s">
        <v>1394</v>
      </c>
      <c r="G37" s="2562" t="s">
        <v>1395</v>
      </c>
      <c r="H37" s="2563"/>
      <c r="I37" s="365">
        <f>SUM(I38:I42)</f>
        <v>6.5000000000000002E-2</v>
      </c>
      <c r="J37" s="365">
        <f>SUM(J38:J42)</f>
        <v>5.9000000000000004E-2</v>
      </c>
      <c r="K37" s="466"/>
      <c r="L37" s="320"/>
      <c r="M37" s="2434"/>
      <c r="N37" s="2435"/>
      <c r="O37" s="2435"/>
      <c r="P37" s="2435"/>
      <c r="Q37" s="2435"/>
      <c r="R37" s="2435"/>
      <c r="S37" s="2435"/>
      <c r="T37" s="2435"/>
      <c r="U37" s="2435">
        <f>SUM(U38:U41)</f>
        <v>6.0000000000000005E-2</v>
      </c>
      <c r="V37" s="2435">
        <f>SUM(V38:V41)</f>
        <v>0</v>
      </c>
      <c r="W37" s="2435"/>
      <c r="X37" s="2436"/>
      <c r="Y37" s="2359"/>
      <c r="Z37" s="2352"/>
      <c r="AA37" s="2413"/>
      <c r="AB37" s="2413"/>
      <c r="AC37" s="2413"/>
      <c r="AD37" s="2413"/>
    </row>
    <row r="38" spans="1:30" ht="76.5" customHeight="1">
      <c r="B38" s="48"/>
      <c r="C38" s="54"/>
      <c r="D38" s="54"/>
      <c r="E38" s="2433"/>
      <c r="F38" s="497"/>
      <c r="G38" s="576" t="s">
        <v>123</v>
      </c>
      <c r="H38" s="2429" t="s">
        <v>1396</v>
      </c>
      <c r="I38" s="2418">
        <f t="shared" ref="I38:I41" si="2">SUM(N38:Y38)</f>
        <v>0.02</v>
      </c>
      <c r="J38" s="2437">
        <v>1.4E-2</v>
      </c>
      <c r="K38" s="2438"/>
      <c r="L38" s="2439"/>
      <c r="M38" s="2440"/>
      <c r="N38" s="2441"/>
      <c r="O38" s="2441"/>
      <c r="P38" s="2441"/>
      <c r="Q38" s="2441"/>
      <c r="R38" s="2441"/>
      <c r="S38" s="2441"/>
      <c r="T38" s="2441"/>
      <c r="U38" s="2441">
        <v>0.02</v>
      </c>
      <c r="V38" s="2441"/>
      <c r="W38" s="2441"/>
      <c r="X38" s="2442"/>
      <c r="Y38" s="2443"/>
      <c r="Z38" s="2352" t="s">
        <v>1382</v>
      </c>
      <c r="AA38" s="2444"/>
      <c r="AB38" s="2444"/>
      <c r="AC38" s="2413" t="s">
        <v>1397</v>
      </c>
      <c r="AD38" s="2428"/>
    </row>
    <row r="39" spans="1:30" ht="63.75" customHeight="1">
      <c r="B39" s="48"/>
      <c r="C39" s="54"/>
      <c r="D39" s="54"/>
      <c r="E39" s="2433"/>
      <c r="F39" s="497"/>
      <c r="G39" s="576" t="s">
        <v>123</v>
      </c>
      <c r="H39" s="2429" t="s">
        <v>1398</v>
      </c>
      <c r="I39" s="2418">
        <f t="shared" si="2"/>
        <v>0.02</v>
      </c>
      <c r="J39" s="2445">
        <f>SUM(M39:X39)</f>
        <v>0.02</v>
      </c>
      <c r="K39" s="2438"/>
      <c r="L39" s="2439"/>
      <c r="M39" s="2446"/>
      <c r="N39" s="2447"/>
      <c r="O39" s="2447"/>
      <c r="P39" s="2447"/>
      <c r="Q39" s="2447"/>
      <c r="R39" s="2447"/>
      <c r="S39" s="2447"/>
      <c r="T39" s="2447"/>
      <c r="U39" s="2447">
        <v>0.02</v>
      </c>
      <c r="V39" s="2447"/>
      <c r="W39" s="2447"/>
      <c r="X39" s="2448"/>
      <c r="Y39" s="2449"/>
      <c r="Z39" s="2352" t="s">
        <v>794</v>
      </c>
      <c r="AA39" s="2413" t="s">
        <v>809</v>
      </c>
      <c r="AB39" s="2444"/>
      <c r="AC39" s="2413" t="s">
        <v>1399</v>
      </c>
      <c r="AD39" s="2430"/>
    </row>
    <row r="40" spans="1:30" ht="26.25" customHeight="1">
      <c r="B40" s="48"/>
      <c r="C40" s="54"/>
      <c r="D40" s="54"/>
      <c r="E40" s="2433"/>
      <c r="F40" s="497"/>
      <c r="G40" s="576" t="s">
        <v>123</v>
      </c>
      <c r="H40" s="2429" t="s">
        <v>1400</v>
      </c>
      <c r="I40" s="2418">
        <f t="shared" si="2"/>
        <v>0.01</v>
      </c>
      <c r="J40" s="2445">
        <f>SUM(M40:X40)</f>
        <v>0.01</v>
      </c>
      <c r="K40" s="2438"/>
      <c r="L40" s="2439"/>
      <c r="M40" s="2440"/>
      <c r="N40" s="2441"/>
      <c r="O40" s="2441"/>
      <c r="P40" s="2441"/>
      <c r="Q40" s="2441"/>
      <c r="R40" s="2441"/>
      <c r="S40" s="2441"/>
      <c r="T40" s="2441"/>
      <c r="U40" s="2441">
        <v>0.01</v>
      </c>
      <c r="V40" s="2441"/>
      <c r="W40" s="2441"/>
      <c r="X40" s="2442"/>
      <c r="Y40" s="2449"/>
      <c r="Z40" s="1648" t="s">
        <v>794</v>
      </c>
      <c r="AA40" s="1648" t="s">
        <v>1401</v>
      </c>
      <c r="AB40" s="1647"/>
      <c r="AC40" s="1647" t="s">
        <v>1402</v>
      </c>
      <c r="AD40" s="1647"/>
    </row>
    <row r="41" spans="1:30" ht="36" customHeight="1">
      <c r="B41" s="48"/>
      <c r="C41" s="54"/>
      <c r="D41" s="495"/>
      <c r="E41" s="2433"/>
      <c r="F41" s="487"/>
      <c r="G41" s="576" t="s">
        <v>123</v>
      </c>
      <c r="H41" s="2429" t="s">
        <v>1403</v>
      </c>
      <c r="I41" s="2418">
        <f t="shared" si="2"/>
        <v>0.01</v>
      </c>
      <c r="J41" s="2445">
        <f>SUM(M41:X41)</f>
        <v>0.01</v>
      </c>
      <c r="K41" s="2450"/>
      <c r="L41" s="2451"/>
      <c r="M41" s="2452"/>
      <c r="N41" s="2453"/>
      <c r="O41" s="2453"/>
      <c r="P41" s="2453"/>
      <c r="Q41" s="2453"/>
      <c r="R41" s="2453"/>
      <c r="S41" s="2453"/>
      <c r="T41" s="2453"/>
      <c r="U41" s="2441">
        <v>0.01</v>
      </c>
      <c r="V41" s="2453"/>
      <c r="W41" s="2453"/>
      <c r="X41" s="2454"/>
      <c r="Z41" s="1647" t="s">
        <v>794</v>
      </c>
      <c r="AA41" s="1647" t="s">
        <v>809</v>
      </c>
      <c r="AB41" s="1647"/>
      <c r="AC41" s="1648" t="s">
        <v>1404</v>
      </c>
      <c r="AD41" s="1647"/>
    </row>
    <row r="42" spans="1:30" ht="36" customHeight="1" thickBot="1">
      <c r="B42" s="48"/>
      <c r="C42" s="54"/>
      <c r="D42" s="495"/>
      <c r="E42" s="2433"/>
      <c r="F42" s="497" t="s">
        <v>1405</v>
      </c>
      <c r="G42" s="2991" t="s">
        <v>1406</v>
      </c>
      <c r="H42" s="2992"/>
      <c r="I42" s="2418">
        <f>SUM(N42:Y42)</f>
        <v>5.0000000000000001E-3</v>
      </c>
      <c r="J42" s="2418">
        <f>SUM(O42:Z42)</f>
        <v>5.0000000000000001E-3</v>
      </c>
      <c r="K42" s="2455"/>
      <c r="L42" s="2456"/>
      <c r="M42" s="2457"/>
      <c r="N42" s="2458"/>
      <c r="O42" s="2458"/>
      <c r="P42" s="2458"/>
      <c r="Q42" s="2458"/>
      <c r="R42" s="2458"/>
      <c r="S42" s="2458"/>
      <c r="T42" s="676">
        <v>5.0000000000000001E-3</v>
      </c>
      <c r="U42" s="2458"/>
      <c r="V42" s="2458"/>
      <c r="W42" s="2458"/>
      <c r="X42" s="2459"/>
      <c r="Z42" s="1607"/>
      <c r="AA42" s="2414"/>
      <c r="AB42" s="2414"/>
      <c r="AC42" s="2414"/>
      <c r="AD42" s="2414"/>
    </row>
    <row r="43" spans="1:30" ht="25.5" customHeight="1" thickBot="1">
      <c r="B43" s="39" t="s">
        <v>215</v>
      </c>
      <c r="C43" s="2572" t="s">
        <v>216</v>
      </c>
      <c r="D43" s="2572"/>
      <c r="E43" s="2572"/>
      <c r="F43" s="2572"/>
      <c r="G43" s="2572"/>
      <c r="H43" s="2572"/>
      <c r="I43" s="2572"/>
      <c r="J43" s="2572"/>
      <c r="K43" s="2572"/>
      <c r="L43" s="2572"/>
      <c r="M43" s="2572"/>
      <c r="N43" s="2572"/>
      <c r="O43" s="2572"/>
      <c r="P43" s="2572"/>
      <c r="Q43" s="2572"/>
      <c r="R43" s="2572"/>
      <c r="S43" s="2572"/>
      <c r="T43" s="2572"/>
      <c r="U43" s="2572"/>
      <c r="V43" s="2572"/>
      <c r="W43" s="2572"/>
      <c r="X43" s="2572"/>
      <c r="Y43" s="3547">
        <f>Y48+Y51+Y60+Y67+Y71</f>
        <v>0</v>
      </c>
      <c r="Z43" s="1607"/>
      <c r="AA43" s="2414"/>
      <c r="AB43" s="2414"/>
      <c r="AC43" s="2414"/>
      <c r="AD43" s="2414"/>
    </row>
    <row r="44" spans="1:30" ht="27" customHeight="1" thickBot="1">
      <c r="B44" s="43"/>
      <c r="C44" s="44" t="s">
        <v>232</v>
      </c>
      <c r="D44" s="2577" t="s">
        <v>218</v>
      </c>
      <c r="E44" s="2577"/>
      <c r="F44" s="2577"/>
      <c r="G44" s="2577"/>
      <c r="H44" s="2577"/>
      <c r="I44" s="2577"/>
      <c r="J44" s="2577"/>
      <c r="K44" s="2577"/>
      <c r="L44" s="2577"/>
      <c r="M44" s="2577"/>
      <c r="N44" s="2577"/>
      <c r="O44" s="2577"/>
      <c r="P44" s="2577"/>
      <c r="Q44" s="2577"/>
      <c r="R44" s="2577"/>
      <c r="S44" s="2577"/>
      <c r="T44" s="2577"/>
      <c r="U44" s="2577"/>
      <c r="V44" s="2577"/>
      <c r="W44" s="2577"/>
      <c r="X44" s="2577"/>
      <c r="Y44" s="3548"/>
      <c r="Z44" s="1607"/>
      <c r="AA44" s="2414"/>
      <c r="AB44" s="2414"/>
      <c r="AC44" s="2414"/>
      <c r="AD44" s="2414"/>
    </row>
    <row r="45" spans="1:30" ht="24" customHeight="1" thickBot="1">
      <c r="B45" s="48"/>
      <c r="C45" s="49"/>
      <c r="D45" s="2694" t="s">
        <v>265</v>
      </c>
      <c r="E45" s="2695" t="s">
        <v>266</v>
      </c>
      <c r="F45" s="2695"/>
      <c r="G45" s="2695"/>
      <c r="H45" s="2696"/>
      <c r="I45" s="2346"/>
      <c r="J45" s="2647" t="s">
        <v>112</v>
      </c>
      <c r="K45" s="2648"/>
      <c r="L45" s="2649"/>
      <c r="M45" s="2884" t="s">
        <v>264</v>
      </c>
      <c r="N45" s="2884"/>
      <c r="O45" s="2884"/>
      <c r="P45" s="2884"/>
      <c r="Q45" s="2884"/>
      <c r="R45" s="2884"/>
      <c r="S45" s="2884"/>
      <c r="T45" s="2884"/>
      <c r="U45" s="2884"/>
      <c r="V45" s="2884"/>
      <c r="W45" s="2884"/>
      <c r="X45" s="2884"/>
      <c r="Y45" s="3548"/>
      <c r="Z45" s="1607"/>
      <c r="AA45" s="2414"/>
      <c r="AB45" s="2417"/>
      <c r="AC45" s="2417"/>
      <c r="AD45" s="2414"/>
    </row>
    <row r="46" spans="1:30" ht="9.75" customHeight="1">
      <c r="B46" s="48"/>
      <c r="C46" s="54"/>
      <c r="D46" s="2581"/>
      <c r="E46" s="2583"/>
      <c r="F46" s="2583"/>
      <c r="G46" s="2583"/>
      <c r="H46" s="2584"/>
      <c r="I46" s="2343"/>
      <c r="J46" s="2597" t="s">
        <v>113</v>
      </c>
      <c r="K46" s="2598"/>
      <c r="L46" s="2599"/>
      <c r="M46" s="2697"/>
      <c r="N46" s="2566"/>
      <c r="O46" s="2566"/>
      <c r="P46" s="2566"/>
      <c r="Q46" s="2566"/>
      <c r="R46" s="2566"/>
      <c r="S46" s="2566"/>
      <c r="T46" s="2566"/>
      <c r="U46" s="2566"/>
      <c r="V46" s="2566"/>
      <c r="W46" s="2566"/>
      <c r="X46" s="2688"/>
      <c r="Y46" s="3548"/>
      <c r="Z46" s="1607"/>
      <c r="AA46" s="2414"/>
      <c r="AB46" s="2414"/>
      <c r="AC46" s="2414"/>
      <c r="AD46" s="869"/>
    </row>
    <row r="47" spans="1:30" ht="18" customHeight="1" thickBot="1">
      <c r="B47" s="48"/>
      <c r="C47" s="54"/>
      <c r="D47" s="2582"/>
      <c r="E47" s="2585"/>
      <c r="F47" s="2585"/>
      <c r="G47" s="2585"/>
      <c r="H47" s="2586"/>
      <c r="I47" s="2415"/>
      <c r="J47" s="2415"/>
      <c r="K47" s="2786" t="s">
        <v>267</v>
      </c>
      <c r="L47" s="2787"/>
      <c r="M47" s="2762"/>
      <c r="N47" s="2567"/>
      <c r="O47" s="2567"/>
      <c r="P47" s="2567"/>
      <c r="Q47" s="2567"/>
      <c r="R47" s="2567"/>
      <c r="S47" s="2567"/>
      <c r="T47" s="2567"/>
      <c r="U47" s="2567"/>
      <c r="V47" s="2567"/>
      <c r="W47" s="2567"/>
      <c r="X47" s="2763"/>
      <c r="Y47" s="3549"/>
      <c r="Z47" s="1607"/>
      <c r="AA47" s="2414"/>
      <c r="AB47" s="2414"/>
      <c r="AC47" s="2414"/>
      <c r="AD47" s="869"/>
    </row>
    <row r="48" spans="1:30" ht="20.25" customHeight="1" thickBot="1">
      <c r="B48" s="48"/>
      <c r="C48" s="54"/>
      <c r="D48" s="54"/>
      <c r="E48" s="2876" t="s">
        <v>358</v>
      </c>
      <c r="F48" s="2888" t="s">
        <v>269</v>
      </c>
      <c r="G48" s="2817"/>
      <c r="H48" s="2817"/>
      <c r="I48" s="508">
        <f>SUM(I49:I50)</f>
        <v>0.01</v>
      </c>
      <c r="J48" s="508">
        <f>SUM(J49:J50)</f>
        <v>8.0000000000000002E-3</v>
      </c>
      <c r="K48" s="2560" t="s">
        <v>117</v>
      </c>
      <c r="L48" s="2561"/>
      <c r="M48" s="2561"/>
      <c r="N48" s="2561"/>
      <c r="O48" s="2561"/>
      <c r="P48" s="2561"/>
      <c r="Q48" s="2561"/>
      <c r="R48" s="2561"/>
      <c r="S48" s="2561"/>
      <c r="T48" s="2561"/>
      <c r="U48" s="2561"/>
      <c r="V48" s="2561"/>
      <c r="W48" s="2561"/>
      <c r="X48" s="2561"/>
      <c r="Y48" s="2366">
        <f>SUM(Y49:Y50)</f>
        <v>0</v>
      </c>
      <c r="Z48" s="1647"/>
      <c r="AA48" s="1647"/>
      <c r="AB48" s="1647"/>
      <c r="AC48" s="1647"/>
      <c r="AD48" s="1647"/>
    </row>
    <row r="49" spans="2:30" ht="72" customHeight="1" thickBot="1">
      <c r="B49" s="48"/>
      <c r="C49" s="54"/>
      <c r="D49" s="54"/>
      <c r="E49" s="2967"/>
      <c r="F49" s="317" t="s">
        <v>364</v>
      </c>
      <c r="G49" s="2562" t="s">
        <v>395</v>
      </c>
      <c r="H49" s="2563"/>
      <c r="I49" s="2418">
        <f>SUM(L49:W49)</f>
        <v>0.01</v>
      </c>
      <c r="J49" s="2418">
        <v>8.0000000000000002E-3</v>
      </c>
      <c r="K49" s="466">
        <v>7</v>
      </c>
      <c r="L49" s="320" t="s">
        <v>638</v>
      </c>
      <c r="M49" s="513"/>
      <c r="N49" s="484">
        <v>2.5000000000000001E-3</v>
      </c>
      <c r="O49" s="484">
        <v>2.5000000000000001E-3</v>
      </c>
      <c r="P49" s="484">
        <v>2.5000000000000001E-3</v>
      </c>
      <c r="Q49" s="484">
        <v>2.5000000000000001E-3</v>
      </c>
      <c r="R49" s="484"/>
      <c r="S49" s="484"/>
      <c r="T49" s="484"/>
      <c r="U49" s="484"/>
      <c r="V49" s="484"/>
      <c r="W49" s="484"/>
      <c r="X49" s="514"/>
      <c r="Y49" s="2359"/>
      <c r="Z49" s="1607" t="s">
        <v>1382</v>
      </c>
      <c r="AA49" s="2414"/>
      <c r="AB49" s="2414"/>
      <c r="AC49" s="2413" t="s">
        <v>1407</v>
      </c>
      <c r="AD49" s="2414"/>
    </row>
    <row r="50" spans="2:30" ht="24" customHeight="1" thickBot="1">
      <c r="B50" s="48"/>
      <c r="C50" s="54"/>
      <c r="D50" s="2694" t="s">
        <v>1036</v>
      </c>
      <c r="E50" s="2695" t="s">
        <v>1037</v>
      </c>
      <c r="F50" s="2695"/>
      <c r="G50" s="2695"/>
      <c r="H50" s="2696"/>
      <c r="I50" s="2346"/>
      <c r="J50" s="2647" t="s">
        <v>112</v>
      </c>
      <c r="K50" s="2648"/>
      <c r="L50" s="2649"/>
      <c r="M50" s="2884" t="s">
        <v>1038</v>
      </c>
      <c r="N50" s="2884"/>
      <c r="O50" s="2884"/>
      <c r="P50" s="2884"/>
      <c r="Q50" s="2884"/>
      <c r="R50" s="2884"/>
      <c r="S50" s="2884"/>
      <c r="T50" s="2884"/>
      <c r="U50" s="2884"/>
      <c r="V50" s="2884"/>
      <c r="W50" s="2884"/>
      <c r="X50" s="2885"/>
      <c r="Y50" s="2359"/>
      <c r="Z50" s="1607"/>
      <c r="AA50" s="2414"/>
      <c r="AB50" s="2414"/>
      <c r="AC50" s="2414"/>
      <c r="AD50" s="2414"/>
    </row>
    <row r="51" spans="2:30" ht="9.75" customHeight="1">
      <c r="B51" s="48"/>
      <c r="C51" s="54"/>
      <c r="D51" s="2581"/>
      <c r="E51" s="2583"/>
      <c r="F51" s="2583"/>
      <c r="G51" s="2583"/>
      <c r="H51" s="2584"/>
      <c r="I51" s="2343"/>
      <c r="J51" s="2597" t="s">
        <v>113</v>
      </c>
      <c r="K51" s="2598"/>
      <c r="L51" s="2599"/>
      <c r="M51" s="2570"/>
      <c r="N51" s="2564"/>
      <c r="O51" s="2564"/>
      <c r="P51" s="2564"/>
      <c r="Q51" s="2564"/>
      <c r="R51" s="2564"/>
      <c r="S51" s="2564"/>
      <c r="T51" s="2566"/>
      <c r="U51" s="2564"/>
      <c r="V51" s="2564"/>
      <c r="W51" s="2564">
        <v>4</v>
      </c>
      <c r="X51" s="2902"/>
      <c r="Y51" s="2359"/>
      <c r="Z51" s="1607"/>
      <c r="AA51" s="2414"/>
      <c r="AB51" s="2414"/>
      <c r="AC51" s="2414"/>
      <c r="AD51" s="2414"/>
    </row>
    <row r="52" spans="2:30" ht="18" customHeight="1" thickBot="1">
      <c r="B52" s="48"/>
      <c r="C52" s="54"/>
      <c r="D52" s="2581"/>
      <c r="E52" s="2583"/>
      <c r="F52" s="2583"/>
      <c r="G52" s="2583"/>
      <c r="H52" s="2584"/>
      <c r="I52" s="2460">
        <v>4</v>
      </c>
      <c r="J52" s="2460">
        <v>4</v>
      </c>
      <c r="K52" s="2600" t="s">
        <v>1039</v>
      </c>
      <c r="L52" s="2601"/>
      <c r="M52" s="2571"/>
      <c r="N52" s="2565"/>
      <c r="O52" s="2565"/>
      <c r="P52" s="2565"/>
      <c r="Q52" s="2565"/>
      <c r="R52" s="2565"/>
      <c r="S52" s="2565"/>
      <c r="T52" s="2567"/>
      <c r="U52" s="2565"/>
      <c r="V52" s="2565"/>
      <c r="W52" s="2565"/>
      <c r="X52" s="2903"/>
      <c r="Y52" s="2359"/>
      <c r="Z52" s="1607"/>
      <c r="AA52" s="2414"/>
      <c r="AB52" s="2421"/>
      <c r="AC52" s="2421"/>
      <c r="AD52" s="2414"/>
    </row>
    <row r="53" spans="2:30" ht="35.25" customHeight="1" thickBot="1">
      <c r="B53" s="48"/>
      <c r="C53" s="54"/>
      <c r="D53" s="49"/>
      <c r="E53" s="2876" t="s">
        <v>1040</v>
      </c>
      <c r="F53" s="2557" t="s">
        <v>1041</v>
      </c>
      <c r="G53" s="2558"/>
      <c r="H53" s="2558"/>
      <c r="I53" s="508">
        <f>SUM(I54:I55)</f>
        <v>0.05</v>
      </c>
      <c r="J53" s="508">
        <f>SUM(J54:J55)</f>
        <v>0.03</v>
      </c>
      <c r="K53" s="2560" t="s">
        <v>117</v>
      </c>
      <c r="L53" s="2561"/>
      <c r="M53" s="2561"/>
      <c r="N53" s="2561"/>
      <c r="O53" s="2561"/>
      <c r="P53" s="2561"/>
      <c r="Q53" s="2561"/>
      <c r="R53" s="2561"/>
      <c r="S53" s="2561"/>
      <c r="T53" s="2561"/>
      <c r="U53" s="2561"/>
      <c r="V53" s="2561"/>
      <c r="W53" s="2561"/>
      <c r="X53" s="2877"/>
      <c r="Y53" s="2366">
        <f>SUM(Y54:Y58)</f>
        <v>0</v>
      </c>
      <c r="Z53" s="1607"/>
      <c r="AA53" s="2414"/>
      <c r="AB53" s="2421"/>
      <c r="AC53" s="2421"/>
      <c r="AD53" s="2414"/>
    </row>
    <row r="54" spans="2:30" ht="44.25" customHeight="1" thickBot="1">
      <c r="B54" s="48"/>
      <c r="C54" s="54"/>
      <c r="D54" s="54"/>
      <c r="E54" s="2815"/>
      <c r="F54" s="317" t="s">
        <v>1042</v>
      </c>
      <c r="G54" s="2562" t="s">
        <v>1043</v>
      </c>
      <c r="H54" s="2563"/>
      <c r="I54" s="512"/>
      <c r="J54" s="2461"/>
      <c r="K54" s="466"/>
      <c r="L54" s="320"/>
      <c r="M54" s="513"/>
      <c r="N54" s="484"/>
      <c r="O54" s="484"/>
      <c r="P54" s="484"/>
      <c r="Q54" s="484"/>
      <c r="R54" s="484"/>
      <c r="S54" s="484"/>
      <c r="T54" s="484"/>
      <c r="U54" s="484"/>
      <c r="V54" s="484">
        <f>V55</f>
        <v>0.03</v>
      </c>
      <c r="W54" s="484"/>
      <c r="X54" s="468"/>
      <c r="Y54" s="2359"/>
      <c r="Z54" s="1607"/>
      <c r="AA54" s="2414"/>
      <c r="AB54" s="2414"/>
      <c r="AC54" s="2414"/>
      <c r="AD54" s="869"/>
    </row>
    <row r="55" spans="2:30" ht="45.75" customHeight="1" thickBot="1">
      <c r="B55" s="48"/>
      <c r="C55" s="54"/>
      <c r="D55" s="54"/>
      <c r="E55" s="2816"/>
      <c r="F55" s="497"/>
      <c r="G55" s="2462" t="s">
        <v>361</v>
      </c>
      <c r="H55" s="2463" t="s">
        <v>1408</v>
      </c>
      <c r="I55" s="2418">
        <f>SUM(L55:W55)</f>
        <v>0.05</v>
      </c>
      <c r="J55" s="2418">
        <v>0.03</v>
      </c>
      <c r="K55" s="466">
        <v>5</v>
      </c>
      <c r="L55" s="320" t="s">
        <v>1044</v>
      </c>
      <c r="M55" s="562"/>
      <c r="N55" s="563"/>
      <c r="O55" s="563"/>
      <c r="P55" s="563">
        <v>0.02</v>
      </c>
      <c r="Q55" s="563"/>
      <c r="R55" s="563"/>
      <c r="S55" s="563"/>
      <c r="T55" s="563"/>
      <c r="U55" s="563"/>
      <c r="V55" s="2464">
        <v>0.03</v>
      </c>
      <c r="W55" s="563"/>
      <c r="X55" s="493"/>
      <c r="Y55" s="2359"/>
      <c r="Z55" s="2352" t="s">
        <v>1409</v>
      </c>
      <c r="AA55" s="2465">
        <v>43862</v>
      </c>
      <c r="AB55" s="2414"/>
      <c r="AC55" s="2413" t="s">
        <v>1410</v>
      </c>
      <c r="AD55" s="2414"/>
    </row>
    <row r="56" spans="2:30">
      <c r="I56" s="2466">
        <f>I53+I48+I37+I29+I21+I14</f>
        <v>0.24501000000000003</v>
      </c>
      <c r="J56" s="2466">
        <f>J53+J48+J37+J29+J21+J14</f>
        <v>0.18300000000000002</v>
      </c>
      <c r="Z56" s="332"/>
      <c r="AA56" s="2467"/>
      <c r="AB56" s="2467"/>
      <c r="AC56" s="2467"/>
      <c r="AD56" s="2467"/>
    </row>
    <row r="57" spans="2:30">
      <c r="J57" s="2468">
        <f>J56/I56</f>
        <v>0.74690828945757315</v>
      </c>
      <c r="Z57" s="332"/>
      <c r="AA57" s="2467"/>
      <c r="AB57" s="2467"/>
      <c r="AC57" s="2467"/>
      <c r="AD57" s="2467"/>
    </row>
    <row r="58" spans="2:30">
      <c r="Z58" s="331"/>
      <c r="AA58" s="2469"/>
      <c r="AB58" s="335"/>
      <c r="AC58" s="335"/>
      <c r="AD58" s="2469"/>
    </row>
    <row r="59" spans="2:30">
      <c r="Z59" s="331"/>
      <c r="AA59" s="2469"/>
      <c r="AB59" s="336"/>
      <c r="AC59" s="336"/>
      <c r="AD59" s="2469"/>
    </row>
    <row r="60" spans="2:30">
      <c r="Z60" s="331"/>
      <c r="AA60" s="2469"/>
      <c r="AB60" s="336"/>
      <c r="AC60" s="336"/>
      <c r="AD60" s="2469"/>
    </row>
    <row r="61" spans="2:30">
      <c r="AA61" s="2469"/>
      <c r="AB61" s="336"/>
      <c r="AC61" s="336"/>
      <c r="AD61" s="2469"/>
    </row>
    <row r="62" spans="2:30">
      <c r="AA62" s="2469"/>
      <c r="AB62" s="336"/>
      <c r="AC62" s="336"/>
      <c r="AD62" s="2469"/>
    </row>
    <row r="63" spans="2:30">
      <c r="AA63" s="2469"/>
      <c r="AB63" s="336"/>
      <c r="AC63" s="336"/>
      <c r="AD63" s="2469"/>
    </row>
    <row r="64" spans="2:30">
      <c r="AA64" s="2469"/>
      <c r="AB64" s="337"/>
      <c r="AC64" s="336"/>
      <c r="AD64" s="2469"/>
    </row>
    <row r="65" spans="27:30">
      <c r="AA65" s="2469"/>
      <c r="AB65" s="337"/>
      <c r="AC65" s="336"/>
      <c r="AD65" s="2469"/>
    </row>
    <row r="66" spans="27:30">
      <c r="AA66" s="2469"/>
      <c r="AB66" s="336"/>
      <c r="AC66" s="336"/>
      <c r="AD66" s="2469"/>
    </row>
    <row r="67" spans="27:30">
      <c r="AA67" s="2469"/>
      <c r="AB67" s="336"/>
      <c r="AC67" s="336"/>
      <c r="AD67" s="2469"/>
    </row>
    <row r="68" spans="27:30">
      <c r="AA68" s="2469"/>
      <c r="AB68" s="336"/>
      <c r="AC68" s="336"/>
      <c r="AD68" s="2469"/>
    </row>
    <row r="69" spans="27:30">
      <c r="AA69" s="2469"/>
      <c r="AB69" s="336"/>
      <c r="AC69" s="336"/>
      <c r="AD69" s="2469"/>
    </row>
    <row r="70" spans="27:30">
      <c r="AA70" s="2469"/>
      <c r="AB70" s="338"/>
      <c r="AC70" s="338"/>
      <c r="AD70" s="2469"/>
    </row>
    <row r="71" spans="27:30">
      <c r="AA71" s="2469"/>
      <c r="AB71" s="339"/>
      <c r="AC71" s="339"/>
      <c r="AD71" s="2469"/>
    </row>
    <row r="72" spans="27:30">
      <c r="AA72" s="2469"/>
      <c r="AB72" s="2470"/>
      <c r="AC72" s="2470"/>
      <c r="AD72" s="2469"/>
    </row>
    <row r="73" spans="27:30">
      <c r="AA73" s="2469"/>
      <c r="AB73" s="2471"/>
      <c r="AC73" s="2471"/>
      <c r="AD73" s="2469"/>
    </row>
    <row r="74" spans="27:30">
      <c r="AA74" s="2469"/>
      <c r="AB74" s="2472"/>
      <c r="AC74" s="2472"/>
      <c r="AD74" s="2469"/>
    </row>
    <row r="75" spans="27:30">
      <c r="AA75" s="2469"/>
      <c r="AB75" s="339"/>
      <c r="AC75" s="339"/>
      <c r="AD75" s="2469"/>
    </row>
    <row r="76" spans="27:30">
      <c r="AA76" s="2469"/>
      <c r="AB76" s="339"/>
      <c r="AC76" s="339"/>
      <c r="AD76" s="2469"/>
    </row>
  </sheetData>
  <mergeCells count="190">
    <mergeCell ref="B1:X1"/>
    <mergeCell ref="Z2:AD4"/>
    <mergeCell ref="B6:B8"/>
    <mergeCell ref="C6:C8"/>
    <mergeCell ref="D6:D8"/>
    <mergeCell ref="E6:E8"/>
    <mergeCell ref="F6:H8"/>
    <mergeCell ref="I6:I8"/>
    <mergeCell ref="J6:J8"/>
    <mergeCell ref="K6:K8"/>
    <mergeCell ref="Z7:Z8"/>
    <mergeCell ref="AA7:AA8"/>
    <mergeCell ref="AB7:AB8"/>
    <mergeCell ref="AC7:AC8"/>
    <mergeCell ref="AD7:AD8"/>
    <mergeCell ref="C9:X9"/>
    <mergeCell ref="Z6:AA6"/>
    <mergeCell ref="AB6:AC6"/>
    <mergeCell ref="M7:M8"/>
    <mergeCell ref="N7:N8"/>
    <mergeCell ref="O7:O8"/>
    <mergeCell ref="P7:P8"/>
    <mergeCell ref="Q7:Q8"/>
    <mergeCell ref="R7:R8"/>
    <mergeCell ref="S7:S8"/>
    <mergeCell ref="T7:T8"/>
    <mergeCell ref="L6:L8"/>
    <mergeCell ref="M6:O6"/>
    <mergeCell ref="P6:R6"/>
    <mergeCell ref="S6:U6"/>
    <mergeCell ref="V6:X6"/>
    <mergeCell ref="Y6:Y8"/>
    <mergeCell ref="U7:U8"/>
    <mergeCell ref="V7:V8"/>
    <mergeCell ref="W7:W8"/>
    <mergeCell ref="X7:X8"/>
    <mergeCell ref="D10:X10"/>
    <mergeCell ref="D11:D13"/>
    <mergeCell ref="E11:H13"/>
    <mergeCell ref="J11:L11"/>
    <mergeCell ref="M11:X11"/>
    <mergeCell ref="J12:L12"/>
    <mergeCell ref="M12:M13"/>
    <mergeCell ref="N12:N13"/>
    <mergeCell ref="O12:O13"/>
    <mergeCell ref="P12:P13"/>
    <mergeCell ref="W12:W13"/>
    <mergeCell ref="X12:X13"/>
    <mergeCell ref="K13:L13"/>
    <mergeCell ref="V12:V13"/>
    <mergeCell ref="E14:E16"/>
    <mergeCell ref="F14:H14"/>
    <mergeCell ref="G15:H15"/>
    <mergeCell ref="G16:H16"/>
    <mergeCell ref="Q12:Q13"/>
    <mergeCell ref="R12:R13"/>
    <mergeCell ref="S12:S13"/>
    <mergeCell ref="T12:T13"/>
    <mergeCell ref="U12:U13"/>
    <mergeCell ref="D17:X17"/>
    <mergeCell ref="D18:D20"/>
    <mergeCell ref="E18:H20"/>
    <mergeCell ref="J18:L18"/>
    <mergeCell ref="M18:X18"/>
    <mergeCell ref="J19:L19"/>
    <mergeCell ref="M19:M20"/>
    <mergeCell ref="N19:N20"/>
    <mergeCell ref="O19:O20"/>
    <mergeCell ref="P19:P20"/>
    <mergeCell ref="W19:W20"/>
    <mergeCell ref="X19:X20"/>
    <mergeCell ref="K20:L20"/>
    <mergeCell ref="E21:E23"/>
    <mergeCell ref="F21:H21"/>
    <mergeCell ref="K21:X21"/>
    <mergeCell ref="G22:H22"/>
    <mergeCell ref="G23:H23"/>
    <mergeCell ref="Q19:Q20"/>
    <mergeCell ref="R19:R20"/>
    <mergeCell ref="S19:S20"/>
    <mergeCell ref="T19:T20"/>
    <mergeCell ref="U19:U20"/>
    <mergeCell ref="V19:V20"/>
    <mergeCell ref="C24:X24"/>
    <mergeCell ref="Y24:Y33"/>
    <mergeCell ref="D25:N25"/>
    <mergeCell ref="O25:X25"/>
    <mergeCell ref="D26:D28"/>
    <mergeCell ref="E26:H28"/>
    <mergeCell ref="J26:L26"/>
    <mergeCell ref="M26:X26"/>
    <mergeCell ref="J27:L27"/>
    <mergeCell ref="M27:M28"/>
    <mergeCell ref="AA27:AA28"/>
    <mergeCell ref="AB27:AB28"/>
    <mergeCell ref="AC27:AC28"/>
    <mergeCell ref="AD27:AD28"/>
    <mergeCell ref="K28:L28"/>
    <mergeCell ref="E29:E30"/>
    <mergeCell ref="F29:H29"/>
    <mergeCell ref="K29:X29"/>
    <mergeCell ref="G30:H30"/>
    <mergeCell ref="Z30:Z31"/>
    <mergeCell ref="T27:T28"/>
    <mergeCell ref="U27:U28"/>
    <mergeCell ref="V27:V28"/>
    <mergeCell ref="W27:W28"/>
    <mergeCell ref="X27:X28"/>
    <mergeCell ref="Z27:Z28"/>
    <mergeCell ref="N27:N28"/>
    <mergeCell ref="O27:O28"/>
    <mergeCell ref="P27:P28"/>
    <mergeCell ref="Q27:Q28"/>
    <mergeCell ref="R27:R28"/>
    <mergeCell ref="S27:S28"/>
    <mergeCell ref="AA30:AA31"/>
    <mergeCell ref="AB30:AB31"/>
    <mergeCell ref="AC30:AC31"/>
    <mergeCell ref="D34:D36"/>
    <mergeCell ref="E34:H36"/>
    <mergeCell ref="J34:L34"/>
    <mergeCell ref="M34:X34"/>
    <mergeCell ref="J35:L35"/>
    <mergeCell ref="M35:M36"/>
    <mergeCell ref="N35:N36"/>
    <mergeCell ref="AB35:AB36"/>
    <mergeCell ref="AC35:AC36"/>
    <mergeCell ref="AD35:AD36"/>
    <mergeCell ref="K36:L36"/>
    <mergeCell ref="G37:H37"/>
    <mergeCell ref="G42:H42"/>
    <mergeCell ref="U35:U36"/>
    <mergeCell ref="V35:V36"/>
    <mergeCell ref="W35:W36"/>
    <mergeCell ref="X35:X36"/>
    <mergeCell ref="Z35:Z36"/>
    <mergeCell ref="AA35:AA36"/>
    <mergeCell ref="O35:O36"/>
    <mergeCell ref="P35:P36"/>
    <mergeCell ref="Q35:Q36"/>
    <mergeCell ref="R35:R36"/>
    <mergeCell ref="S35:S36"/>
    <mergeCell ref="T35:T36"/>
    <mergeCell ref="C43:X43"/>
    <mergeCell ref="Y43:Y47"/>
    <mergeCell ref="D44:X44"/>
    <mergeCell ref="D45:D47"/>
    <mergeCell ref="E45:H47"/>
    <mergeCell ref="J45:L45"/>
    <mergeCell ref="M45:X45"/>
    <mergeCell ref="J46:L46"/>
    <mergeCell ref="M46:M47"/>
    <mergeCell ref="N46:N47"/>
    <mergeCell ref="U46:U47"/>
    <mergeCell ref="V46:V47"/>
    <mergeCell ref="W46:W47"/>
    <mergeCell ref="X46:X47"/>
    <mergeCell ref="K47:L47"/>
    <mergeCell ref="E48:E49"/>
    <mergeCell ref="F48:H48"/>
    <mergeCell ref="K48:X48"/>
    <mergeCell ref="G49:H49"/>
    <mergeCell ref="O46:O47"/>
    <mergeCell ref="P46:P47"/>
    <mergeCell ref="Q46:Q47"/>
    <mergeCell ref="R46:R47"/>
    <mergeCell ref="S46:S47"/>
    <mergeCell ref="T46:T47"/>
    <mergeCell ref="D50:D52"/>
    <mergeCell ref="E50:H52"/>
    <mergeCell ref="J50:L50"/>
    <mergeCell ref="M50:X50"/>
    <mergeCell ref="J51:L51"/>
    <mergeCell ref="M51:M52"/>
    <mergeCell ref="N51:N52"/>
    <mergeCell ref="O51:O52"/>
    <mergeCell ref="P51:P52"/>
    <mergeCell ref="Q51:Q52"/>
    <mergeCell ref="X51:X52"/>
    <mergeCell ref="K52:L52"/>
    <mergeCell ref="E53:E55"/>
    <mergeCell ref="F53:H53"/>
    <mergeCell ref="K53:X53"/>
    <mergeCell ref="G54:H54"/>
    <mergeCell ref="R51:R52"/>
    <mergeCell ref="S51:S52"/>
    <mergeCell ref="T51:T52"/>
    <mergeCell ref="U51:U52"/>
    <mergeCell ref="V51:V52"/>
    <mergeCell ref="W51:W52"/>
  </mergeCells>
  <conditionalFormatting sqref="AE1:II3">
    <cfRule type="containsText" dxfId="7" priority="4" stopIfTrue="1" operator="containsText" text="Planificación y Desarrollo">
      <formula>NOT(ISERROR(SEARCH("Planificación y Desarrollo",AE1)))</formula>
    </cfRule>
  </conditionalFormatting>
  <conditionalFormatting sqref="A1:D2 A3 C3:D3">
    <cfRule type="containsText" dxfId="6" priority="3" stopIfTrue="1" operator="containsText" text="Planificación y Desarrollo">
      <formula>NOT(ISERROR(SEARCH("Planificación y Desarrollo",A1)))</formula>
    </cfRule>
  </conditionalFormatting>
  <conditionalFormatting sqref="Y1:Y3">
    <cfRule type="containsText" dxfId="5" priority="2" stopIfTrue="1" operator="containsText" text="Planificación y Desarrollo">
      <formula>NOT(ISERROR(SEARCH("Planificación y Desarrollo",Y1)))</formula>
    </cfRule>
  </conditionalFormatting>
  <conditionalFormatting sqref="Z1:AD1 Z2">
    <cfRule type="containsText" dxfId="4" priority="1" stopIfTrue="1" operator="containsText" text="Planificación y Desarrollo">
      <formula>NOT(ISERROR(SEARCH("Planificación y Desarrollo",Z1)))</formula>
    </cfRule>
  </conditionalFormatting>
  <printOptions horizontalCentered="1"/>
  <pageMargins left="0" right="0" top="0" bottom="0" header="0" footer="0"/>
  <pageSetup scale="43" fitToHeight="0" orientation="landscape" horizontalDpi="4294967293" verticalDpi="4294967293" r:id="rId1"/>
  <headerFooter>
    <oddFooter>&amp;A&amp;RPage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61"/>
  <sheetViews>
    <sheetView topLeftCell="E1" workbookViewId="0"/>
  </sheetViews>
  <sheetFormatPr baseColWidth="10" defaultColWidth="11.42578125" defaultRowHeight="15"/>
  <cols>
    <col min="1" max="1" width="2.42578125" hidden="1" customWidth="1"/>
    <col min="2" max="2" width="6.28515625" hidden="1" customWidth="1"/>
    <col min="3" max="3" width="8.42578125" hidden="1" customWidth="1"/>
    <col min="4" max="4" width="10.5703125" hidden="1" customWidth="1"/>
    <col min="5" max="5" width="7" customWidth="1"/>
    <col min="6" max="6" width="8.5703125" customWidth="1"/>
    <col min="7" max="7" width="3" customWidth="1"/>
    <col min="8" max="8" width="25.140625" customWidth="1"/>
    <col min="9" max="10" width="8.7109375" customWidth="1"/>
    <col min="11" max="11" width="4.42578125" customWidth="1"/>
    <col min="12" max="12" width="14.42578125" customWidth="1"/>
    <col min="13" max="13" width="6.140625" hidden="1" customWidth="1"/>
    <col min="14" max="16" width="5.85546875" hidden="1" customWidth="1"/>
    <col min="17" max="17" width="6.42578125" hidden="1" customWidth="1"/>
    <col min="18" max="22" width="5.85546875" hidden="1" customWidth="1"/>
    <col min="23" max="23" width="6.85546875" hidden="1" customWidth="1"/>
    <col min="24" max="24" width="6.28515625" customWidth="1"/>
    <col min="25" max="25" width="12.28515625" hidden="1" customWidth="1"/>
    <col min="26" max="26" width="17.85546875" customWidth="1"/>
    <col min="27" max="27" width="17.140625" customWidth="1"/>
    <col min="28" max="28" width="33.42578125" style="343" customWidth="1"/>
    <col min="29" max="29" width="31.42578125" style="343" customWidth="1"/>
    <col min="30" max="30" width="25.85546875" customWidth="1"/>
  </cols>
  <sheetData>
    <row r="1" spans="1:65" s="32" customFormat="1" ht="21.75" customHeight="1" thickBo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1"/>
      <c r="AC1" s="31"/>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row>
    <row r="2" spans="1:65" s="32" customFormat="1" ht="16.5" customHeight="1">
      <c r="A2" s="30"/>
      <c r="B2" s="34" t="s">
        <v>1425</v>
      </c>
      <c r="C2" s="2348"/>
      <c r="D2" s="2348"/>
      <c r="E2" s="2348"/>
      <c r="F2" s="2348"/>
      <c r="G2" s="2348"/>
      <c r="H2" s="2348"/>
      <c r="I2" s="2348"/>
      <c r="J2" s="2348"/>
      <c r="K2" s="2348"/>
      <c r="L2" s="2348"/>
      <c r="M2" s="2348"/>
      <c r="N2" s="2348"/>
      <c r="O2" s="2348"/>
      <c r="P2" s="2348"/>
      <c r="Q2" s="2348"/>
      <c r="R2" s="2348"/>
      <c r="S2" s="2348"/>
      <c r="T2" s="2348"/>
      <c r="U2" s="2348"/>
      <c r="V2" s="2348"/>
      <c r="W2" s="2348"/>
      <c r="X2" s="2348"/>
      <c r="Y2" s="30"/>
      <c r="Z2" s="2716" t="s">
        <v>69</v>
      </c>
      <c r="AA2" s="2717"/>
      <c r="AB2" s="2717"/>
      <c r="AC2" s="2717"/>
      <c r="AD2" s="2718"/>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row>
    <row r="3" spans="1:65" ht="17.25" customHeight="1">
      <c r="B3" s="34" t="s">
        <v>400</v>
      </c>
      <c r="Y3" s="30"/>
      <c r="Z3" s="2719"/>
      <c r="AA3" s="2720"/>
      <c r="AB3" s="2720"/>
      <c r="AC3" s="2720"/>
      <c r="AD3" s="2721"/>
    </row>
    <row r="4" spans="1:65" ht="7.5" customHeight="1" thickBot="1">
      <c r="B4" s="35"/>
      <c r="Z4" s="2722"/>
      <c r="AA4" s="2723"/>
      <c r="AB4" s="2723"/>
      <c r="AC4" s="2723"/>
      <c r="AD4" s="2724"/>
    </row>
    <row r="5" spans="1:65" ht="21.75" customHeight="1" thickBot="1">
      <c r="B5" s="2725" t="s">
        <v>72</v>
      </c>
      <c r="C5" s="2725" t="s">
        <v>73</v>
      </c>
      <c r="D5" s="2725" t="s">
        <v>74</v>
      </c>
      <c r="E5" s="2728" t="s">
        <v>75</v>
      </c>
      <c r="F5" s="2731" t="s">
        <v>76</v>
      </c>
      <c r="G5" s="2732"/>
      <c r="H5" s="2733"/>
      <c r="I5" s="2740" t="s">
        <v>77</v>
      </c>
      <c r="J5" s="2740" t="s">
        <v>1426</v>
      </c>
      <c r="K5" s="2746" t="s">
        <v>78</v>
      </c>
      <c r="L5" s="2749" t="s">
        <v>79</v>
      </c>
      <c r="M5" s="2711" t="s">
        <v>81</v>
      </c>
      <c r="N5" s="2712"/>
      <c r="O5" s="2752"/>
      <c r="P5" s="2711" t="s">
        <v>82</v>
      </c>
      <c r="Q5" s="2712"/>
      <c r="R5" s="2752"/>
      <c r="S5" s="2711" t="s">
        <v>83</v>
      </c>
      <c r="T5" s="2712"/>
      <c r="U5" s="2752"/>
      <c r="V5" s="2711" t="s">
        <v>84</v>
      </c>
      <c r="W5" s="2712"/>
      <c r="X5" s="2752"/>
      <c r="Y5" s="905"/>
      <c r="Z5" s="36"/>
      <c r="AA5" s="36"/>
      <c r="AB5" s="37"/>
      <c r="AC5" s="37"/>
      <c r="AD5" s="36"/>
    </row>
    <row r="6" spans="1:65" ht="30" customHeight="1">
      <c r="B6" s="2726"/>
      <c r="C6" s="2726"/>
      <c r="D6" s="2726"/>
      <c r="E6" s="2729"/>
      <c r="F6" s="2734"/>
      <c r="G6" s="2735"/>
      <c r="H6" s="2736"/>
      <c r="I6" s="2741"/>
      <c r="J6" s="2741"/>
      <c r="K6" s="2747"/>
      <c r="L6" s="2750"/>
      <c r="M6" s="2713" t="s">
        <v>89</v>
      </c>
      <c r="N6" s="2713" t="s">
        <v>90</v>
      </c>
      <c r="O6" s="2713" t="s">
        <v>284</v>
      </c>
      <c r="P6" s="2713" t="s">
        <v>92</v>
      </c>
      <c r="Q6" s="2713" t="s">
        <v>93</v>
      </c>
      <c r="R6" s="2713" t="s">
        <v>94</v>
      </c>
      <c r="S6" s="2713" t="s">
        <v>95</v>
      </c>
      <c r="T6" s="2713" t="s">
        <v>96</v>
      </c>
      <c r="U6" s="2713" t="s">
        <v>97</v>
      </c>
      <c r="V6" s="2713" t="s">
        <v>98</v>
      </c>
      <c r="W6" s="2713" t="s">
        <v>99</v>
      </c>
      <c r="X6" s="2713" t="s">
        <v>100</v>
      </c>
      <c r="Y6" s="2931" t="s">
        <v>283</v>
      </c>
      <c r="Z6" s="2707" t="s">
        <v>86</v>
      </c>
      <c r="AA6" s="2708"/>
      <c r="AB6" s="2709" t="s">
        <v>87</v>
      </c>
      <c r="AC6" s="2710"/>
      <c r="AD6" s="38" t="s">
        <v>88</v>
      </c>
    </row>
    <row r="7" spans="1:65" ht="33.75" customHeight="1" thickBot="1">
      <c r="B7" s="2727"/>
      <c r="C7" s="2727"/>
      <c r="D7" s="2727"/>
      <c r="E7" s="2730"/>
      <c r="F7" s="2737"/>
      <c r="G7" s="2738"/>
      <c r="H7" s="2739"/>
      <c r="I7" s="2742"/>
      <c r="J7" s="2742"/>
      <c r="K7" s="2748"/>
      <c r="L7" s="2751"/>
      <c r="M7" s="2714"/>
      <c r="N7" s="2714"/>
      <c r="O7" s="2714"/>
      <c r="P7" s="2714"/>
      <c r="Q7" s="2714"/>
      <c r="R7" s="2714"/>
      <c r="S7" s="2714"/>
      <c r="T7" s="2714"/>
      <c r="U7" s="2714"/>
      <c r="V7" s="2714"/>
      <c r="W7" s="2714"/>
      <c r="X7" s="2714"/>
      <c r="Y7" s="2932"/>
      <c r="Z7" s="3587" t="s">
        <v>101</v>
      </c>
      <c r="AA7" s="3588" t="s">
        <v>102</v>
      </c>
      <c r="AB7" s="2702" t="s">
        <v>103</v>
      </c>
      <c r="AC7" s="2702" t="s">
        <v>371</v>
      </c>
      <c r="AD7" s="2703" t="s">
        <v>105</v>
      </c>
    </row>
    <row r="8" spans="1:65" ht="25.5" customHeight="1" thickBot="1">
      <c r="B8" s="347" t="s">
        <v>215</v>
      </c>
      <c r="C8" s="2758" t="s">
        <v>216</v>
      </c>
      <c r="D8" s="2758"/>
      <c r="E8" s="2758"/>
      <c r="F8" s="2758"/>
      <c r="G8" s="2758"/>
      <c r="H8" s="2758"/>
      <c r="I8" s="2758"/>
      <c r="J8" s="2758"/>
      <c r="K8" s="2758"/>
      <c r="L8" s="2758"/>
      <c r="M8" s="2758"/>
      <c r="N8" s="2758"/>
      <c r="O8" s="2758"/>
      <c r="P8" s="2758"/>
      <c r="Q8" s="2758"/>
      <c r="R8" s="2758"/>
      <c r="S8" s="2758"/>
      <c r="T8" s="2758"/>
      <c r="U8" s="2758"/>
      <c r="V8" s="2758"/>
      <c r="W8" s="2758"/>
      <c r="X8" s="2758"/>
      <c r="Y8" s="3015"/>
      <c r="Z8" s="3587"/>
      <c r="AA8" s="3588"/>
      <c r="AB8" s="2702"/>
      <c r="AC8" s="2702"/>
      <c r="AD8" s="2704"/>
    </row>
    <row r="9" spans="1:65" ht="24" customHeight="1" thickBot="1">
      <c r="B9" s="43"/>
      <c r="C9" s="349" t="s">
        <v>372</v>
      </c>
      <c r="D9" s="2759" t="s">
        <v>373</v>
      </c>
      <c r="E9" s="2759"/>
      <c r="F9" s="2759"/>
      <c r="G9" s="2759"/>
      <c r="H9" s="2759"/>
      <c r="I9" s="2759"/>
      <c r="J9" s="2759"/>
      <c r="K9" s="2759"/>
      <c r="L9" s="2759"/>
      <c r="M9" s="2759"/>
      <c r="N9" s="2759"/>
      <c r="O9" s="2759"/>
      <c r="P9" s="2759"/>
      <c r="Q9" s="2759"/>
      <c r="R9" s="2759"/>
      <c r="S9" s="2759"/>
      <c r="T9" s="2759"/>
      <c r="U9" s="2759"/>
      <c r="V9" s="2759"/>
      <c r="W9" s="2759"/>
      <c r="X9" s="2759"/>
      <c r="Y9" s="2503" t="e">
        <f>#REF!+#REF!+#REF!+Y13+Y21+Y33</f>
        <v>#REF!</v>
      </c>
      <c r="Z9" s="42"/>
      <c r="AA9" s="42"/>
      <c r="AB9" s="42"/>
      <c r="AC9" s="42"/>
      <c r="AD9" s="42"/>
    </row>
    <row r="10" spans="1:65" ht="24" customHeight="1" thickBot="1">
      <c r="B10" s="48"/>
      <c r="C10" s="54"/>
      <c r="D10" s="3589" t="s">
        <v>1427</v>
      </c>
      <c r="E10" s="2695" t="s">
        <v>977</v>
      </c>
      <c r="F10" s="2695"/>
      <c r="G10" s="2695"/>
      <c r="H10" s="2696"/>
      <c r="I10" s="2346"/>
      <c r="J10" s="2647" t="s">
        <v>112</v>
      </c>
      <c r="K10" s="2648"/>
      <c r="L10" s="2649"/>
      <c r="M10" s="3121" t="s">
        <v>975</v>
      </c>
      <c r="N10" s="3577"/>
      <c r="O10" s="3577"/>
      <c r="P10" s="3577"/>
      <c r="Q10" s="3577"/>
      <c r="R10" s="3121"/>
      <c r="S10" s="3577"/>
      <c r="T10" s="3577"/>
      <c r="U10" s="3577"/>
      <c r="V10" s="3577"/>
      <c r="W10" s="3577"/>
      <c r="X10" s="3122"/>
      <c r="Y10" s="1564"/>
      <c r="Z10" s="47"/>
      <c r="AA10" s="47"/>
      <c r="AB10" s="47"/>
      <c r="AC10" s="47"/>
      <c r="AD10" s="47"/>
    </row>
    <row r="11" spans="1:65" ht="9.75" customHeight="1">
      <c r="B11" s="48"/>
      <c r="C11" s="54"/>
      <c r="D11" s="3590"/>
      <c r="E11" s="2583"/>
      <c r="F11" s="2583"/>
      <c r="G11" s="2583"/>
      <c r="H11" s="2584"/>
      <c r="I11" s="2343"/>
      <c r="J11" s="2597" t="s">
        <v>113</v>
      </c>
      <c r="K11" s="2598"/>
      <c r="L11" s="2599"/>
      <c r="M11" s="2697"/>
      <c r="N11" s="2566"/>
      <c r="O11" s="2566"/>
      <c r="P11" s="2566"/>
      <c r="Q11" s="2566"/>
      <c r="R11" s="2566"/>
      <c r="S11" s="2566"/>
      <c r="T11" s="2566"/>
      <c r="U11" s="2566"/>
      <c r="V11" s="2566"/>
      <c r="W11" s="2566">
        <v>1</v>
      </c>
      <c r="X11" s="2856"/>
      <c r="Y11" s="1564"/>
      <c r="Z11" s="52"/>
      <c r="AA11" s="52"/>
      <c r="AB11" s="52"/>
      <c r="AC11" s="53"/>
    </row>
    <row r="12" spans="1:65" ht="18" customHeight="1" thickBot="1">
      <c r="B12" s="48"/>
      <c r="C12" s="54"/>
      <c r="D12" s="3591"/>
      <c r="E12" s="2583"/>
      <c r="F12" s="2583"/>
      <c r="G12" s="2583"/>
      <c r="H12" s="2584"/>
      <c r="I12" s="351">
        <v>1</v>
      </c>
      <c r="J12" s="351">
        <v>1</v>
      </c>
      <c r="K12" s="2786" t="s">
        <v>1428</v>
      </c>
      <c r="L12" s="2787"/>
      <c r="M12" s="2762"/>
      <c r="N12" s="2567"/>
      <c r="O12" s="2567"/>
      <c r="P12" s="2567"/>
      <c r="Q12" s="2567"/>
      <c r="R12" s="2567"/>
      <c r="S12" s="2567"/>
      <c r="T12" s="2567"/>
      <c r="U12" s="2567"/>
      <c r="V12" s="2567"/>
      <c r="W12" s="2567"/>
      <c r="X12" s="2857"/>
      <c r="Y12" s="1564"/>
      <c r="Z12" s="56"/>
      <c r="AA12" s="56"/>
      <c r="AB12" s="56"/>
      <c r="AC12" s="57"/>
    </row>
    <row r="13" spans="1:65" ht="39.75" customHeight="1" thickBot="1">
      <c r="B13" s="48"/>
      <c r="C13" s="54"/>
      <c r="D13" s="54"/>
      <c r="E13" s="2876" t="s">
        <v>982</v>
      </c>
      <c r="F13" s="2557" t="s">
        <v>983</v>
      </c>
      <c r="G13" s="2558"/>
      <c r="H13" s="2558"/>
      <c r="I13" s="311">
        <f>SUM(I14:I16)</f>
        <v>0.04</v>
      </c>
      <c r="J13" s="311">
        <f>SUM(J14:J16)</f>
        <v>0.04</v>
      </c>
      <c r="K13" s="2560" t="s">
        <v>117</v>
      </c>
      <c r="L13" s="2561"/>
      <c r="M13" s="2561"/>
      <c r="N13" s="2561"/>
      <c r="O13" s="2561"/>
      <c r="P13" s="2561"/>
      <c r="Q13" s="2561"/>
      <c r="R13" s="2561"/>
      <c r="S13" s="2561"/>
      <c r="T13" s="2561"/>
      <c r="U13" s="2561"/>
      <c r="V13" s="2561"/>
      <c r="W13" s="2561"/>
      <c r="X13" s="2877"/>
      <c r="Y13" s="480">
        <f>SUM(Y14:Y14)</f>
        <v>0</v>
      </c>
      <c r="Z13" s="2363"/>
      <c r="AA13" s="2363"/>
      <c r="AB13" s="2363"/>
      <c r="AC13" s="2364"/>
      <c r="AE13" s="331"/>
      <c r="AF13" s="331"/>
      <c r="AG13" s="331"/>
      <c r="AH13" s="331"/>
      <c r="AI13" s="331"/>
      <c r="AJ13" s="331"/>
      <c r="AK13" s="331"/>
      <c r="AL13" s="331"/>
      <c r="AM13" s="331"/>
      <c r="AN13" s="331"/>
    </row>
    <row r="14" spans="1:65" ht="26.25" customHeight="1" thickBot="1">
      <c r="B14" s="48"/>
      <c r="C14" s="54"/>
      <c r="D14" s="54"/>
      <c r="E14" s="2815"/>
      <c r="F14" s="2504" t="s">
        <v>1429</v>
      </c>
      <c r="G14" s="3584" t="s">
        <v>1430</v>
      </c>
      <c r="H14" s="3585"/>
      <c r="I14" s="1193"/>
      <c r="J14" s="1193"/>
      <c r="K14" s="1070"/>
      <c r="L14" s="1160"/>
      <c r="M14" s="1161"/>
      <c r="N14" s="1162"/>
      <c r="O14" s="1162"/>
      <c r="P14" s="1162"/>
      <c r="Q14" s="1162"/>
      <c r="R14" s="1162"/>
      <c r="S14" s="1162"/>
      <c r="T14" s="1162"/>
      <c r="U14" s="1162"/>
      <c r="V14" s="1162"/>
      <c r="W14" s="1162"/>
      <c r="X14" s="1069"/>
      <c r="Y14" s="478"/>
      <c r="Z14" s="2109"/>
      <c r="AA14" s="2113"/>
      <c r="AB14" s="2113"/>
      <c r="AC14" s="879"/>
      <c r="AE14" s="331"/>
      <c r="AF14" s="331"/>
      <c r="AG14" s="331"/>
      <c r="AH14" s="331"/>
      <c r="AI14" s="331"/>
      <c r="AJ14" s="331"/>
      <c r="AK14" s="331"/>
      <c r="AL14" s="331"/>
      <c r="AM14" s="331"/>
      <c r="AN14" s="331"/>
    </row>
    <row r="15" spans="1:65" ht="26.25" customHeight="1" thickBot="1">
      <c r="B15" s="48"/>
      <c r="C15" s="54"/>
      <c r="D15" s="54"/>
      <c r="E15" s="2815"/>
      <c r="F15" s="2505" t="s">
        <v>123</v>
      </c>
      <c r="G15" s="3586" t="s">
        <v>1431</v>
      </c>
      <c r="H15" s="3584"/>
      <c r="I15" s="2506">
        <v>0.02</v>
      </c>
      <c r="J15" s="2506">
        <v>0.02</v>
      </c>
      <c r="K15" s="2507">
        <v>4</v>
      </c>
      <c r="L15" s="1162" t="s">
        <v>431</v>
      </c>
      <c r="M15" s="1162"/>
      <c r="N15" s="1162"/>
      <c r="O15" s="2508">
        <v>5.0000000000000001E-3</v>
      </c>
      <c r="P15" s="2508"/>
      <c r="Q15" s="2508"/>
      <c r="R15" s="2508">
        <v>5.0000000000000001E-3</v>
      </c>
      <c r="S15" s="2508"/>
      <c r="T15" s="2508"/>
      <c r="U15" s="2508">
        <v>5.0000000000000001E-3</v>
      </c>
      <c r="V15" s="2508"/>
      <c r="W15" s="2508"/>
      <c r="X15" s="2508">
        <v>5.0000000000000001E-3</v>
      </c>
      <c r="Y15" s="872"/>
      <c r="Z15" s="2109" t="s">
        <v>689</v>
      </c>
      <c r="AA15" s="2421" t="s">
        <v>1432</v>
      </c>
      <c r="AB15" s="2118"/>
      <c r="AC15" s="879"/>
      <c r="AD15" s="2342" t="s">
        <v>1433</v>
      </c>
      <c r="AE15" s="331"/>
      <c r="AF15" s="331"/>
      <c r="AG15" s="331"/>
      <c r="AH15" s="331"/>
      <c r="AI15" s="331"/>
      <c r="AJ15" s="331"/>
      <c r="AK15" s="331"/>
      <c r="AL15" s="331"/>
      <c r="AM15" s="331"/>
      <c r="AN15" s="331"/>
    </row>
    <row r="16" spans="1:65" ht="45.75" customHeight="1" thickBot="1">
      <c r="B16" s="48"/>
      <c r="C16" s="54"/>
      <c r="D16" s="54"/>
      <c r="E16" s="2816"/>
      <c r="F16" s="2505" t="s">
        <v>123</v>
      </c>
      <c r="G16" s="3581" t="s">
        <v>1434</v>
      </c>
      <c r="H16" s="3570"/>
      <c r="I16" s="2509">
        <v>0.02</v>
      </c>
      <c r="J16" s="2509">
        <v>0.02</v>
      </c>
      <c r="K16" s="2510">
        <v>4</v>
      </c>
      <c r="L16" s="771" t="s">
        <v>431</v>
      </c>
      <c r="M16" s="771"/>
      <c r="N16" s="771"/>
      <c r="O16" s="2508">
        <v>5.0000000000000001E-3</v>
      </c>
      <c r="P16" s="2508"/>
      <c r="Q16" s="2508"/>
      <c r="R16" s="2508">
        <v>5.0000000000000001E-3</v>
      </c>
      <c r="S16" s="2508"/>
      <c r="T16" s="2508"/>
      <c r="U16" s="2508">
        <v>5.0000000000000001E-3</v>
      </c>
      <c r="V16" s="2508"/>
      <c r="W16" s="2508"/>
      <c r="X16" s="2508">
        <v>5.0000000000000001E-3</v>
      </c>
      <c r="Y16" s="872"/>
      <c r="Z16" s="2381" t="s">
        <v>689</v>
      </c>
      <c r="AA16" s="118" t="s">
        <v>1435</v>
      </c>
      <c r="AB16" s="118"/>
      <c r="AC16" s="113"/>
      <c r="AD16" s="2342" t="s">
        <v>1436</v>
      </c>
      <c r="AE16" s="331"/>
      <c r="AF16" s="331"/>
      <c r="AG16" s="331"/>
      <c r="AH16" s="331"/>
      <c r="AI16" s="331"/>
      <c r="AJ16" s="331"/>
      <c r="AK16" s="331"/>
      <c r="AL16" s="331"/>
      <c r="AM16" s="331"/>
      <c r="AN16" s="331"/>
    </row>
    <row r="17" spans="2:40" ht="27" customHeight="1" thickBot="1">
      <c r="B17" s="43"/>
      <c r="C17" s="349" t="s">
        <v>232</v>
      </c>
      <c r="D17" s="2759" t="s">
        <v>218</v>
      </c>
      <c r="E17" s="2759"/>
      <c r="F17" s="3582"/>
      <c r="G17" s="3582"/>
      <c r="H17" s="3582"/>
      <c r="I17" s="3582"/>
      <c r="J17" s="3582"/>
      <c r="K17" s="3582"/>
      <c r="L17" s="3582"/>
      <c r="M17" s="3582"/>
      <c r="N17" s="3582"/>
      <c r="O17" s="3582"/>
      <c r="P17" s="3582"/>
      <c r="Q17" s="3582"/>
      <c r="R17" s="3582"/>
      <c r="S17" s="3582"/>
      <c r="T17" s="3582"/>
      <c r="U17" s="3582"/>
      <c r="V17" s="3582"/>
      <c r="W17" s="3582"/>
      <c r="X17" s="3583"/>
      <c r="Y17" s="478"/>
      <c r="Z17" s="42"/>
      <c r="AA17" s="2387"/>
      <c r="AB17" s="2387"/>
      <c r="AC17" s="2387"/>
      <c r="AD17" s="2387"/>
      <c r="AE17" s="331"/>
      <c r="AF17" s="331"/>
      <c r="AG17" s="331"/>
      <c r="AH17" s="331"/>
      <c r="AI17" s="331"/>
      <c r="AJ17" s="331"/>
      <c r="AK17" s="331"/>
      <c r="AL17" s="331"/>
      <c r="AM17" s="331"/>
      <c r="AN17" s="331"/>
    </row>
    <row r="18" spans="2:40" ht="24" customHeight="1" thickBot="1">
      <c r="B18" s="48"/>
      <c r="C18" s="49"/>
      <c r="D18" s="2694" t="s">
        <v>233</v>
      </c>
      <c r="E18" s="2695" t="s">
        <v>234</v>
      </c>
      <c r="F18" s="2695"/>
      <c r="G18" s="2695"/>
      <c r="H18" s="2696"/>
      <c r="I18" s="2346"/>
      <c r="J18" s="2647" t="s">
        <v>112</v>
      </c>
      <c r="K18" s="2648"/>
      <c r="L18" s="2649"/>
      <c r="M18" s="2760" t="s">
        <v>235</v>
      </c>
      <c r="N18" s="2761"/>
      <c r="O18" s="2761"/>
      <c r="P18" s="2761"/>
      <c r="Q18" s="2761"/>
      <c r="R18" s="2761"/>
      <c r="S18" s="2761"/>
      <c r="T18" s="2761"/>
      <c r="U18" s="2761"/>
      <c r="V18" s="2761"/>
      <c r="W18" s="2761"/>
      <c r="X18" s="3241"/>
      <c r="Y18" s="478"/>
      <c r="Z18" s="47"/>
      <c r="AA18" s="166"/>
      <c r="AB18" s="166"/>
      <c r="AC18" s="166"/>
      <c r="AD18" s="166"/>
      <c r="AE18" s="331"/>
      <c r="AF18" s="331"/>
      <c r="AG18" s="331"/>
      <c r="AH18" s="331"/>
      <c r="AI18" s="331"/>
      <c r="AJ18" s="331"/>
      <c r="AK18" s="331"/>
      <c r="AL18" s="331"/>
      <c r="AM18" s="331"/>
      <c r="AN18" s="331"/>
    </row>
    <row r="19" spans="2:40" ht="9.75" customHeight="1">
      <c r="B19" s="48"/>
      <c r="C19" s="54"/>
      <c r="D19" s="2581"/>
      <c r="E19" s="2583"/>
      <c r="F19" s="2583"/>
      <c r="G19" s="2583"/>
      <c r="H19" s="2584"/>
      <c r="I19" s="2343"/>
      <c r="J19" s="2597" t="s">
        <v>113</v>
      </c>
      <c r="K19" s="2598"/>
      <c r="L19" s="2599"/>
      <c r="M19" s="2697"/>
      <c r="N19" s="2566"/>
      <c r="O19" s="2566"/>
      <c r="P19" s="2566"/>
      <c r="Q19" s="2566"/>
      <c r="R19" s="2566"/>
      <c r="S19" s="2566"/>
      <c r="T19" s="2566"/>
      <c r="U19" s="2566"/>
      <c r="V19" s="2566">
        <v>85</v>
      </c>
      <c r="W19" s="2566"/>
      <c r="X19" s="2856"/>
      <c r="Y19" s="478"/>
      <c r="Z19" s="168"/>
      <c r="AA19" s="168"/>
      <c r="AB19" s="168"/>
      <c r="AC19" s="169"/>
      <c r="AD19" s="169"/>
      <c r="AE19" s="331"/>
      <c r="AF19" s="331"/>
      <c r="AG19" s="331"/>
      <c r="AH19" s="331"/>
      <c r="AI19" s="332"/>
      <c r="AJ19" s="332"/>
      <c r="AK19" s="331"/>
      <c r="AL19" s="331"/>
      <c r="AM19" s="331"/>
      <c r="AN19" s="331"/>
    </row>
    <row r="20" spans="2:40" ht="32.25" customHeight="1" thickBot="1">
      <c r="B20" s="48"/>
      <c r="C20" s="54"/>
      <c r="D20" s="2581"/>
      <c r="E20" s="2583"/>
      <c r="F20" s="2583"/>
      <c r="G20" s="2583"/>
      <c r="H20" s="2584"/>
      <c r="I20" s="351">
        <v>85</v>
      </c>
      <c r="J20" s="351">
        <v>85</v>
      </c>
      <c r="K20" s="2786" t="s">
        <v>236</v>
      </c>
      <c r="L20" s="2787"/>
      <c r="M20" s="2762"/>
      <c r="N20" s="2567"/>
      <c r="O20" s="2567"/>
      <c r="P20" s="2567"/>
      <c r="Q20" s="2567"/>
      <c r="R20" s="2567"/>
      <c r="S20" s="2567"/>
      <c r="T20" s="2567"/>
      <c r="U20" s="2567"/>
      <c r="V20" s="2567"/>
      <c r="W20" s="2567"/>
      <c r="X20" s="2857"/>
      <c r="Y20" s="478"/>
      <c r="Z20" s="2632"/>
      <c r="AA20" s="2617"/>
      <c r="AB20" s="2617"/>
      <c r="AC20" s="2617"/>
      <c r="AD20" s="2617"/>
      <c r="AE20" s="331"/>
      <c r="AF20" s="331"/>
      <c r="AG20" s="331"/>
      <c r="AH20" s="331"/>
      <c r="AI20" s="332"/>
      <c r="AJ20" s="332"/>
      <c r="AK20" s="331"/>
      <c r="AL20" s="331"/>
      <c r="AM20" s="331"/>
      <c r="AN20" s="331"/>
    </row>
    <row r="21" spans="2:40" ht="50.25" customHeight="1" thickBot="1">
      <c r="B21" s="48"/>
      <c r="C21" s="54"/>
      <c r="D21" s="49"/>
      <c r="E21" s="2876" t="s">
        <v>1437</v>
      </c>
      <c r="F21" s="2557" t="s">
        <v>1438</v>
      </c>
      <c r="G21" s="2558"/>
      <c r="H21" s="2558"/>
      <c r="I21" s="461">
        <f>SUM(I22:I28)</f>
        <v>0.02</v>
      </c>
      <c r="J21" s="461">
        <f>SUM(J22:J28)</f>
        <v>0.01</v>
      </c>
      <c r="K21" s="2560" t="s">
        <v>117</v>
      </c>
      <c r="L21" s="2561"/>
      <c r="M21" s="2561"/>
      <c r="N21" s="2561"/>
      <c r="O21" s="2561"/>
      <c r="P21" s="2561"/>
      <c r="Q21" s="2561"/>
      <c r="R21" s="2561"/>
      <c r="S21" s="2561"/>
      <c r="T21" s="2561"/>
      <c r="U21" s="2561"/>
      <c r="V21" s="2561"/>
      <c r="W21" s="2561"/>
      <c r="X21" s="2877"/>
      <c r="Y21" s="480">
        <f>SUM(Y22:Y27)</f>
        <v>0</v>
      </c>
      <c r="Z21" s="2633"/>
      <c r="AA21" s="2618"/>
      <c r="AB21" s="2618"/>
      <c r="AC21" s="2618"/>
      <c r="AD21" s="2618"/>
      <c r="AE21" s="331"/>
      <c r="AF21" s="331"/>
      <c r="AG21" s="331"/>
      <c r="AH21" s="331"/>
      <c r="AI21" s="331"/>
      <c r="AJ21" s="331"/>
      <c r="AK21" s="331"/>
      <c r="AL21" s="331"/>
      <c r="AM21" s="331"/>
      <c r="AN21" s="331"/>
    </row>
    <row r="22" spans="2:40" ht="26.25" customHeight="1" thickBot="1">
      <c r="B22" s="48"/>
      <c r="C22" s="54"/>
      <c r="D22" s="54"/>
      <c r="E22" s="2815"/>
      <c r="F22" s="317" t="s">
        <v>1439</v>
      </c>
      <c r="G22" s="3542" t="s">
        <v>1440</v>
      </c>
      <c r="H22" s="3543"/>
      <c r="I22" s="365"/>
      <c r="J22" s="365"/>
      <c r="K22" s="466"/>
      <c r="L22" s="320"/>
      <c r="M22" s="482"/>
      <c r="N22" s="484"/>
      <c r="O22" s="563"/>
      <c r="P22" s="484"/>
      <c r="Q22" s="484"/>
      <c r="R22" s="484"/>
      <c r="S22" s="484"/>
      <c r="T22" s="563"/>
      <c r="U22" s="484"/>
      <c r="V22" s="484"/>
      <c r="W22" s="484"/>
      <c r="X22" s="484"/>
      <c r="Y22" s="478"/>
      <c r="Z22" s="2511"/>
      <c r="AA22" s="178"/>
      <c r="AB22" s="178"/>
      <c r="AC22" s="178"/>
      <c r="AD22" s="178"/>
      <c r="AE22" s="433"/>
      <c r="AF22" s="331"/>
      <c r="AG22" s="431"/>
      <c r="AH22" s="431"/>
      <c r="AI22" s="431"/>
      <c r="AJ22" s="431"/>
      <c r="AK22" s="331"/>
      <c r="AL22" s="331"/>
      <c r="AM22" s="331"/>
      <c r="AN22" s="331"/>
    </row>
    <row r="23" spans="2:40">
      <c r="B23" s="48"/>
      <c r="C23" s="54"/>
      <c r="D23" s="54"/>
      <c r="E23" s="2815"/>
      <c r="F23" s="2383" t="s">
        <v>123</v>
      </c>
      <c r="G23" s="3544" t="s">
        <v>1441</v>
      </c>
      <c r="H23" s="3545"/>
      <c r="I23" s="365">
        <v>5.0000000000000001E-3</v>
      </c>
      <c r="J23" s="365">
        <v>5.0000000000000001E-3</v>
      </c>
      <c r="K23" s="466">
        <v>2</v>
      </c>
      <c r="L23" s="320" t="s">
        <v>380</v>
      </c>
      <c r="M23" s="897"/>
      <c r="N23" s="563"/>
      <c r="O23" s="563">
        <v>2.5000000000000001E-3</v>
      </c>
      <c r="P23" s="563"/>
      <c r="Q23" s="563"/>
      <c r="R23" s="563"/>
      <c r="S23" s="563"/>
      <c r="T23" s="563">
        <v>2.5000000000000001E-3</v>
      </c>
      <c r="U23" s="563"/>
      <c r="V23" s="563"/>
      <c r="W23" s="563"/>
      <c r="X23" s="563"/>
      <c r="Y23" s="1467"/>
      <c r="Z23" s="27" t="s">
        <v>381</v>
      </c>
      <c r="AA23" s="27" t="s">
        <v>1442</v>
      </c>
      <c r="AB23" s="1462"/>
      <c r="AC23" s="27"/>
      <c r="AD23" s="2512" t="s">
        <v>1443</v>
      </c>
      <c r="AE23" s="433"/>
      <c r="AF23" s="331"/>
      <c r="AG23" s="431"/>
      <c r="AH23" s="431"/>
      <c r="AI23" s="431"/>
      <c r="AJ23" s="431"/>
      <c r="AK23" s="331"/>
      <c r="AL23" s="331"/>
      <c r="AM23" s="331"/>
      <c r="AN23" s="331"/>
    </row>
    <row r="24" spans="2:40" ht="26.25" customHeight="1" thickBot="1">
      <c r="B24" s="48"/>
      <c r="C24" s="54"/>
      <c r="D24" s="54"/>
      <c r="E24" s="2815"/>
      <c r="F24" s="487" t="s">
        <v>1444</v>
      </c>
      <c r="G24" s="3579" t="s">
        <v>1445</v>
      </c>
      <c r="H24" s="3580"/>
      <c r="I24" s="365"/>
      <c r="J24" s="365"/>
      <c r="K24" s="823"/>
      <c r="L24" s="561"/>
      <c r="M24" s="897"/>
      <c r="N24" s="563"/>
      <c r="O24" s="563"/>
      <c r="P24" s="563"/>
      <c r="Q24" s="563"/>
      <c r="R24" s="563"/>
      <c r="S24" s="563"/>
      <c r="T24" s="563"/>
      <c r="U24" s="563"/>
      <c r="V24" s="563"/>
      <c r="W24" s="563"/>
      <c r="X24" s="563"/>
      <c r="Y24" s="1467"/>
      <c r="Z24" s="27"/>
      <c r="AA24" s="27"/>
      <c r="AB24" s="1462"/>
      <c r="AC24" s="27"/>
      <c r="AD24" s="2512"/>
      <c r="AE24" s="433"/>
      <c r="AF24" s="331"/>
      <c r="AG24" s="431"/>
      <c r="AH24" s="431"/>
      <c r="AI24" s="431"/>
      <c r="AJ24" s="431"/>
      <c r="AK24" s="331"/>
      <c r="AL24" s="331"/>
      <c r="AM24" s="331"/>
      <c r="AN24" s="331"/>
    </row>
    <row r="25" spans="2:40" ht="57.75" customHeight="1" thickBot="1">
      <c r="B25" s="48"/>
      <c r="C25" s="54"/>
      <c r="D25" s="54"/>
      <c r="E25" s="2815"/>
      <c r="F25" s="487" t="s">
        <v>123</v>
      </c>
      <c r="G25" s="3542" t="s">
        <v>1446</v>
      </c>
      <c r="H25" s="3543"/>
      <c r="I25" s="365">
        <v>5.0000000000000001E-3</v>
      </c>
      <c r="J25" s="2517"/>
      <c r="K25" s="823">
        <v>2</v>
      </c>
      <c r="L25" s="561" t="s">
        <v>380</v>
      </c>
      <c r="M25" s="897"/>
      <c r="N25" s="563"/>
      <c r="O25" s="563"/>
      <c r="P25" s="563"/>
      <c r="Q25" s="420">
        <v>2.5000000000000001E-3</v>
      </c>
      <c r="R25" s="446"/>
      <c r="S25" s="563"/>
      <c r="T25" s="563"/>
      <c r="U25" s="563"/>
      <c r="V25" s="563"/>
      <c r="W25" s="563">
        <v>2.5000000000000001E-3</v>
      </c>
      <c r="X25" s="563"/>
      <c r="Y25" s="478"/>
      <c r="Z25" s="27" t="s">
        <v>1447</v>
      </c>
      <c r="AA25" s="27"/>
      <c r="AB25" s="27" t="s">
        <v>1448</v>
      </c>
      <c r="AC25" s="27" t="s">
        <v>1449</v>
      </c>
      <c r="AD25" s="27" t="s">
        <v>1450</v>
      </c>
      <c r="AE25" s="433"/>
      <c r="AF25" s="331"/>
      <c r="AG25" s="431"/>
      <c r="AH25" s="431"/>
      <c r="AI25" s="431"/>
      <c r="AJ25" s="431"/>
      <c r="AK25" s="331"/>
      <c r="AL25" s="331"/>
      <c r="AM25" s="331"/>
      <c r="AN25" s="331"/>
    </row>
    <row r="26" spans="2:40" ht="48" customHeight="1" thickBot="1">
      <c r="B26" s="48"/>
      <c r="C26" s="54"/>
      <c r="D26" s="54"/>
      <c r="E26" s="2815"/>
      <c r="F26" s="487" t="s">
        <v>123</v>
      </c>
      <c r="G26" s="3542" t="s">
        <v>1451</v>
      </c>
      <c r="H26" s="3543"/>
      <c r="I26" s="365">
        <v>5.0000000000000001E-3</v>
      </c>
      <c r="J26" s="2517"/>
      <c r="K26" s="823">
        <v>2</v>
      </c>
      <c r="L26" s="561" t="s">
        <v>380</v>
      </c>
      <c r="M26" s="897"/>
      <c r="N26" s="563"/>
      <c r="O26" s="563"/>
      <c r="P26" s="563"/>
      <c r="Q26" s="420"/>
      <c r="R26" s="420">
        <v>2.5000000000000001E-3</v>
      </c>
      <c r="S26" s="563"/>
      <c r="T26" s="563"/>
      <c r="U26" s="563"/>
      <c r="V26" s="563"/>
      <c r="W26" s="563"/>
      <c r="X26" s="420">
        <v>2.5000000000000001E-3</v>
      </c>
      <c r="Y26" s="478"/>
      <c r="Z26" s="27" t="s">
        <v>1447</v>
      </c>
      <c r="AA26" s="27"/>
      <c r="AB26" s="27" t="s">
        <v>1452</v>
      </c>
      <c r="AC26" s="27" t="s">
        <v>1449</v>
      </c>
      <c r="AD26" s="27" t="s">
        <v>1450</v>
      </c>
      <c r="AE26" s="433"/>
      <c r="AF26" s="331"/>
      <c r="AG26" s="431"/>
      <c r="AH26" s="431"/>
      <c r="AI26" s="431"/>
      <c r="AJ26" s="431"/>
      <c r="AK26" s="331"/>
      <c r="AL26" s="331"/>
      <c r="AM26" s="331"/>
      <c r="AN26" s="331"/>
    </row>
    <row r="27" spans="2:40" ht="26.25" customHeight="1" thickBot="1">
      <c r="B27" s="48"/>
      <c r="C27" s="54"/>
      <c r="D27" s="54"/>
      <c r="E27" s="2815"/>
      <c r="F27" s="487" t="s">
        <v>1453</v>
      </c>
      <c r="G27" s="3542" t="s">
        <v>1454</v>
      </c>
      <c r="H27" s="3543"/>
      <c r="I27" s="653"/>
      <c r="J27" s="653"/>
      <c r="K27" s="446"/>
      <c r="L27" s="446"/>
      <c r="M27" s="329"/>
      <c r="N27" s="563"/>
      <c r="O27" s="563"/>
      <c r="P27" s="563"/>
      <c r="Q27" s="446"/>
      <c r="R27" s="563"/>
      <c r="S27" s="563"/>
      <c r="T27" s="563"/>
      <c r="U27" s="563"/>
      <c r="V27" s="563"/>
      <c r="W27" s="563"/>
      <c r="X27" s="563"/>
      <c r="Y27" s="478"/>
      <c r="Z27" s="27"/>
      <c r="AA27" s="27"/>
      <c r="AB27" s="27"/>
      <c r="AC27" s="27"/>
      <c r="AD27" s="27"/>
      <c r="AE27" s="433"/>
      <c r="AF27" s="331"/>
      <c r="AG27" s="431"/>
      <c r="AH27" s="431"/>
      <c r="AI27" s="431"/>
      <c r="AJ27" s="431"/>
      <c r="AK27" s="331"/>
      <c r="AL27" s="331"/>
      <c r="AM27" s="331"/>
      <c r="AN27" s="331"/>
    </row>
    <row r="28" spans="2:40" ht="27" customHeight="1" thickBot="1">
      <c r="B28" s="48"/>
      <c r="C28" s="54"/>
      <c r="D28" s="54"/>
      <c r="E28" s="2815"/>
      <c r="F28" s="487" t="s">
        <v>123</v>
      </c>
      <c r="G28" s="3542" t="s">
        <v>1455</v>
      </c>
      <c r="H28" s="3543"/>
      <c r="I28" s="365">
        <v>5.0000000000000001E-3</v>
      </c>
      <c r="J28" s="365">
        <v>5.0000000000000001E-3</v>
      </c>
      <c r="K28" s="823">
        <v>2</v>
      </c>
      <c r="L28" s="561" t="s">
        <v>1456</v>
      </c>
      <c r="M28" s="897"/>
      <c r="N28" s="563"/>
      <c r="O28" s="563">
        <v>1.1999999999999999E-3</v>
      </c>
      <c r="P28" s="563"/>
      <c r="Q28" s="446"/>
      <c r="R28" s="563">
        <v>1.2999999999999999E-3</v>
      </c>
      <c r="S28" s="563"/>
      <c r="T28" s="563"/>
      <c r="U28" s="563">
        <v>1.1999999999999999E-3</v>
      </c>
      <c r="V28" s="563"/>
      <c r="W28" s="563"/>
      <c r="X28" s="563">
        <v>1.2999999999999999E-3</v>
      </c>
      <c r="Y28" s="478"/>
      <c r="Z28" s="27" t="s">
        <v>381</v>
      </c>
      <c r="AA28" s="27" t="s">
        <v>1457</v>
      </c>
      <c r="AB28" s="27"/>
      <c r="AC28" s="27"/>
      <c r="AD28" s="27" t="s">
        <v>1458</v>
      </c>
      <c r="AE28" s="433"/>
      <c r="AF28" s="331"/>
      <c r="AG28" s="431"/>
      <c r="AH28" s="431"/>
      <c r="AI28" s="431"/>
      <c r="AJ28" s="431"/>
      <c r="AK28" s="331"/>
      <c r="AL28" s="331"/>
      <c r="AM28" s="331"/>
      <c r="AN28" s="331"/>
    </row>
    <row r="29" spans="2:40" ht="24" customHeight="1" thickBot="1">
      <c r="B29" s="48"/>
      <c r="C29" s="54"/>
      <c r="D29" s="2694" t="s">
        <v>1459</v>
      </c>
      <c r="E29" s="2695" t="s">
        <v>375</v>
      </c>
      <c r="F29" s="2695"/>
      <c r="G29" s="2695"/>
      <c r="H29" s="2696"/>
      <c r="I29" s="2346"/>
      <c r="J29" s="2647" t="s">
        <v>112</v>
      </c>
      <c r="K29" s="2648"/>
      <c r="L29" s="2649"/>
      <c r="M29" s="3121" t="s">
        <v>221</v>
      </c>
      <c r="N29" s="3121"/>
      <c r="O29" s="3121"/>
      <c r="P29" s="3121"/>
      <c r="Q29" s="3577"/>
      <c r="R29" s="3121"/>
      <c r="S29" s="3121"/>
      <c r="T29" s="3121"/>
      <c r="U29" s="3121"/>
      <c r="V29" s="3121"/>
      <c r="W29" s="3121"/>
      <c r="X29" s="3122"/>
      <c r="Y29" s="478"/>
      <c r="Z29" s="27"/>
      <c r="AA29" s="27"/>
      <c r="AB29" s="27"/>
      <c r="AC29" s="27"/>
      <c r="AD29" s="27"/>
      <c r="AE29" s="331"/>
      <c r="AF29" s="331"/>
      <c r="AG29" s="331"/>
      <c r="AH29" s="331"/>
      <c r="AI29" s="331"/>
      <c r="AJ29" s="331"/>
      <c r="AK29" s="331"/>
      <c r="AL29" s="331"/>
      <c r="AM29" s="331"/>
      <c r="AN29" s="331"/>
    </row>
    <row r="30" spans="2:40" ht="14.25" customHeight="1">
      <c r="B30" s="48"/>
      <c r="C30" s="54"/>
      <c r="D30" s="2581"/>
      <c r="E30" s="2583"/>
      <c r="F30" s="2583"/>
      <c r="G30" s="2583"/>
      <c r="H30" s="2584"/>
      <c r="I30" s="2343"/>
      <c r="J30" s="2597" t="s">
        <v>113</v>
      </c>
      <c r="K30" s="2598"/>
      <c r="L30" s="2599"/>
      <c r="M30" s="2697"/>
      <c r="N30" s="2566"/>
      <c r="O30" s="2566"/>
      <c r="P30" s="2566"/>
      <c r="Q30" s="2566"/>
      <c r="R30" s="2566"/>
      <c r="S30" s="2566"/>
      <c r="T30" s="2566"/>
      <c r="U30" s="2566"/>
      <c r="V30" s="2566"/>
      <c r="W30" s="2566"/>
      <c r="X30" s="3578">
        <v>0.05</v>
      </c>
      <c r="Y30" s="478"/>
      <c r="Z30" s="313"/>
      <c r="AA30" s="314"/>
      <c r="AB30" s="315"/>
      <c r="AC30" s="315"/>
      <c r="AD30" s="316"/>
      <c r="AE30" s="331"/>
      <c r="AF30" s="331"/>
      <c r="AG30" s="331"/>
      <c r="AH30" s="331"/>
      <c r="AI30" s="331"/>
      <c r="AJ30" s="331"/>
      <c r="AK30" s="331"/>
      <c r="AL30" s="331"/>
      <c r="AM30" s="331"/>
      <c r="AN30" s="331"/>
    </row>
    <row r="31" spans="2:40" ht="18" customHeight="1" thickBot="1">
      <c r="B31" s="48"/>
      <c r="C31" s="54"/>
      <c r="D31" s="2582"/>
      <c r="E31" s="2585"/>
      <c r="F31" s="2585"/>
      <c r="G31" s="2585"/>
      <c r="H31" s="2586"/>
      <c r="I31" s="351">
        <v>5</v>
      </c>
      <c r="J31" s="351">
        <v>5</v>
      </c>
      <c r="K31" s="2786" t="s">
        <v>236</v>
      </c>
      <c r="L31" s="2787"/>
      <c r="M31" s="2762"/>
      <c r="N31" s="2567"/>
      <c r="O31" s="2567"/>
      <c r="P31" s="2567"/>
      <c r="Q31" s="2567"/>
      <c r="R31" s="2567"/>
      <c r="S31" s="2567"/>
      <c r="T31" s="2567"/>
      <c r="U31" s="2567"/>
      <c r="V31" s="2567"/>
      <c r="W31" s="2567"/>
      <c r="X31" s="2857"/>
      <c r="Y31" s="478"/>
      <c r="Z31" s="346"/>
      <c r="AA31" s="326"/>
      <c r="AB31" s="2353"/>
      <c r="AC31" s="328"/>
      <c r="AD31" s="329"/>
      <c r="AE31" s="331"/>
      <c r="AF31" s="331"/>
      <c r="AG31" s="331"/>
      <c r="AH31" s="331"/>
      <c r="AI31" s="331"/>
      <c r="AJ31" s="331"/>
      <c r="AK31" s="331"/>
      <c r="AL31" s="331"/>
      <c r="AM31" s="331"/>
      <c r="AN31" s="331"/>
    </row>
    <row r="32" spans="2:40" ht="23.25" customHeight="1" thickBot="1">
      <c r="B32" s="48"/>
      <c r="C32" s="54"/>
      <c r="D32" s="310"/>
      <c r="E32" s="2876" t="s">
        <v>392</v>
      </c>
      <c r="F32" s="2558" t="s">
        <v>1460</v>
      </c>
      <c r="G32" s="2558"/>
      <c r="H32" s="2558"/>
      <c r="I32" s="629">
        <f>SUM(I33:I35)</f>
        <v>0.03</v>
      </c>
      <c r="J32" s="629">
        <f>SUM(J33:J35)</f>
        <v>0.03</v>
      </c>
      <c r="K32" s="2621" t="s">
        <v>117</v>
      </c>
      <c r="L32" s="2622"/>
      <c r="M32" s="2622"/>
      <c r="N32" s="2622"/>
      <c r="O32" s="2622"/>
      <c r="P32" s="2622"/>
      <c r="Q32" s="2622"/>
      <c r="R32" s="2622"/>
      <c r="S32" s="2622"/>
      <c r="T32" s="2622"/>
      <c r="U32" s="2622"/>
      <c r="V32" s="2622"/>
      <c r="W32" s="2622"/>
      <c r="X32" s="2623"/>
      <c r="Y32" s="478"/>
      <c r="Z32" s="346"/>
      <c r="AA32" s="326"/>
      <c r="AB32" s="2353"/>
      <c r="AC32" s="328"/>
      <c r="AD32" s="329"/>
      <c r="AE32" s="331"/>
      <c r="AF32" s="331"/>
      <c r="AG32" s="331"/>
      <c r="AH32" s="331"/>
      <c r="AI32" s="331"/>
      <c r="AJ32" s="331"/>
      <c r="AK32" s="331"/>
      <c r="AL32" s="331"/>
      <c r="AM32" s="331"/>
      <c r="AN32" s="331"/>
    </row>
    <row r="33" spans="2:40" ht="26.25" customHeight="1" thickBot="1">
      <c r="B33" s="48"/>
      <c r="C33" s="54"/>
      <c r="D33" s="54"/>
      <c r="E33" s="2815"/>
      <c r="F33" s="2513" t="s">
        <v>1461</v>
      </c>
      <c r="G33" s="3570" t="s">
        <v>1462</v>
      </c>
      <c r="H33" s="3571"/>
      <c r="I33" s="636"/>
      <c r="J33" s="636"/>
      <c r="K33" s="2347"/>
      <c r="L33" s="329"/>
      <c r="M33" s="870"/>
      <c r="N33" s="870"/>
      <c r="O33" s="870"/>
      <c r="P33" s="870"/>
      <c r="Q33" s="870"/>
      <c r="R33" s="870"/>
      <c r="S33" s="870"/>
      <c r="T33" s="870"/>
      <c r="U33" s="870"/>
      <c r="V33" s="870"/>
      <c r="W33" s="870"/>
      <c r="X33" s="870"/>
      <c r="Y33" s="2210"/>
      <c r="Z33" s="2938"/>
      <c r="AA33" s="2938"/>
      <c r="AB33" s="2938"/>
      <c r="AC33" s="2938"/>
      <c r="AD33" s="2939"/>
      <c r="AE33" s="331"/>
      <c r="AF33" s="331"/>
      <c r="AG33" s="331"/>
      <c r="AH33" s="331"/>
      <c r="AI33" s="331"/>
      <c r="AJ33" s="331"/>
      <c r="AK33" s="331"/>
      <c r="AL33" s="331"/>
      <c r="AM33" s="331"/>
      <c r="AN33" s="331"/>
    </row>
    <row r="34" spans="2:40" ht="26.25" customHeight="1" thickBot="1">
      <c r="B34" s="48"/>
      <c r="C34" s="54"/>
      <c r="D34" s="54"/>
      <c r="E34" s="2815"/>
      <c r="F34" s="2513" t="s">
        <v>123</v>
      </c>
      <c r="G34" s="3576" t="s">
        <v>1463</v>
      </c>
      <c r="H34" s="3576"/>
      <c r="I34" s="636">
        <v>0.01</v>
      </c>
      <c r="J34" s="636">
        <v>0.01</v>
      </c>
      <c r="K34" s="2347"/>
      <c r="L34" s="329"/>
      <c r="M34" s="870"/>
      <c r="N34" s="870"/>
      <c r="O34" s="870"/>
      <c r="P34" s="870">
        <v>5.0000000000000001E-3</v>
      </c>
      <c r="Q34" s="870"/>
      <c r="R34" s="870"/>
      <c r="S34" s="870"/>
      <c r="T34" s="870">
        <v>5.0000000000000001E-3</v>
      </c>
      <c r="U34" s="870"/>
      <c r="V34" s="870"/>
      <c r="W34" s="870"/>
      <c r="X34" s="870"/>
      <c r="Y34" s="1006"/>
      <c r="Z34" s="2579"/>
      <c r="AA34" s="2579"/>
      <c r="AB34" s="2579"/>
      <c r="AC34" s="2579"/>
      <c r="AD34" s="2580"/>
      <c r="AE34" s="331"/>
      <c r="AF34" s="331"/>
      <c r="AG34" s="331"/>
      <c r="AH34" s="331"/>
      <c r="AI34" s="331"/>
      <c r="AJ34" s="331"/>
      <c r="AK34" s="331"/>
      <c r="AL34" s="331"/>
      <c r="AM34" s="331"/>
      <c r="AN34" s="331"/>
    </row>
    <row r="35" spans="2:40" ht="26.25" customHeight="1" thickBot="1">
      <c r="B35" s="48"/>
      <c r="C35" s="54"/>
      <c r="D35" s="54"/>
      <c r="E35" s="2816"/>
      <c r="F35" s="2513" t="s">
        <v>123</v>
      </c>
      <c r="G35" s="3576" t="s">
        <v>1464</v>
      </c>
      <c r="H35" s="3576"/>
      <c r="I35" s="636">
        <v>0.02</v>
      </c>
      <c r="J35" s="636">
        <v>0.02</v>
      </c>
      <c r="K35" s="2347"/>
      <c r="L35" s="329"/>
      <c r="M35" s="870"/>
      <c r="N35" s="870"/>
      <c r="O35" s="870"/>
      <c r="P35" s="870">
        <v>5.0000000000000001E-3</v>
      </c>
      <c r="Q35" s="870"/>
      <c r="R35" s="870"/>
      <c r="S35" s="870">
        <v>5.0000000000000001E-3</v>
      </c>
      <c r="T35" s="870"/>
      <c r="U35" s="870"/>
      <c r="V35" s="870">
        <v>5.0000000000000001E-3</v>
      </c>
      <c r="W35" s="870"/>
      <c r="X35" s="870">
        <v>5.0000000000000001E-3</v>
      </c>
      <c r="Y35" s="1006"/>
      <c r="Z35" s="2579"/>
      <c r="AA35" s="2579"/>
      <c r="AB35" s="2579"/>
      <c r="AC35" s="2579"/>
      <c r="AD35" s="2580"/>
      <c r="AE35" s="331"/>
      <c r="AF35" s="331"/>
      <c r="AG35" s="331"/>
      <c r="AH35" s="331"/>
      <c r="AI35" s="331"/>
      <c r="AJ35" s="331"/>
      <c r="AK35" s="331"/>
      <c r="AL35" s="331"/>
      <c r="AM35" s="331"/>
      <c r="AN35" s="331"/>
    </row>
    <row r="36" spans="2:40" ht="15.75" thickBot="1">
      <c r="B36" s="165"/>
      <c r="C36" s="331"/>
      <c r="D36" s="331"/>
      <c r="E36" s="2694" t="s">
        <v>266</v>
      </c>
      <c r="F36" s="2905"/>
      <c r="G36" s="2905"/>
      <c r="H36" s="2905"/>
      <c r="I36" s="2349"/>
      <c r="J36" s="3352" t="s">
        <v>112</v>
      </c>
      <c r="K36" s="3353"/>
      <c r="L36" s="2774"/>
      <c r="M36" s="2775" t="s">
        <v>264</v>
      </c>
      <c r="N36" s="2776"/>
      <c r="O36" s="2776"/>
      <c r="P36" s="2776"/>
      <c r="Q36" s="2776"/>
      <c r="R36" s="2776"/>
      <c r="S36" s="2776"/>
      <c r="T36" s="2776"/>
      <c r="U36" s="2776"/>
      <c r="V36" s="2776"/>
      <c r="W36" s="2776"/>
      <c r="X36" s="2776"/>
      <c r="Y36" s="645"/>
      <c r="Z36" s="2579"/>
      <c r="AA36" s="2579"/>
      <c r="AB36" s="2579"/>
      <c r="AC36" s="2579"/>
      <c r="AD36" s="2580"/>
      <c r="AE36" s="331"/>
      <c r="AF36" s="331"/>
      <c r="AG36" s="331"/>
      <c r="AH36" s="331"/>
      <c r="AI36" s="331"/>
      <c r="AJ36" s="331"/>
      <c r="AK36" s="331"/>
      <c r="AL36" s="331"/>
      <c r="AM36" s="331"/>
      <c r="AN36" s="331"/>
    </row>
    <row r="37" spans="2:40">
      <c r="B37" s="165"/>
      <c r="C37" s="331"/>
      <c r="D37" s="331"/>
      <c r="E37" s="2581"/>
      <c r="F37" s="2800"/>
      <c r="G37" s="2800"/>
      <c r="H37" s="2800"/>
      <c r="I37" s="2349"/>
      <c r="J37" s="2777" t="s">
        <v>113</v>
      </c>
      <c r="K37" s="2778"/>
      <c r="L37" s="2778"/>
      <c r="M37" s="2825"/>
      <c r="N37" s="2825"/>
      <c r="O37" s="2825"/>
      <c r="P37" s="2825"/>
      <c r="Q37" s="2825"/>
      <c r="R37" s="2825"/>
      <c r="S37" s="2825"/>
      <c r="T37" s="2825"/>
      <c r="U37" s="2825"/>
      <c r="V37" s="2825"/>
      <c r="W37" s="2825"/>
      <c r="X37" s="3302"/>
      <c r="Y37" s="307"/>
      <c r="Z37" s="313"/>
      <c r="AA37" s="314"/>
      <c r="AB37" s="630"/>
      <c r="AC37" s="630"/>
      <c r="AD37" s="622"/>
    </row>
    <row r="38" spans="2:40" ht="15.75" thickBot="1">
      <c r="B38" s="165"/>
      <c r="C38" s="331"/>
      <c r="D38" s="331"/>
      <c r="E38" s="2581"/>
      <c r="F38" s="2800"/>
      <c r="G38" s="2800"/>
      <c r="H38" s="2800"/>
      <c r="I38" s="627"/>
      <c r="J38" s="627"/>
      <c r="K38" s="2802"/>
      <c r="L38" s="2803"/>
      <c r="M38" s="2566"/>
      <c r="N38" s="2566"/>
      <c r="O38" s="2566"/>
      <c r="P38" s="2566"/>
      <c r="Q38" s="2566"/>
      <c r="R38" s="2566"/>
      <c r="S38" s="2566"/>
      <c r="T38" s="2566"/>
      <c r="U38" s="2566"/>
      <c r="V38" s="2566"/>
      <c r="W38" s="2566"/>
      <c r="X38" s="2688"/>
      <c r="Y38" s="307"/>
      <c r="Z38" s="346"/>
      <c r="AA38" s="326"/>
      <c r="AB38" s="634"/>
      <c r="AC38" s="634"/>
      <c r="AD38" s="552"/>
    </row>
    <row r="39" spans="2:40" ht="15.75" customHeight="1" thickBot="1">
      <c r="B39" s="165"/>
      <c r="C39" s="331"/>
      <c r="D39" s="331"/>
      <c r="E39" s="2876" t="s">
        <v>268</v>
      </c>
      <c r="F39" s="2558" t="s">
        <v>269</v>
      </c>
      <c r="G39" s="2558"/>
      <c r="H39" s="2559"/>
      <c r="I39" s="311"/>
      <c r="J39" s="311"/>
      <c r="K39" s="2560" t="s">
        <v>117</v>
      </c>
      <c r="L39" s="2561"/>
      <c r="M39" s="2561"/>
      <c r="N39" s="2561"/>
      <c r="O39" s="2561"/>
      <c r="P39" s="2561"/>
      <c r="Q39" s="2561"/>
      <c r="R39" s="2561"/>
      <c r="S39" s="2561"/>
      <c r="T39" s="2561"/>
      <c r="U39" s="2561"/>
      <c r="V39" s="2561"/>
      <c r="W39" s="2561"/>
      <c r="X39" s="2877"/>
      <c r="Y39" s="307"/>
      <c r="Z39" s="346"/>
      <c r="AA39" s="326"/>
      <c r="AB39" s="2353"/>
      <c r="AC39" s="2353"/>
      <c r="AD39" s="329"/>
    </row>
    <row r="40" spans="2:40" ht="45.75" customHeight="1" thickBot="1">
      <c r="B40" s="165"/>
      <c r="C40" s="331"/>
      <c r="D40" s="331"/>
      <c r="E40" s="2815"/>
      <c r="F40" s="573" t="s">
        <v>358</v>
      </c>
      <c r="G40" s="3571" t="s">
        <v>269</v>
      </c>
      <c r="H40" s="3572"/>
      <c r="I40" s="508">
        <f>SUM(I41:I43)</f>
        <v>5.0000000000000001E-3</v>
      </c>
      <c r="J40" s="508">
        <f>SUM(J41:J43)</f>
        <v>3.8E-3</v>
      </c>
      <c r="K40" s="466"/>
      <c r="L40" s="888" t="s">
        <v>653</v>
      </c>
      <c r="M40" s="321"/>
      <c r="N40" s="482"/>
      <c r="O40" s="483"/>
      <c r="P40" s="483"/>
      <c r="Q40" s="483"/>
      <c r="R40" s="484"/>
      <c r="S40" s="483"/>
      <c r="T40" s="484"/>
      <c r="U40" s="483"/>
      <c r="V40" s="483"/>
      <c r="W40" s="484"/>
      <c r="X40" s="468"/>
      <c r="Y40" s="307"/>
      <c r="Z40" s="3573" t="s">
        <v>1465</v>
      </c>
      <c r="AA40" s="3567" t="s">
        <v>1466</v>
      </c>
      <c r="AB40" s="3238" t="s">
        <v>1467</v>
      </c>
      <c r="AC40" s="3238" t="s">
        <v>1468</v>
      </c>
      <c r="AD40" s="3567" t="s">
        <v>1469</v>
      </c>
    </row>
    <row r="41" spans="2:40" ht="35.25" customHeight="1" thickBot="1">
      <c r="B41" s="165"/>
      <c r="C41" s="331"/>
      <c r="D41" s="331"/>
      <c r="E41" s="2967"/>
      <c r="F41" s="2513" t="s">
        <v>123</v>
      </c>
      <c r="G41" s="3570" t="s">
        <v>1470</v>
      </c>
      <c r="H41" s="3571"/>
      <c r="I41" s="772">
        <v>2.5000000000000001E-3</v>
      </c>
      <c r="J41" s="772">
        <v>2.5000000000000001E-3</v>
      </c>
      <c r="K41" s="2514">
        <v>1</v>
      </c>
      <c r="L41" s="888" t="s">
        <v>708</v>
      </c>
      <c r="M41" s="772"/>
      <c r="N41" s="772"/>
      <c r="O41" s="772"/>
      <c r="P41" s="772">
        <v>2.5000000000000001E-3</v>
      </c>
      <c r="Q41" s="772"/>
      <c r="R41" s="772"/>
      <c r="S41" s="772"/>
      <c r="T41" s="772"/>
      <c r="U41" s="772"/>
      <c r="V41" s="772"/>
      <c r="W41" s="772"/>
      <c r="X41" s="1203"/>
      <c r="Y41" s="307"/>
      <c r="Z41" s="3574"/>
      <c r="AA41" s="3568"/>
      <c r="AB41" s="3239"/>
      <c r="AC41" s="3239"/>
      <c r="AD41" s="3568"/>
    </row>
    <row r="42" spans="2:40" ht="43.5" customHeight="1" thickBot="1">
      <c r="B42" s="165"/>
      <c r="C42" s="331"/>
      <c r="D42" s="331"/>
      <c r="E42" s="2967"/>
      <c r="F42" s="2513" t="s">
        <v>123</v>
      </c>
      <c r="G42" s="3570" t="s">
        <v>1471</v>
      </c>
      <c r="H42" s="3571"/>
      <c r="I42" s="772">
        <v>1.2999999999999999E-3</v>
      </c>
      <c r="J42" s="772">
        <v>1.2999999999999999E-3</v>
      </c>
      <c r="K42" s="2514">
        <v>1</v>
      </c>
      <c r="L42" s="888" t="s">
        <v>708</v>
      </c>
      <c r="M42" s="772"/>
      <c r="N42" s="772"/>
      <c r="O42" s="772"/>
      <c r="P42" s="772"/>
      <c r="Q42" s="772">
        <v>1.2999999999999999E-3</v>
      </c>
      <c r="R42" s="772"/>
      <c r="S42" s="772"/>
      <c r="T42" s="772"/>
      <c r="U42" s="772"/>
      <c r="V42" s="772"/>
      <c r="W42" s="772"/>
      <c r="X42" s="1203"/>
      <c r="Y42" s="307"/>
      <c r="Z42" s="3575"/>
      <c r="AA42" s="3569"/>
      <c r="AB42" s="3240"/>
      <c r="AC42" s="3240"/>
      <c r="AD42" s="3569"/>
    </row>
    <row r="43" spans="2:40" ht="58.5" customHeight="1" thickBot="1">
      <c r="B43" s="165"/>
      <c r="C43" s="331"/>
      <c r="D43" s="331"/>
      <c r="E43" s="3002"/>
      <c r="F43" s="2513" t="s">
        <v>123</v>
      </c>
      <c r="G43" s="3570" t="s">
        <v>1472</v>
      </c>
      <c r="H43" s="3571"/>
      <c r="I43" s="772">
        <v>1.1999999999999999E-3</v>
      </c>
      <c r="J43" s="772"/>
      <c r="K43" s="2514">
        <v>1</v>
      </c>
      <c r="L43" s="2515" t="s">
        <v>708</v>
      </c>
      <c r="M43" s="772"/>
      <c r="N43" s="772"/>
      <c r="O43" s="772"/>
      <c r="P43" s="772"/>
      <c r="Q43" s="772"/>
      <c r="R43" s="772"/>
      <c r="S43" s="772">
        <v>1.1999999999999999E-3</v>
      </c>
      <c r="T43" s="772"/>
      <c r="U43" s="772"/>
      <c r="V43" s="772"/>
      <c r="W43" s="772"/>
      <c r="X43" s="1203"/>
      <c r="Y43" s="307"/>
      <c r="Z43" s="2357" t="s">
        <v>814</v>
      </c>
      <c r="AA43" s="2357" t="s">
        <v>1466</v>
      </c>
      <c r="AB43" s="2516" t="s">
        <v>1473</v>
      </c>
      <c r="AC43" s="2516" t="s">
        <v>1474</v>
      </c>
      <c r="AD43" s="2357" t="s">
        <v>1466</v>
      </c>
    </row>
    <row r="44" spans="2:40" ht="12" customHeight="1">
      <c r="I44" s="594">
        <f>I40+I32+I21+I13</f>
        <v>9.5000000000000001E-2</v>
      </c>
      <c r="J44" s="594">
        <f>J40+J32+J21+J13</f>
        <v>8.3799999999999999E-2</v>
      </c>
      <c r="Z44" s="331"/>
      <c r="AA44" s="334"/>
      <c r="AB44" s="336"/>
      <c r="AC44" s="336"/>
      <c r="AD44" s="334"/>
    </row>
    <row r="45" spans="2:40" hidden="1">
      <c r="I45" s="10"/>
      <c r="J45" s="10"/>
      <c r="Z45" s="331"/>
      <c r="AA45" s="334"/>
      <c r="AB45" s="336"/>
      <c r="AC45" s="336"/>
      <c r="AD45" s="334"/>
    </row>
    <row r="46" spans="2:40" hidden="1">
      <c r="I46" s="10"/>
      <c r="J46" s="10"/>
      <c r="AA46" s="334"/>
      <c r="AB46" s="336"/>
      <c r="AC46" s="336"/>
      <c r="AD46" s="334"/>
    </row>
    <row r="47" spans="2:40" ht="15.75" thickBot="1">
      <c r="F47" s="2980" t="s">
        <v>467</v>
      </c>
      <c r="G47" s="2980"/>
      <c r="H47" s="812"/>
      <c r="I47" s="10"/>
      <c r="J47" s="1692">
        <f>J44/I44</f>
        <v>0.88210526315789473</v>
      </c>
      <c r="AA47" s="334"/>
      <c r="AB47" s="336"/>
      <c r="AC47" s="336"/>
      <c r="AD47" s="334"/>
    </row>
    <row r="48" spans="2:40" ht="12.75" customHeight="1">
      <c r="H48" s="2354"/>
      <c r="AA48" s="334"/>
      <c r="AB48" s="336"/>
      <c r="AC48" s="336"/>
      <c r="AD48" s="334"/>
    </row>
    <row r="49" spans="8:30" hidden="1">
      <c r="H49" s="2354"/>
      <c r="AA49" s="334"/>
      <c r="AB49" s="337"/>
      <c r="AC49" s="336"/>
      <c r="AD49" s="334"/>
    </row>
    <row r="50" spans="8:30">
      <c r="AA50" s="334"/>
      <c r="AB50" s="337"/>
      <c r="AC50" s="336"/>
      <c r="AD50" s="334"/>
    </row>
    <row r="51" spans="8:30">
      <c r="AA51" s="334"/>
      <c r="AB51" s="336"/>
      <c r="AC51" s="336"/>
      <c r="AD51" s="334"/>
    </row>
    <row r="52" spans="8:30">
      <c r="AA52" s="334"/>
      <c r="AB52" s="336"/>
      <c r="AC52" s="336"/>
      <c r="AD52" s="334"/>
    </row>
    <row r="53" spans="8:30">
      <c r="AA53" s="334"/>
      <c r="AB53" s="336"/>
      <c r="AC53" s="336"/>
      <c r="AD53" s="334"/>
    </row>
    <row r="54" spans="8:30">
      <c r="AA54" s="334"/>
      <c r="AB54" s="336"/>
      <c r="AC54" s="336"/>
      <c r="AD54" s="334"/>
    </row>
    <row r="55" spans="8:30">
      <c r="AA55" s="334"/>
      <c r="AB55" s="338"/>
      <c r="AC55" s="338"/>
      <c r="AD55" s="334"/>
    </row>
    <row r="56" spans="8:30">
      <c r="AA56" s="334"/>
      <c r="AB56" s="339"/>
      <c r="AC56" s="339"/>
      <c r="AD56" s="334"/>
    </row>
    <row r="57" spans="8:30">
      <c r="AA57" s="334"/>
      <c r="AB57" s="340"/>
      <c r="AC57" s="340"/>
      <c r="AD57" s="334"/>
    </row>
    <row r="58" spans="8:30">
      <c r="AA58" s="334"/>
      <c r="AB58" s="341"/>
      <c r="AC58" s="341"/>
      <c r="AD58" s="334"/>
    </row>
    <row r="59" spans="8:30">
      <c r="AA59" s="334"/>
      <c r="AB59" s="342"/>
      <c r="AC59" s="342"/>
      <c r="AD59" s="334"/>
    </row>
    <row r="60" spans="8:30">
      <c r="AA60" s="334"/>
      <c r="AB60" s="339"/>
      <c r="AC60" s="339"/>
      <c r="AD60" s="334"/>
    </row>
    <row r="61" spans="8:30">
      <c r="AA61" s="334"/>
      <c r="AB61" s="339"/>
      <c r="AC61" s="339"/>
      <c r="AD61" s="334"/>
    </row>
  </sheetData>
  <mergeCells count="153">
    <mergeCell ref="O6:O7"/>
    <mergeCell ref="P6:P7"/>
    <mergeCell ref="Q6:Q7"/>
    <mergeCell ref="AD7:AD8"/>
    <mergeCell ref="C8:X8"/>
    <mergeCell ref="Y6:Y8"/>
    <mergeCell ref="Z6:AA6"/>
    <mergeCell ref="N11:N12"/>
    <mergeCell ref="X6:X7"/>
    <mergeCell ref="U11:U12"/>
    <mergeCell ref="V11:V12"/>
    <mergeCell ref="W11:W12"/>
    <mergeCell ref="X11:X12"/>
    <mergeCell ref="K12:L12"/>
    <mergeCell ref="B1:X1"/>
    <mergeCell ref="Z2:AD4"/>
    <mergeCell ref="B5:B7"/>
    <mergeCell ref="C5:C7"/>
    <mergeCell ref="D5:D7"/>
    <mergeCell ref="E5:E7"/>
    <mergeCell ref="F5:H7"/>
    <mergeCell ref="I5:I7"/>
    <mergeCell ref="J5:J7"/>
    <mergeCell ref="K5:K7"/>
    <mergeCell ref="L5:L7"/>
    <mergeCell ref="M5:O5"/>
    <mergeCell ref="P5:R5"/>
    <mergeCell ref="S5:U5"/>
    <mergeCell ref="V5:X5"/>
    <mergeCell ref="M6:M7"/>
    <mergeCell ref="N6:N7"/>
    <mergeCell ref="O11:O12"/>
    <mergeCell ref="P11:P12"/>
    <mergeCell ref="Q11:Q12"/>
    <mergeCell ref="R11:R12"/>
    <mergeCell ref="S11:S12"/>
    <mergeCell ref="T11:T12"/>
    <mergeCell ref="AB6:AC6"/>
    <mergeCell ref="Z7:Z8"/>
    <mergeCell ref="AA7:AA8"/>
    <mergeCell ref="AB7:AB8"/>
    <mergeCell ref="AC7:AC8"/>
    <mergeCell ref="R6:R7"/>
    <mergeCell ref="S6:S7"/>
    <mergeCell ref="T6:T7"/>
    <mergeCell ref="U6:U7"/>
    <mergeCell ref="V6:V7"/>
    <mergeCell ref="W6:W7"/>
    <mergeCell ref="D9:X9"/>
    <mergeCell ref="D10:D12"/>
    <mergeCell ref="E10:H12"/>
    <mergeCell ref="J10:L10"/>
    <mergeCell ref="M10:X10"/>
    <mergeCell ref="J11:L11"/>
    <mergeCell ref="M11:M12"/>
    <mergeCell ref="R19:R20"/>
    <mergeCell ref="S19:S20"/>
    <mergeCell ref="T19:T20"/>
    <mergeCell ref="U19:U20"/>
    <mergeCell ref="G16:H16"/>
    <mergeCell ref="D17:X17"/>
    <mergeCell ref="D18:D20"/>
    <mergeCell ref="E18:H20"/>
    <mergeCell ref="J18:L18"/>
    <mergeCell ref="M18:X18"/>
    <mergeCell ref="J19:L19"/>
    <mergeCell ref="M19:M20"/>
    <mergeCell ref="N19:N20"/>
    <mergeCell ref="O19:O20"/>
    <mergeCell ref="E13:E16"/>
    <mergeCell ref="F13:H13"/>
    <mergeCell ref="K13:X13"/>
    <mergeCell ref="G14:H14"/>
    <mergeCell ref="G15:H15"/>
    <mergeCell ref="G26:H26"/>
    <mergeCell ref="G27:H27"/>
    <mergeCell ref="G28:H28"/>
    <mergeCell ref="D29:D31"/>
    <mergeCell ref="E29:H31"/>
    <mergeCell ref="J29:L29"/>
    <mergeCell ref="AB20:AB21"/>
    <mergeCell ref="AC20:AC21"/>
    <mergeCell ref="AD20:AD21"/>
    <mergeCell ref="E21:E28"/>
    <mergeCell ref="F21:H21"/>
    <mergeCell ref="K21:X21"/>
    <mergeCell ref="G22:H22"/>
    <mergeCell ref="G23:H23"/>
    <mergeCell ref="G24:H24"/>
    <mergeCell ref="G25:H25"/>
    <mergeCell ref="V19:V20"/>
    <mergeCell ref="W19:W20"/>
    <mergeCell ref="X19:X20"/>
    <mergeCell ref="K20:L20"/>
    <mergeCell ref="Z20:Z21"/>
    <mergeCell ref="AA20:AA21"/>
    <mergeCell ref="P19:P20"/>
    <mergeCell ref="Q19:Q20"/>
    <mergeCell ref="M29:X29"/>
    <mergeCell ref="J30:L30"/>
    <mergeCell ref="M30:M31"/>
    <mergeCell ref="N30:N31"/>
    <mergeCell ref="O30:O31"/>
    <mergeCell ref="P30:P31"/>
    <mergeCell ref="Q30:Q31"/>
    <mergeCell ref="R30:R31"/>
    <mergeCell ref="S30:S31"/>
    <mergeCell ref="T30:T31"/>
    <mergeCell ref="U30:U31"/>
    <mergeCell ref="V30:V31"/>
    <mergeCell ref="W30:W31"/>
    <mergeCell ref="X30:X31"/>
    <mergeCell ref="K31:L31"/>
    <mergeCell ref="E32:E35"/>
    <mergeCell ref="F32:H32"/>
    <mergeCell ref="K32:X32"/>
    <mergeCell ref="G33:H33"/>
    <mergeCell ref="Q37:Q38"/>
    <mergeCell ref="R37:R38"/>
    <mergeCell ref="Z33:AD33"/>
    <mergeCell ref="G34:H34"/>
    <mergeCell ref="Z34:AD34"/>
    <mergeCell ref="G35:H35"/>
    <mergeCell ref="Z35:AD35"/>
    <mergeCell ref="E36:H38"/>
    <mergeCell ref="J36:L36"/>
    <mergeCell ref="M36:X36"/>
    <mergeCell ref="Z36:AD36"/>
    <mergeCell ref="J37:L37"/>
    <mergeCell ref="F47:G47"/>
    <mergeCell ref="AA40:AA42"/>
    <mergeCell ref="AB40:AB42"/>
    <mergeCell ref="AC40:AC42"/>
    <mergeCell ref="AD40:AD42"/>
    <mergeCell ref="G41:H41"/>
    <mergeCell ref="G42:H42"/>
    <mergeCell ref="K38:L38"/>
    <mergeCell ref="E39:E43"/>
    <mergeCell ref="F39:H39"/>
    <mergeCell ref="K39:X39"/>
    <mergeCell ref="G40:H40"/>
    <mergeCell ref="Z40:Z42"/>
    <mergeCell ref="G43:H43"/>
    <mergeCell ref="S37:S38"/>
    <mergeCell ref="T37:T38"/>
    <mergeCell ref="U37:U38"/>
    <mergeCell ref="V37:V38"/>
    <mergeCell ref="W37:W38"/>
    <mergeCell ref="X37:X38"/>
    <mergeCell ref="M37:M38"/>
    <mergeCell ref="N37:N38"/>
    <mergeCell ref="O37:O38"/>
    <mergeCell ref="P37:P38"/>
  </mergeCells>
  <conditionalFormatting sqref="AE1:IJ2">
    <cfRule type="containsText" dxfId="3" priority="4" stopIfTrue="1" operator="containsText" text="Planificación y Desarrollo">
      <formula>NOT(ISERROR(SEARCH("Planificación y Desarrollo",AE1)))</formula>
    </cfRule>
  </conditionalFormatting>
  <conditionalFormatting sqref="A1:D1 A2 C2:D2">
    <cfRule type="containsText" dxfId="2" priority="3" stopIfTrue="1" operator="containsText" text="Planificación y Desarrollo">
      <formula>NOT(ISERROR(SEARCH("Planificación y Desarrollo",A1)))</formula>
    </cfRule>
  </conditionalFormatting>
  <conditionalFormatting sqref="Y1:Y3">
    <cfRule type="containsText" dxfId="1" priority="2" stopIfTrue="1" operator="containsText" text="Planificación y Desarrollo">
      <formula>NOT(ISERROR(SEARCH("Planificación y Desarrollo",Y1)))</formula>
    </cfRule>
  </conditionalFormatting>
  <conditionalFormatting sqref="Z1:AD1 Z2">
    <cfRule type="containsText" dxfId="0" priority="1" stopIfTrue="1" operator="containsText" text="Planificación y Desarrollo">
      <formula>NOT(ISERROR(SEARCH("Planificación y Desarrollo",Z1)))</formula>
    </cfRule>
  </conditionalFormatting>
  <printOptions horizontalCentered="1"/>
  <pageMargins left="0.25" right="0.25" top="0.75" bottom="0.75" header="0.3" footer="0.3"/>
  <pageSetup paperSize="256" scale="66" fitToHeight="0" orientation="landscape" horizontalDpi="300" verticalDpi="300" r:id="rId1"/>
  <headerFooter>
    <oddFooter>&amp;A&amp;RPage &amp;P</oddFooter>
  </headerFooter>
  <rowBreaks count="1" manualBreakCount="1">
    <brk id="48" min="1" max="23" man="1"/>
  </rowBreaks>
  <colBreaks count="1" manualBreakCount="1">
    <brk id="24" max="4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3"/>
  <sheetViews>
    <sheetView topLeftCell="E1" workbookViewId="0"/>
  </sheetViews>
  <sheetFormatPr baseColWidth="10" defaultColWidth="11.42578125" defaultRowHeight="15"/>
  <cols>
    <col min="1" max="1" width="2.42578125" hidden="1" customWidth="1"/>
    <col min="2" max="2" width="8.85546875" hidden="1" customWidth="1"/>
    <col min="3" max="3" width="9.85546875" hidden="1" customWidth="1"/>
    <col min="4" max="4" width="9.7109375" hidden="1" customWidth="1"/>
    <col min="5" max="5" width="13.28515625" customWidth="1"/>
    <col min="6" max="6" width="11.28515625" customWidth="1"/>
    <col min="7" max="7" width="4.7109375" customWidth="1"/>
    <col min="8" max="8" width="41.42578125" customWidth="1"/>
    <col min="9" max="10" width="11.7109375" customWidth="1"/>
    <col min="11" max="11" width="4.42578125" customWidth="1"/>
    <col min="12" max="12" width="25.85546875" customWidth="1"/>
    <col min="13" max="13" width="6.85546875" hidden="1" customWidth="1"/>
    <col min="14" max="14" width="8.7109375" hidden="1" customWidth="1"/>
    <col min="15" max="15" width="8.140625" hidden="1" customWidth="1"/>
    <col min="16" max="16" width="6.7109375" hidden="1" customWidth="1"/>
    <col min="17" max="17" width="6.85546875" hidden="1" customWidth="1"/>
    <col min="18" max="18" width="8" hidden="1" customWidth="1"/>
    <col min="19" max="19" width="7" hidden="1" customWidth="1"/>
    <col min="20" max="20" width="6.5703125" hidden="1" customWidth="1"/>
    <col min="21" max="21" width="6" hidden="1" customWidth="1"/>
    <col min="22" max="22" width="7.7109375" hidden="1" customWidth="1"/>
    <col min="23" max="23" width="6.28515625" hidden="1" customWidth="1"/>
    <col min="24" max="24" width="7" hidden="1" customWidth="1"/>
    <col min="25" max="25" width="7.140625" hidden="1" customWidth="1"/>
    <col min="26" max="26" width="13" hidden="1" customWidth="1"/>
    <col min="27" max="27" width="19.5703125" customWidth="1"/>
    <col min="28" max="28" width="17.140625" customWidth="1"/>
    <col min="29" max="29" width="51.140625" style="343" customWidth="1"/>
    <col min="30" max="30" width="31.42578125" style="343" customWidth="1"/>
    <col min="31" max="31" width="25.85546875" customWidth="1"/>
    <col min="32" max="32" width="23.28515625" customWidth="1"/>
  </cols>
  <sheetData>
    <row r="1" spans="1:42" s="32" customFormat="1" ht="59.25" customHeight="1" thickBo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2715"/>
      <c r="Z1" s="30"/>
      <c r="AA1" s="30"/>
      <c r="AB1" s="30"/>
      <c r="AC1" s="31"/>
      <c r="AD1" s="31"/>
      <c r="AE1" s="30"/>
      <c r="AF1" s="30"/>
      <c r="AG1" s="30"/>
      <c r="AH1" s="30"/>
      <c r="AI1" s="30"/>
      <c r="AJ1" s="30"/>
      <c r="AK1" s="30"/>
      <c r="AL1" s="30"/>
      <c r="AM1" s="30"/>
      <c r="AN1" s="30"/>
      <c r="AO1" s="30"/>
      <c r="AP1" s="30"/>
    </row>
    <row r="2" spans="1:42" s="32" customFormat="1" ht="22.5" customHeight="1">
      <c r="A2" s="30"/>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30"/>
      <c r="AA2" s="2716" t="s">
        <v>69</v>
      </c>
      <c r="AB2" s="2717"/>
      <c r="AC2" s="2717"/>
      <c r="AD2" s="2717"/>
      <c r="AE2" s="2718"/>
      <c r="AF2" s="30"/>
      <c r="AG2" s="30"/>
      <c r="AH2" s="30"/>
      <c r="AI2" s="30"/>
      <c r="AJ2" s="30"/>
      <c r="AK2" s="30"/>
      <c r="AL2" s="30"/>
      <c r="AM2" s="30"/>
      <c r="AN2" s="30"/>
      <c r="AO2" s="30"/>
      <c r="AP2" s="30"/>
    </row>
    <row r="3" spans="1:42" s="32" customFormat="1" ht="16.5" customHeight="1">
      <c r="A3" s="30"/>
      <c r="B3" s="34" t="s">
        <v>70</v>
      </c>
      <c r="C3" s="1079"/>
      <c r="D3" s="1079"/>
      <c r="E3" s="1079"/>
      <c r="F3" s="1079"/>
      <c r="G3" s="1079"/>
      <c r="H3" s="1079"/>
      <c r="I3" s="1079"/>
      <c r="J3" s="1079"/>
      <c r="K3" s="1079"/>
      <c r="L3" s="1079"/>
      <c r="M3" s="1079"/>
      <c r="N3" s="1079"/>
      <c r="O3" s="1079"/>
      <c r="P3" s="1079"/>
      <c r="Q3" s="1079"/>
      <c r="R3" s="1079"/>
      <c r="S3" s="1079"/>
      <c r="T3" s="1079"/>
      <c r="U3" s="1079"/>
      <c r="V3" s="1079"/>
      <c r="W3" s="1079"/>
      <c r="X3" s="1079"/>
      <c r="Y3" s="1079"/>
      <c r="Z3" s="30"/>
      <c r="AA3" s="2719"/>
      <c r="AB3" s="2720"/>
      <c r="AC3" s="2720"/>
      <c r="AD3" s="2720"/>
      <c r="AE3" s="2721"/>
      <c r="AF3" s="30"/>
      <c r="AG3" s="30"/>
      <c r="AH3" s="30"/>
      <c r="AI3" s="30"/>
      <c r="AJ3" s="30"/>
      <c r="AK3" s="30"/>
      <c r="AL3" s="30"/>
      <c r="AM3" s="30"/>
      <c r="AN3" s="30"/>
      <c r="AO3" s="30"/>
      <c r="AP3" s="30"/>
    </row>
    <row r="4" spans="1:42" ht="17.25" customHeight="1" thickBot="1">
      <c r="B4" s="34" t="s">
        <v>71</v>
      </c>
      <c r="AA4" s="2722"/>
      <c r="AB4" s="2723"/>
      <c r="AC4" s="2723"/>
      <c r="AD4" s="2723"/>
      <c r="AE4" s="2724"/>
    </row>
    <row r="5" spans="1:42" ht="7.5" customHeight="1" thickBot="1">
      <c r="B5" s="35"/>
      <c r="AA5" s="36"/>
      <c r="AB5" s="36"/>
      <c r="AC5" s="37"/>
      <c r="AD5" s="37"/>
      <c r="AE5" s="36"/>
    </row>
    <row r="6" spans="1:42" ht="21.75" customHeight="1" thickBot="1">
      <c r="B6" s="2725" t="s">
        <v>72</v>
      </c>
      <c r="C6" s="2725" t="s">
        <v>73</v>
      </c>
      <c r="D6" s="2725" t="s">
        <v>74</v>
      </c>
      <c r="E6" s="2728" t="s">
        <v>75</v>
      </c>
      <c r="F6" s="2731" t="s">
        <v>76</v>
      </c>
      <c r="G6" s="2732"/>
      <c r="H6" s="2733"/>
      <c r="I6" s="2740" t="s">
        <v>77</v>
      </c>
      <c r="J6" s="2743" t="s">
        <v>77</v>
      </c>
      <c r="K6" s="2746" t="s">
        <v>78</v>
      </c>
      <c r="L6" s="2749" t="s">
        <v>79</v>
      </c>
      <c r="M6" s="2740" t="s">
        <v>80</v>
      </c>
      <c r="N6" s="2711" t="s">
        <v>81</v>
      </c>
      <c r="O6" s="2712"/>
      <c r="P6" s="2752"/>
      <c r="Q6" s="2711" t="s">
        <v>82</v>
      </c>
      <c r="R6" s="2712"/>
      <c r="S6" s="2752"/>
      <c r="T6" s="2711" t="s">
        <v>83</v>
      </c>
      <c r="U6" s="2712"/>
      <c r="V6" s="2752"/>
      <c r="W6" s="2711" t="s">
        <v>84</v>
      </c>
      <c r="X6" s="2712"/>
      <c r="Y6" s="2712"/>
      <c r="Z6" s="2705" t="s">
        <v>85</v>
      </c>
      <c r="AA6" s="2707" t="s">
        <v>86</v>
      </c>
      <c r="AB6" s="2708"/>
      <c r="AC6" s="2709" t="s">
        <v>87</v>
      </c>
      <c r="AD6" s="2710"/>
      <c r="AE6" s="38" t="s">
        <v>88</v>
      </c>
    </row>
    <row r="7" spans="1:42" ht="30" customHeight="1">
      <c r="B7" s="2726"/>
      <c r="C7" s="2726"/>
      <c r="D7" s="2726"/>
      <c r="E7" s="2729"/>
      <c r="F7" s="2734"/>
      <c r="G7" s="2735"/>
      <c r="H7" s="2736"/>
      <c r="I7" s="2741"/>
      <c r="J7" s="2744"/>
      <c r="K7" s="2747"/>
      <c r="L7" s="2750"/>
      <c r="M7" s="2741"/>
      <c r="N7" s="2713" t="s">
        <v>89</v>
      </c>
      <c r="O7" s="2713" t="s">
        <v>90</v>
      </c>
      <c r="P7" s="2713" t="s">
        <v>91</v>
      </c>
      <c r="Q7" s="2713" t="s">
        <v>92</v>
      </c>
      <c r="R7" s="2713" t="s">
        <v>93</v>
      </c>
      <c r="S7" s="2713" t="s">
        <v>94</v>
      </c>
      <c r="T7" s="2713" t="s">
        <v>95</v>
      </c>
      <c r="U7" s="2713" t="s">
        <v>96</v>
      </c>
      <c r="V7" s="2713" t="s">
        <v>97</v>
      </c>
      <c r="W7" s="2713" t="s">
        <v>98</v>
      </c>
      <c r="X7" s="2713" t="s">
        <v>99</v>
      </c>
      <c r="Y7" s="2698" t="s">
        <v>100</v>
      </c>
      <c r="Z7" s="2706"/>
      <c r="AA7" s="2700" t="s">
        <v>101</v>
      </c>
      <c r="AB7" s="2701" t="s">
        <v>102</v>
      </c>
      <c r="AC7" s="2702" t="s">
        <v>103</v>
      </c>
      <c r="AD7" s="2702" t="s">
        <v>104</v>
      </c>
      <c r="AE7" s="2703" t="s">
        <v>105</v>
      </c>
    </row>
    <row r="8" spans="1:42" ht="19.5" customHeight="1" thickBot="1">
      <c r="B8" s="2727"/>
      <c r="C8" s="2727"/>
      <c r="D8" s="2727"/>
      <c r="E8" s="2730"/>
      <c r="F8" s="2737"/>
      <c r="G8" s="2738"/>
      <c r="H8" s="2739"/>
      <c r="I8" s="2742"/>
      <c r="J8" s="2745"/>
      <c r="K8" s="2748"/>
      <c r="L8" s="2751"/>
      <c r="M8" s="2742"/>
      <c r="N8" s="2714"/>
      <c r="O8" s="2714"/>
      <c r="P8" s="2714"/>
      <c r="Q8" s="2714"/>
      <c r="R8" s="2714"/>
      <c r="S8" s="2714"/>
      <c r="T8" s="2714"/>
      <c r="U8" s="2714"/>
      <c r="V8" s="2714"/>
      <c r="W8" s="2714"/>
      <c r="X8" s="2714"/>
      <c r="Y8" s="2699"/>
      <c r="Z8" s="2706"/>
      <c r="AA8" s="2700"/>
      <c r="AB8" s="2701"/>
      <c r="AC8" s="2702"/>
      <c r="AD8" s="2702"/>
      <c r="AE8" s="2704"/>
    </row>
    <row r="9" spans="1:42" ht="25.5" hidden="1" customHeight="1" thickBot="1">
      <c r="B9" s="39" t="s">
        <v>106</v>
      </c>
      <c r="C9" s="2572" t="s">
        <v>107</v>
      </c>
      <c r="D9" s="2572"/>
      <c r="E9" s="2572"/>
      <c r="F9" s="2572"/>
      <c r="G9" s="2572"/>
      <c r="H9" s="2572"/>
      <c r="I9" s="2572"/>
      <c r="J9" s="2572"/>
      <c r="K9" s="2572"/>
      <c r="L9" s="2572"/>
      <c r="M9" s="2572"/>
      <c r="N9" s="2572"/>
      <c r="O9" s="2572"/>
      <c r="P9" s="2572"/>
      <c r="Q9" s="2572"/>
      <c r="R9" s="2572"/>
      <c r="S9" s="2572"/>
      <c r="T9" s="2572"/>
      <c r="U9" s="2572"/>
      <c r="V9" s="2572"/>
      <c r="W9" s="2572"/>
      <c r="X9" s="2572"/>
      <c r="Y9" s="40"/>
      <c r="Z9" s="41"/>
      <c r="AA9" s="42"/>
      <c r="AB9" s="42"/>
      <c r="AC9" s="42"/>
      <c r="AD9" s="42"/>
      <c r="AE9" s="42"/>
    </row>
    <row r="10" spans="1:42" ht="36" hidden="1" customHeight="1" thickBot="1">
      <c r="B10" s="43"/>
      <c r="C10" s="44" t="s">
        <v>108</v>
      </c>
      <c r="D10" s="2577" t="s">
        <v>109</v>
      </c>
      <c r="E10" s="2577"/>
      <c r="F10" s="2577"/>
      <c r="G10" s="2577"/>
      <c r="H10" s="2577"/>
      <c r="I10" s="2577"/>
      <c r="J10" s="2577"/>
      <c r="K10" s="2577"/>
      <c r="L10" s="2577"/>
      <c r="M10" s="2693"/>
      <c r="N10" s="2693"/>
      <c r="O10" s="2693"/>
      <c r="P10" s="2693"/>
      <c r="Q10" s="2693"/>
      <c r="R10" s="2693"/>
      <c r="S10" s="2693"/>
      <c r="T10" s="2693"/>
      <c r="U10" s="2693"/>
      <c r="V10" s="2693"/>
      <c r="W10" s="2693"/>
      <c r="X10" s="2693"/>
      <c r="Y10" s="45"/>
      <c r="Z10" s="46"/>
      <c r="AA10" s="47"/>
      <c r="AB10" s="47"/>
      <c r="AC10" s="47"/>
      <c r="AD10" s="47"/>
      <c r="AE10" s="47"/>
    </row>
    <row r="11" spans="1:42" ht="33.75" hidden="1" customHeight="1" thickBot="1">
      <c r="B11" s="48"/>
      <c r="C11" s="49"/>
      <c r="D11" s="2694" t="s">
        <v>110</v>
      </c>
      <c r="E11" s="2695" t="s">
        <v>111</v>
      </c>
      <c r="F11" s="2695"/>
      <c r="G11" s="2695"/>
      <c r="H11" s="2696"/>
      <c r="I11" s="2647" t="s">
        <v>112</v>
      </c>
      <c r="J11" s="2648"/>
      <c r="K11" s="2648"/>
      <c r="L11" s="2648"/>
      <c r="M11" s="50"/>
      <c r="N11" s="50"/>
      <c r="O11" s="50"/>
      <c r="P11" s="50"/>
      <c r="Q11" s="50"/>
      <c r="R11" s="50"/>
      <c r="S11" s="50"/>
      <c r="T11" s="50"/>
      <c r="U11" s="50"/>
      <c r="V11" s="50"/>
      <c r="W11" s="50"/>
      <c r="X11" s="50"/>
      <c r="Y11" s="50"/>
      <c r="Z11" s="51"/>
      <c r="AA11" s="52"/>
      <c r="AB11" s="52"/>
      <c r="AC11" s="52"/>
      <c r="AD11" s="53"/>
    </row>
    <row r="12" spans="1:42" ht="18.75" hidden="1" customHeight="1">
      <c r="B12" s="48"/>
      <c r="C12" s="54"/>
      <c r="D12" s="2581"/>
      <c r="E12" s="2583"/>
      <c r="F12" s="2583"/>
      <c r="G12" s="2583"/>
      <c r="H12" s="2584"/>
      <c r="I12" s="2597" t="s">
        <v>113</v>
      </c>
      <c r="J12" s="2598"/>
      <c r="K12" s="2598"/>
      <c r="L12" s="2599"/>
      <c r="M12" s="2697"/>
      <c r="N12" s="2566"/>
      <c r="O12" s="2566"/>
      <c r="P12" s="2566"/>
      <c r="Q12" s="2566"/>
      <c r="R12" s="2566"/>
      <c r="S12" s="2566"/>
      <c r="T12" s="2566"/>
      <c r="U12" s="2566"/>
      <c r="V12" s="2566"/>
      <c r="W12" s="2566"/>
      <c r="X12" s="2688"/>
      <c r="Y12" s="2688"/>
      <c r="Z12" s="55"/>
      <c r="AA12" s="56"/>
      <c r="AB12" s="56"/>
      <c r="AC12" s="56"/>
      <c r="AD12" s="57"/>
    </row>
    <row r="13" spans="1:42" ht="15.75" hidden="1" thickBot="1">
      <c r="B13" s="48"/>
      <c r="C13" s="54"/>
      <c r="D13" s="2581"/>
      <c r="E13" s="2583"/>
      <c r="F13" s="2583"/>
      <c r="G13" s="2583"/>
      <c r="H13" s="2584"/>
      <c r="I13" s="58">
        <v>500</v>
      </c>
      <c r="J13" s="58">
        <v>500</v>
      </c>
      <c r="K13" s="2689" t="s">
        <v>114</v>
      </c>
      <c r="L13" s="2690"/>
      <c r="M13" s="2697"/>
      <c r="N13" s="2566"/>
      <c r="O13" s="2566"/>
      <c r="P13" s="2566"/>
      <c r="Q13" s="2566"/>
      <c r="R13" s="2566"/>
      <c r="S13" s="2566"/>
      <c r="T13" s="2566"/>
      <c r="U13" s="2566"/>
      <c r="V13" s="2566"/>
      <c r="W13" s="2566"/>
      <c r="X13" s="2688"/>
      <c r="Y13" s="2688"/>
      <c r="Z13" s="55"/>
      <c r="AA13" s="56"/>
      <c r="AB13" s="56"/>
      <c r="AC13" s="56"/>
      <c r="AD13" s="57"/>
    </row>
    <row r="14" spans="1:42" ht="39.75" customHeight="1" thickBot="1">
      <c r="B14" s="48"/>
      <c r="C14" s="54"/>
      <c r="D14" s="49"/>
      <c r="E14" s="2691" t="s">
        <v>115</v>
      </c>
      <c r="F14" s="2557" t="s">
        <v>116</v>
      </c>
      <c r="G14" s="2558"/>
      <c r="H14" s="2558"/>
      <c r="I14" s="59"/>
      <c r="J14" s="59"/>
      <c r="K14" s="2692" t="s">
        <v>117</v>
      </c>
      <c r="L14" s="2692"/>
      <c r="M14" s="2692"/>
      <c r="N14" s="2692"/>
      <c r="O14" s="2692"/>
      <c r="P14" s="2692"/>
      <c r="Q14" s="2692"/>
      <c r="R14" s="2692"/>
      <c r="S14" s="2692"/>
      <c r="T14" s="2692"/>
      <c r="U14" s="2692"/>
      <c r="V14" s="2692"/>
      <c r="W14" s="2692"/>
      <c r="X14" s="2692"/>
      <c r="Y14" s="2692"/>
      <c r="Z14" s="60">
        <v>0</v>
      </c>
      <c r="AA14" s="2673"/>
      <c r="AB14" s="2673"/>
      <c r="AC14" s="2674"/>
      <c r="AD14" s="61"/>
      <c r="AE14" s="62"/>
    </row>
    <row r="15" spans="1:42" s="63" customFormat="1" ht="19.5" customHeight="1">
      <c r="B15" s="64"/>
      <c r="C15" s="54"/>
      <c r="D15" s="54"/>
      <c r="E15" s="2656"/>
      <c r="F15" s="2675" t="s">
        <v>118</v>
      </c>
      <c r="G15" s="2676" t="s">
        <v>119</v>
      </c>
      <c r="H15" s="2677"/>
      <c r="I15" s="65">
        <v>7.0000000000000007E-2</v>
      </c>
      <c r="J15" s="65">
        <v>7.0000000000000007E-2</v>
      </c>
      <c r="K15" s="66">
        <v>3</v>
      </c>
      <c r="L15" s="67" t="s">
        <v>120</v>
      </c>
      <c r="M15" s="68"/>
      <c r="N15" s="68"/>
      <c r="O15" s="68"/>
      <c r="P15" s="68"/>
      <c r="Q15" s="68"/>
      <c r="R15" s="68"/>
      <c r="S15" s="69">
        <v>1.4999999999999999E-2</v>
      </c>
      <c r="T15" s="70">
        <v>0.02</v>
      </c>
      <c r="U15" s="71">
        <v>0.01</v>
      </c>
      <c r="V15" s="71">
        <v>0.01</v>
      </c>
      <c r="W15" s="71">
        <v>0</v>
      </c>
      <c r="X15" s="71">
        <v>5.0000000000000001E-3</v>
      </c>
      <c r="Y15" s="71">
        <v>0.01</v>
      </c>
      <c r="Z15" s="72"/>
      <c r="AA15" s="73">
        <v>0</v>
      </c>
      <c r="AB15" s="74"/>
      <c r="AC15" s="2678" t="s">
        <v>121</v>
      </c>
      <c r="AD15" s="2680" t="s">
        <v>122</v>
      </c>
      <c r="AE15" s="75"/>
    </row>
    <row r="16" spans="1:42" ht="18.75" customHeight="1">
      <c r="B16" s="48"/>
      <c r="C16" s="54"/>
      <c r="D16" s="54"/>
      <c r="E16" s="2656"/>
      <c r="F16" s="2675"/>
      <c r="G16" s="76" t="s">
        <v>123</v>
      </c>
      <c r="H16" s="77" t="s">
        <v>124</v>
      </c>
      <c r="I16" s="78" t="s">
        <v>125</v>
      </c>
      <c r="J16" s="78" t="s">
        <v>125</v>
      </c>
      <c r="K16" s="66">
        <v>1</v>
      </c>
      <c r="L16" s="67" t="s">
        <v>126</v>
      </c>
      <c r="M16" s="79"/>
      <c r="N16" s="79"/>
      <c r="O16" s="79"/>
      <c r="P16" s="79"/>
      <c r="Q16" s="79"/>
      <c r="R16" s="79"/>
      <c r="S16" s="70">
        <v>0.01</v>
      </c>
      <c r="T16" s="70">
        <v>0.01</v>
      </c>
      <c r="U16" s="79"/>
      <c r="V16" s="79"/>
      <c r="W16" s="79"/>
      <c r="X16" s="79"/>
      <c r="Y16" s="80"/>
      <c r="Z16" s="81"/>
      <c r="AA16" s="73">
        <v>0</v>
      </c>
      <c r="AB16" s="82"/>
      <c r="AC16" s="2678"/>
      <c r="AD16" s="2680"/>
      <c r="AE16" s="83"/>
    </row>
    <row r="17" spans="1:31" ht="15.75" customHeight="1">
      <c r="B17" s="48"/>
      <c r="C17" s="54"/>
      <c r="D17" s="54"/>
      <c r="E17" s="2656"/>
      <c r="F17" s="2675"/>
      <c r="G17" s="76" t="s">
        <v>123</v>
      </c>
      <c r="H17" s="84" t="s">
        <v>127</v>
      </c>
      <c r="I17" s="78">
        <v>0.02</v>
      </c>
      <c r="J17" s="78">
        <v>0.02</v>
      </c>
      <c r="K17" s="85">
        <v>3</v>
      </c>
      <c r="L17" s="86" t="s">
        <v>128</v>
      </c>
      <c r="M17" s="79"/>
      <c r="N17" s="79"/>
      <c r="O17" s="79"/>
      <c r="P17" s="79"/>
      <c r="Q17" s="79"/>
      <c r="R17" s="79"/>
      <c r="S17" s="79">
        <v>5.0000000000000001E-3</v>
      </c>
      <c r="T17" s="79"/>
      <c r="U17" s="70">
        <v>0.01</v>
      </c>
      <c r="V17" s="79"/>
      <c r="W17" s="79"/>
      <c r="X17" s="79">
        <v>5.0000000000000001E-3</v>
      </c>
      <c r="Y17" s="79"/>
      <c r="Z17" s="81"/>
      <c r="AA17" s="73">
        <v>0</v>
      </c>
      <c r="AB17" s="82"/>
      <c r="AC17" s="2678"/>
      <c r="AD17" s="2680"/>
      <c r="AE17" s="83"/>
    </row>
    <row r="18" spans="1:31" ht="17.25" customHeight="1" thickBot="1">
      <c r="B18" s="48"/>
      <c r="C18" s="54"/>
      <c r="D18" s="54"/>
      <c r="E18" s="2656"/>
      <c r="F18" s="2675"/>
      <c r="G18" s="87" t="s">
        <v>123</v>
      </c>
      <c r="H18" s="88" t="s">
        <v>129</v>
      </c>
      <c r="I18" s="89">
        <v>0.03</v>
      </c>
      <c r="J18" s="89">
        <v>0.03</v>
      </c>
      <c r="K18" s="90">
        <v>3</v>
      </c>
      <c r="L18" s="91" t="s">
        <v>130</v>
      </c>
      <c r="M18" s="92"/>
      <c r="N18" s="92"/>
      <c r="O18" s="92"/>
      <c r="P18" s="92"/>
      <c r="Q18" s="92"/>
      <c r="R18" s="92"/>
      <c r="S18" s="92"/>
      <c r="T18" s="93">
        <v>0.01</v>
      </c>
      <c r="U18" s="93"/>
      <c r="V18" s="93">
        <v>0.01</v>
      </c>
      <c r="W18" s="92"/>
      <c r="X18" s="94"/>
      <c r="Y18" s="93">
        <v>0.01</v>
      </c>
      <c r="Z18" s="95"/>
      <c r="AA18" s="96">
        <v>0</v>
      </c>
      <c r="AB18" s="97"/>
      <c r="AC18" s="2679"/>
      <c r="AD18" s="2681"/>
      <c r="AE18" s="83"/>
    </row>
    <row r="19" spans="1:31" ht="24.75" customHeight="1">
      <c r="B19" s="48"/>
      <c r="C19" s="54"/>
      <c r="D19" s="54"/>
      <c r="E19" s="2682" t="s">
        <v>131</v>
      </c>
      <c r="F19" s="2685" t="s">
        <v>132</v>
      </c>
      <c r="G19" s="2686"/>
      <c r="H19" s="2686"/>
      <c r="I19" s="98">
        <v>0.09</v>
      </c>
      <c r="J19" s="99">
        <f>J20+J22+J24</f>
        <v>8.2000000000000003E-2</v>
      </c>
      <c r="K19" s="2687" t="s">
        <v>117</v>
      </c>
      <c r="L19" s="2687"/>
      <c r="M19" s="2687"/>
      <c r="N19" s="2687"/>
      <c r="O19" s="2687"/>
      <c r="P19" s="2687"/>
      <c r="Q19" s="2687"/>
      <c r="R19" s="2687"/>
      <c r="S19" s="2687"/>
      <c r="T19" s="2687"/>
      <c r="U19" s="2687"/>
      <c r="V19" s="2687"/>
      <c r="W19" s="2687"/>
      <c r="X19" s="2687"/>
      <c r="Y19" s="2687"/>
      <c r="Z19" s="100">
        <v>0</v>
      </c>
      <c r="AA19" s="101"/>
      <c r="AB19" s="102"/>
      <c r="AC19" s="103"/>
      <c r="AD19" s="104"/>
      <c r="AE19" s="105"/>
    </row>
    <row r="20" spans="1:31" ht="28.5" customHeight="1">
      <c r="B20" s="48"/>
      <c r="C20" s="54"/>
      <c r="D20" s="54"/>
      <c r="E20" s="2683"/>
      <c r="F20" s="2668" t="s">
        <v>133</v>
      </c>
      <c r="G20" s="2669" t="s">
        <v>134</v>
      </c>
      <c r="H20" s="2669"/>
      <c r="I20" s="78">
        <v>0.04</v>
      </c>
      <c r="J20" s="78">
        <f>J21</f>
        <v>3.2000000000000001E-2</v>
      </c>
      <c r="K20" s="85">
        <v>1</v>
      </c>
      <c r="L20" s="86" t="s">
        <v>135</v>
      </c>
      <c r="M20" s="106"/>
      <c r="N20" s="106"/>
      <c r="O20" s="106"/>
      <c r="P20" s="106"/>
      <c r="Q20" s="106"/>
      <c r="R20" s="106"/>
      <c r="S20" s="106"/>
      <c r="T20" s="107"/>
      <c r="U20" s="107"/>
      <c r="V20" s="107"/>
      <c r="W20" s="106"/>
      <c r="X20" s="108"/>
      <c r="Y20" s="107"/>
      <c r="Z20" s="109"/>
      <c r="AA20" s="110"/>
      <c r="AB20" s="111"/>
      <c r="AC20" s="112"/>
      <c r="AD20" s="113"/>
      <c r="AE20" s="114"/>
    </row>
    <row r="21" spans="1:31" ht="20.25" customHeight="1">
      <c r="B21" s="48"/>
      <c r="C21" s="54"/>
      <c r="D21" s="54"/>
      <c r="E21" s="2683"/>
      <c r="F21" s="2668"/>
      <c r="G21" s="115" t="s">
        <v>123</v>
      </c>
      <c r="H21" s="115" t="s">
        <v>136</v>
      </c>
      <c r="I21" s="78">
        <v>0.04</v>
      </c>
      <c r="J21" s="116">
        <f>4%*80%</f>
        <v>3.2000000000000001E-2</v>
      </c>
      <c r="K21" s="85">
        <v>1</v>
      </c>
      <c r="L21" s="86" t="s">
        <v>137</v>
      </c>
      <c r="M21" s="106">
        <v>6.6E-3</v>
      </c>
      <c r="N21" s="106">
        <v>6.6E-3</v>
      </c>
      <c r="O21" s="106">
        <v>6.6E-3</v>
      </c>
      <c r="P21" s="106">
        <v>5.0000000000000001E-3</v>
      </c>
      <c r="Q21" s="106">
        <v>5.0000000000000001E-3</v>
      </c>
      <c r="R21" s="107">
        <v>0.01</v>
      </c>
      <c r="S21" s="106"/>
      <c r="T21" s="107"/>
      <c r="U21" s="107"/>
      <c r="V21" s="107"/>
      <c r="W21" s="106"/>
      <c r="X21" s="108"/>
      <c r="Y21" s="107"/>
      <c r="Z21" s="109"/>
      <c r="AA21" s="117">
        <v>0.8</v>
      </c>
      <c r="AB21" s="118" t="s">
        <v>138</v>
      </c>
      <c r="AC21" s="112" t="s">
        <v>139</v>
      </c>
      <c r="AD21" s="113" t="s">
        <v>140</v>
      </c>
      <c r="AE21" s="114"/>
    </row>
    <row r="22" spans="1:31" ht="15" customHeight="1">
      <c r="B22" s="48"/>
      <c r="C22" s="54"/>
      <c r="D22" s="54"/>
      <c r="E22" s="2683"/>
      <c r="F22" s="2668" t="s">
        <v>141</v>
      </c>
      <c r="G22" s="2669" t="s">
        <v>142</v>
      </c>
      <c r="H22" s="2669"/>
      <c r="I22" s="78">
        <v>0.03</v>
      </c>
      <c r="J22" s="78">
        <v>0.03</v>
      </c>
      <c r="K22" s="85">
        <v>2</v>
      </c>
      <c r="L22" s="86"/>
      <c r="M22" s="106"/>
      <c r="N22" s="106"/>
      <c r="O22" s="106"/>
      <c r="P22" s="106"/>
      <c r="Q22" s="106"/>
      <c r="R22" s="106"/>
      <c r="S22" s="106"/>
      <c r="T22" s="107"/>
      <c r="U22" s="107"/>
      <c r="V22" s="107"/>
      <c r="W22" s="106"/>
      <c r="X22" s="108"/>
      <c r="Y22" s="107"/>
      <c r="Z22" s="109"/>
      <c r="AA22" s="119"/>
      <c r="AB22" s="118"/>
      <c r="AC22" s="2670" t="s">
        <v>143</v>
      </c>
      <c r="AD22" s="113"/>
      <c r="AE22" s="114"/>
    </row>
    <row r="23" spans="1:31" ht="16.5" customHeight="1">
      <c r="B23" s="48"/>
      <c r="C23" s="54"/>
      <c r="D23" s="54"/>
      <c r="E23" s="2683"/>
      <c r="F23" s="2668"/>
      <c r="G23" s="115" t="s">
        <v>123</v>
      </c>
      <c r="H23" s="115" t="s">
        <v>144</v>
      </c>
      <c r="I23" s="78">
        <v>0.03</v>
      </c>
      <c r="J23" s="78">
        <v>0.03</v>
      </c>
      <c r="K23" s="85">
        <v>2</v>
      </c>
      <c r="L23" s="86" t="s">
        <v>145</v>
      </c>
      <c r="M23" s="106">
        <v>5.0000000000000001E-3</v>
      </c>
      <c r="N23" s="106">
        <v>5.0000000000000001E-3</v>
      </c>
      <c r="O23" s="106">
        <v>5.0000000000000001E-3</v>
      </c>
      <c r="P23" s="106">
        <v>5.0000000000000001E-3</v>
      </c>
      <c r="Q23" s="106">
        <v>5.0000000000000001E-3</v>
      </c>
      <c r="R23" s="106">
        <v>5.0000000000000001E-3</v>
      </c>
      <c r="S23" s="106"/>
      <c r="T23" s="107"/>
      <c r="U23" s="107"/>
      <c r="V23" s="107"/>
      <c r="W23" s="106"/>
      <c r="X23" s="107">
        <v>5.0000000000000001E-3</v>
      </c>
      <c r="Y23" s="107"/>
      <c r="Z23" s="120">
        <v>0</v>
      </c>
      <c r="AA23" s="121">
        <v>1</v>
      </c>
      <c r="AB23" s="118" t="s">
        <v>146</v>
      </c>
      <c r="AC23" s="2670"/>
      <c r="AD23" s="113"/>
      <c r="AE23" s="114"/>
    </row>
    <row r="24" spans="1:31" ht="14.25" customHeight="1">
      <c r="B24" s="48"/>
      <c r="C24" s="54"/>
      <c r="D24" s="54"/>
      <c r="E24" s="2683"/>
      <c r="F24" s="2668" t="s">
        <v>147</v>
      </c>
      <c r="G24" s="2669" t="s">
        <v>148</v>
      </c>
      <c r="H24" s="2669"/>
      <c r="I24" s="78">
        <v>0.02</v>
      </c>
      <c r="J24" s="78">
        <v>0.02</v>
      </c>
      <c r="K24" s="85">
        <v>6</v>
      </c>
      <c r="L24" s="86"/>
      <c r="M24" s="106"/>
      <c r="N24" s="106"/>
      <c r="O24" s="106"/>
      <c r="P24" s="106"/>
      <c r="Q24" s="106"/>
      <c r="R24" s="106"/>
      <c r="S24" s="106"/>
      <c r="T24" s="107"/>
      <c r="U24" s="107"/>
      <c r="V24" s="107"/>
      <c r="W24" s="106"/>
      <c r="X24" s="108"/>
      <c r="Y24" s="107"/>
      <c r="Z24" s="122"/>
      <c r="AA24" s="119"/>
      <c r="AB24" s="118"/>
      <c r="AC24" s="2670" t="s">
        <v>143</v>
      </c>
      <c r="AD24" s="113"/>
      <c r="AE24" s="114"/>
    </row>
    <row r="25" spans="1:31" ht="23.25" customHeight="1" thickBot="1">
      <c r="B25" s="48"/>
      <c r="C25" s="54"/>
      <c r="D25" s="54"/>
      <c r="E25" s="2684"/>
      <c r="F25" s="2671"/>
      <c r="G25" s="123" t="s">
        <v>123</v>
      </c>
      <c r="H25" s="124" t="s">
        <v>149</v>
      </c>
      <c r="I25" s="125">
        <v>0.02</v>
      </c>
      <c r="J25" s="125">
        <v>0.02</v>
      </c>
      <c r="K25" s="126">
        <v>6</v>
      </c>
      <c r="L25" s="127" t="s">
        <v>150</v>
      </c>
      <c r="M25" s="128"/>
      <c r="N25" s="128"/>
      <c r="O25" s="128">
        <v>3.3E-3</v>
      </c>
      <c r="P25" s="128"/>
      <c r="Q25" s="128">
        <v>3.3E-3</v>
      </c>
      <c r="R25" s="128"/>
      <c r="S25" s="128">
        <v>3.3E-3</v>
      </c>
      <c r="T25" s="128"/>
      <c r="U25" s="129">
        <v>3.3E-3</v>
      </c>
      <c r="V25" s="129"/>
      <c r="W25" s="128">
        <v>3.3E-3</v>
      </c>
      <c r="X25" s="130"/>
      <c r="Y25" s="128">
        <v>3.3999999999999998E-3</v>
      </c>
      <c r="Z25" s="131">
        <v>0</v>
      </c>
      <c r="AA25" s="132">
        <v>1</v>
      </c>
      <c r="AB25" s="133" t="s">
        <v>151</v>
      </c>
      <c r="AC25" s="2672"/>
      <c r="AD25" s="134"/>
      <c r="AE25" s="135"/>
    </row>
    <row r="26" spans="1:31" ht="30.75" customHeight="1" thickBot="1">
      <c r="B26" s="48"/>
      <c r="C26" s="54"/>
      <c r="D26" s="54"/>
      <c r="E26" s="2656" t="s">
        <v>152</v>
      </c>
      <c r="F26" s="2657" t="s">
        <v>153</v>
      </c>
      <c r="G26" s="2658"/>
      <c r="H26" s="2658"/>
      <c r="I26" s="136">
        <v>0.1</v>
      </c>
      <c r="J26" s="136">
        <v>0.1</v>
      </c>
      <c r="K26" s="2659" t="s">
        <v>117</v>
      </c>
      <c r="L26" s="2660"/>
      <c r="M26" s="2660"/>
      <c r="N26" s="2660"/>
      <c r="O26" s="2660"/>
      <c r="P26" s="2660"/>
      <c r="Q26" s="2660"/>
      <c r="R26" s="2660"/>
      <c r="S26" s="2660"/>
      <c r="T26" s="2660"/>
      <c r="U26" s="2660"/>
      <c r="V26" s="2660"/>
      <c r="W26" s="2660"/>
      <c r="X26" s="2660"/>
      <c r="Y26" s="2660"/>
      <c r="Z26" s="2660"/>
      <c r="AA26" s="2660"/>
      <c r="AB26" s="2660"/>
      <c r="AC26" s="2661"/>
      <c r="AD26" s="137"/>
      <c r="AE26" s="138"/>
    </row>
    <row r="27" spans="1:31" ht="18" customHeight="1" thickBot="1">
      <c r="B27" s="48"/>
      <c r="C27" s="54"/>
      <c r="D27" s="54"/>
      <c r="E27" s="2656"/>
      <c r="F27" s="2604" t="s">
        <v>154</v>
      </c>
      <c r="G27" s="2664" t="s">
        <v>155</v>
      </c>
      <c r="H27" s="2664"/>
      <c r="I27" s="78">
        <v>0.1</v>
      </c>
      <c r="J27" s="78">
        <v>0.1</v>
      </c>
      <c r="K27" s="85"/>
      <c r="L27" s="108"/>
      <c r="M27" s="106"/>
      <c r="N27" s="106"/>
      <c r="O27" s="106"/>
      <c r="P27" s="106"/>
      <c r="Q27" s="106"/>
      <c r="R27" s="106"/>
      <c r="S27" s="106"/>
      <c r="T27" s="107"/>
      <c r="U27" s="107"/>
      <c r="V27" s="107"/>
      <c r="W27" s="106"/>
      <c r="X27" s="108"/>
      <c r="Y27" s="139"/>
      <c r="Z27" s="140"/>
      <c r="AA27" s="141"/>
      <c r="AB27" s="142"/>
      <c r="AC27" s="143"/>
      <c r="AD27" s="137"/>
      <c r="AE27" s="138"/>
    </row>
    <row r="28" spans="1:31" ht="20.25" customHeight="1">
      <c r="B28" s="48"/>
      <c r="C28" s="54"/>
      <c r="D28" s="54"/>
      <c r="E28" s="2656"/>
      <c r="F28" s="2662"/>
      <c r="G28" s="144" t="s">
        <v>123</v>
      </c>
      <c r="H28" s="145" t="s">
        <v>156</v>
      </c>
      <c r="I28" s="78">
        <v>0.02</v>
      </c>
      <c r="J28" s="78">
        <v>0.02</v>
      </c>
      <c r="K28" s="85">
        <v>1</v>
      </c>
      <c r="L28" s="108" t="s">
        <v>157</v>
      </c>
      <c r="M28" s="106"/>
      <c r="N28" s="107">
        <v>0.02</v>
      </c>
      <c r="O28" s="106"/>
      <c r="P28" s="106"/>
      <c r="Q28" s="106"/>
      <c r="R28" s="106"/>
      <c r="S28" s="106"/>
      <c r="T28" s="107"/>
      <c r="U28" s="107"/>
      <c r="V28" s="107"/>
      <c r="W28" s="106"/>
      <c r="X28" s="108"/>
      <c r="Y28" s="139"/>
      <c r="Z28" s="146"/>
      <c r="AA28" s="147">
        <v>1</v>
      </c>
      <c r="AB28" s="1084" t="s">
        <v>93</v>
      </c>
      <c r="AC28" s="148"/>
      <c r="AD28" s="137"/>
      <c r="AE28" s="138"/>
    </row>
    <row r="29" spans="1:31" ht="20.25" customHeight="1">
      <c r="B29" s="48"/>
      <c r="C29" s="54"/>
      <c r="D29" s="54"/>
      <c r="E29" s="2656"/>
      <c r="F29" s="2662"/>
      <c r="G29" s="149" t="s">
        <v>123</v>
      </c>
      <c r="H29" s="150" t="s">
        <v>158</v>
      </c>
      <c r="I29" s="78">
        <v>0.02</v>
      </c>
      <c r="J29" s="78">
        <v>0.02</v>
      </c>
      <c r="K29" s="85">
        <v>1</v>
      </c>
      <c r="L29" s="108" t="s">
        <v>159</v>
      </c>
      <c r="M29" s="106"/>
      <c r="N29" s="107">
        <v>0.02</v>
      </c>
      <c r="O29" s="106"/>
      <c r="P29" s="106"/>
      <c r="Q29" s="106"/>
      <c r="R29" s="106"/>
      <c r="S29" s="106"/>
      <c r="T29" s="107"/>
      <c r="U29" s="107"/>
      <c r="V29" s="107"/>
      <c r="W29" s="106"/>
      <c r="X29" s="108"/>
      <c r="Y29" s="139"/>
      <c r="Z29" s="146"/>
      <c r="AA29" s="147">
        <v>1</v>
      </c>
      <c r="AB29" s="1084" t="s">
        <v>94</v>
      </c>
      <c r="AC29" s="148"/>
      <c r="AD29" s="137"/>
      <c r="AE29" s="138"/>
    </row>
    <row r="30" spans="1:31" ht="23.25" customHeight="1" thickBot="1">
      <c r="B30" s="48"/>
      <c r="C30" s="54"/>
      <c r="D30" s="54"/>
      <c r="E30" s="2656"/>
      <c r="F30" s="2663"/>
      <c r="G30" s="151" t="s">
        <v>123</v>
      </c>
      <c r="H30" s="152" t="s">
        <v>160</v>
      </c>
      <c r="I30" s="125">
        <v>0.06</v>
      </c>
      <c r="J30" s="125">
        <v>0.06</v>
      </c>
      <c r="K30" s="126">
        <v>1</v>
      </c>
      <c r="L30" s="130" t="s">
        <v>161</v>
      </c>
      <c r="M30" s="128"/>
      <c r="N30" s="128"/>
      <c r="O30" s="128">
        <v>6.7000000000000002E-3</v>
      </c>
      <c r="P30" s="128">
        <v>6.7000000000000002E-3</v>
      </c>
      <c r="Q30" s="128">
        <v>6.7000000000000002E-3</v>
      </c>
      <c r="R30" s="128">
        <v>6.7000000000000002E-3</v>
      </c>
      <c r="S30" s="128">
        <v>6.7000000000000002E-3</v>
      </c>
      <c r="T30" s="128">
        <v>6.7000000000000002E-3</v>
      </c>
      <c r="U30" s="128">
        <v>6.7000000000000002E-3</v>
      </c>
      <c r="V30" s="128">
        <v>6.7000000000000002E-3</v>
      </c>
      <c r="W30" s="128">
        <v>6.7000000000000002E-3</v>
      </c>
      <c r="X30" s="128">
        <v>6.7000000000000002E-3</v>
      </c>
      <c r="Y30" s="153">
        <v>6.7000000000000002E-3</v>
      </c>
      <c r="Z30" s="154">
        <v>0</v>
      </c>
      <c r="AA30" s="155">
        <v>1</v>
      </c>
      <c r="AB30" s="1085" t="s">
        <v>162</v>
      </c>
      <c r="AC30" s="156" t="s">
        <v>163</v>
      </c>
      <c r="AD30" s="157">
        <v>43831</v>
      </c>
      <c r="AE30" s="158"/>
    </row>
    <row r="31" spans="1:31" s="161" customFormat="1" ht="27" customHeight="1" thickBot="1">
      <c r="A31" s="159"/>
      <c r="B31" s="160" t="s">
        <v>164</v>
      </c>
      <c r="C31" s="2665" t="s">
        <v>165</v>
      </c>
      <c r="D31" s="2665"/>
      <c r="E31" s="2665"/>
      <c r="F31" s="2666"/>
      <c r="G31" s="2666"/>
      <c r="H31" s="2666"/>
      <c r="I31" s="2666"/>
      <c r="J31" s="2666"/>
      <c r="K31" s="2666"/>
      <c r="L31" s="2666"/>
      <c r="M31" s="2666"/>
      <c r="N31" s="2666"/>
      <c r="O31" s="2666"/>
      <c r="P31" s="2666"/>
      <c r="Q31" s="2666"/>
      <c r="R31" s="2666"/>
      <c r="S31" s="2666"/>
      <c r="T31" s="2666"/>
      <c r="U31" s="2666"/>
      <c r="V31" s="2666"/>
      <c r="W31" s="2666"/>
      <c r="X31" s="2667"/>
      <c r="Z31" s="162"/>
      <c r="AA31" s="163"/>
      <c r="AB31" s="164"/>
      <c r="AC31" s="164"/>
      <c r="AD31" s="164"/>
      <c r="AE31" s="164"/>
    </row>
    <row r="32" spans="1:31" ht="62.25" customHeight="1" thickBot="1">
      <c r="A32" s="165"/>
      <c r="B32" s="43"/>
      <c r="C32" s="1088" t="s">
        <v>166</v>
      </c>
      <c r="D32" s="2636" t="s">
        <v>167</v>
      </c>
      <c r="E32" s="2636"/>
      <c r="F32" s="2636"/>
      <c r="G32" s="2636"/>
      <c r="H32" s="2636"/>
      <c r="I32" s="2636"/>
      <c r="J32" s="2636"/>
      <c r="K32" s="2636"/>
      <c r="L32" s="2636"/>
      <c r="M32" s="2636"/>
      <c r="N32" s="2636"/>
      <c r="O32" s="2636"/>
      <c r="P32" s="2636"/>
      <c r="Q32" s="2636"/>
      <c r="R32" s="2636"/>
      <c r="S32" s="2636"/>
      <c r="T32" s="2636"/>
      <c r="U32" s="2636"/>
      <c r="V32" s="2636"/>
      <c r="W32" s="2636"/>
      <c r="X32" s="2637"/>
      <c r="Z32" s="46"/>
      <c r="AA32" s="47"/>
      <c r="AB32" s="166"/>
      <c r="AC32" s="166"/>
      <c r="AD32" s="166"/>
      <c r="AE32" s="166"/>
    </row>
    <row r="33" spans="1:31" ht="39" customHeight="1" thickBot="1">
      <c r="A33" s="165"/>
      <c r="B33" s="48"/>
      <c r="C33" s="54"/>
      <c r="D33" s="2638" t="s">
        <v>168</v>
      </c>
      <c r="E33" s="2641" t="s">
        <v>169</v>
      </c>
      <c r="F33" s="2641"/>
      <c r="G33" s="2641"/>
      <c r="H33" s="2642"/>
      <c r="I33" s="2647" t="s">
        <v>112</v>
      </c>
      <c r="J33" s="2648"/>
      <c r="K33" s="2648"/>
      <c r="L33" s="2649"/>
      <c r="M33" s="2650" t="s">
        <v>170</v>
      </c>
      <c r="N33" s="2651"/>
      <c r="O33" s="2651"/>
      <c r="P33" s="2651"/>
      <c r="Q33" s="2651"/>
      <c r="R33" s="2651"/>
      <c r="S33" s="2651"/>
      <c r="T33" s="2651"/>
      <c r="U33" s="2651"/>
      <c r="V33" s="2651"/>
      <c r="W33" s="2651"/>
      <c r="X33" s="2652"/>
      <c r="Z33" s="167"/>
      <c r="AA33" s="168"/>
      <c r="AB33" s="168"/>
      <c r="AC33" s="168"/>
      <c r="AD33" s="169"/>
      <c r="AE33" s="169"/>
    </row>
    <row r="34" spans="1:31">
      <c r="A34" s="165"/>
      <c r="B34" s="48"/>
      <c r="C34" s="54"/>
      <c r="D34" s="2639"/>
      <c r="E34" s="2643"/>
      <c r="F34" s="2643"/>
      <c r="G34" s="2643"/>
      <c r="H34" s="2644"/>
      <c r="I34" s="2653" t="s">
        <v>113</v>
      </c>
      <c r="J34" s="2654"/>
      <c r="K34" s="2654"/>
      <c r="L34" s="2655"/>
      <c r="M34" s="2570"/>
      <c r="N34" s="2564"/>
      <c r="O34" s="2564"/>
      <c r="P34" s="2564"/>
      <c r="Q34" s="2566">
        <v>300</v>
      </c>
      <c r="R34" s="2566"/>
      <c r="S34" s="2566"/>
      <c r="T34" s="2566">
        <v>400</v>
      </c>
      <c r="U34" s="2566"/>
      <c r="V34" s="2566"/>
      <c r="W34" s="2566"/>
      <c r="X34" s="2628">
        <v>500</v>
      </c>
      <c r="Z34" s="2630"/>
      <c r="AA34" s="2632"/>
      <c r="AB34" s="2617"/>
      <c r="AC34" s="2617"/>
      <c r="AD34" s="2617"/>
      <c r="AE34" s="2617"/>
    </row>
    <row r="35" spans="1:31" ht="18" customHeight="1" thickBot="1">
      <c r="A35" s="165"/>
      <c r="B35" s="48"/>
      <c r="C35" s="54"/>
      <c r="D35" s="2640"/>
      <c r="E35" s="2645"/>
      <c r="F35" s="2645"/>
      <c r="G35" s="2645"/>
      <c r="H35" s="2646"/>
      <c r="I35" s="170">
        <v>1200</v>
      </c>
      <c r="J35" s="170">
        <v>1200</v>
      </c>
      <c r="K35" s="2600" t="s">
        <v>114</v>
      </c>
      <c r="L35" s="2601"/>
      <c r="M35" s="2571"/>
      <c r="N35" s="2565"/>
      <c r="O35" s="2565"/>
      <c r="P35" s="2565"/>
      <c r="Q35" s="2567"/>
      <c r="R35" s="2567"/>
      <c r="S35" s="2567"/>
      <c r="T35" s="2567"/>
      <c r="U35" s="2567"/>
      <c r="V35" s="2567"/>
      <c r="W35" s="2567"/>
      <c r="X35" s="2629"/>
      <c r="Z35" s="2631"/>
      <c r="AA35" s="2633"/>
      <c r="AB35" s="2618"/>
      <c r="AC35" s="2618"/>
      <c r="AD35" s="2618"/>
      <c r="AE35" s="2618"/>
    </row>
    <row r="36" spans="1:31" ht="35.25" customHeight="1" thickBot="1">
      <c r="B36" s="48"/>
      <c r="C36" s="54"/>
      <c r="D36" s="54"/>
      <c r="E36" s="2555" t="s">
        <v>171</v>
      </c>
      <c r="F36" s="2620" t="s">
        <v>172</v>
      </c>
      <c r="G36" s="2620"/>
      <c r="H36" s="2620"/>
      <c r="I36" s="171">
        <v>0.04</v>
      </c>
      <c r="J36" s="171">
        <f>J37+J44+J51+J47</f>
        <v>2.5999999999999999E-2</v>
      </c>
      <c r="K36" s="2621" t="s">
        <v>117</v>
      </c>
      <c r="L36" s="2622"/>
      <c r="M36" s="2622"/>
      <c r="N36" s="2622"/>
      <c r="O36" s="2622"/>
      <c r="P36" s="2622"/>
      <c r="Q36" s="2622"/>
      <c r="R36" s="2622"/>
      <c r="S36" s="2622"/>
      <c r="T36" s="2622"/>
      <c r="U36" s="2622"/>
      <c r="V36" s="2622"/>
      <c r="W36" s="2622"/>
      <c r="X36" s="2623"/>
      <c r="Y36" s="174"/>
      <c r="Z36" s="175">
        <v>6000</v>
      </c>
      <c r="AA36" s="176"/>
      <c r="AB36" s="177"/>
      <c r="AC36" s="177"/>
      <c r="AD36" s="178"/>
      <c r="AE36" s="178"/>
    </row>
    <row r="37" spans="1:31" ht="36.75" customHeight="1">
      <c r="B37" s="48"/>
      <c r="C37" s="54"/>
      <c r="D37" s="54"/>
      <c r="E37" s="2556"/>
      <c r="F37" s="179" t="s">
        <v>173</v>
      </c>
      <c r="G37" s="2624" t="s">
        <v>174</v>
      </c>
      <c r="H37" s="2625"/>
      <c r="I37" s="180">
        <v>1.3299999999999999E-2</v>
      </c>
      <c r="J37" s="180">
        <f>SUM(J38:J43)</f>
        <v>9.9999999999999985E-3</v>
      </c>
      <c r="K37" s="181"/>
      <c r="L37" s="182"/>
      <c r="M37" s="183"/>
      <c r="N37" s="184"/>
      <c r="O37" s="184"/>
      <c r="P37" s="184"/>
      <c r="Q37" s="184"/>
      <c r="R37" s="185"/>
      <c r="S37" s="184"/>
      <c r="T37" s="184"/>
      <c r="U37" s="184"/>
      <c r="V37" s="184"/>
      <c r="W37" s="184"/>
      <c r="X37" s="186"/>
      <c r="Y37" s="187"/>
      <c r="Z37" s="188"/>
      <c r="AA37" s="189"/>
      <c r="AB37" s="190"/>
      <c r="AC37" s="191"/>
      <c r="AD37" s="192"/>
      <c r="AE37" s="193"/>
    </row>
    <row r="38" spans="1:31" ht="25.5" customHeight="1">
      <c r="B38" s="48"/>
      <c r="C38" s="54"/>
      <c r="D38" s="54"/>
      <c r="E38" s="2556"/>
      <c r="F38" s="194"/>
      <c r="G38" s="195" t="s">
        <v>123</v>
      </c>
      <c r="H38" s="196" t="s">
        <v>175</v>
      </c>
      <c r="I38" s="197">
        <v>1.4E-3</v>
      </c>
      <c r="J38" s="197">
        <v>1.4E-3</v>
      </c>
      <c r="K38" s="198"/>
      <c r="L38" s="199" t="s">
        <v>176</v>
      </c>
      <c r="M38" s="200"/>
      <c r="N38" s="201"/>
      <c r="O38" s="201"/>
      <c r="P38" s="202">
        <v>1.4E-3</v>
      </c>
      <c r="Q38" s="201"/>
      <c r="R38" s="202"/>
      <c r="S38" s="201"/>
      <c r="T38" s="201"/>
      <c r="U38" s="201"/>
      <c r="V38" s="201"/>
      <c r="W38" s="201"/>
      <c r="X38" s="203"/>
      <c r="Y38" s="204"/>
      <c r="Z38" s="205"/>
      <c r="AA38" s="206">
        <v>1</v>
      </c>
      <c r="AB38" s="207" t="s">
        <v>177</v>
      </c>
      <c r="AC38" s="208"/>
      <c r="AD38" s="209"/>
      <c r="AE38" s="210"/>
    </row>
    <row r="39" spans="1:31" ht="21.75" customHeight="1">
      <c r="B39" s="48"/>
      <c r="C39" s="54"/>
      <c r="D39" s="54"/>
      <c r="E39" s="2556"/>
      <c r="F39" s="194"/>
      <c r="G39" s="195" t="s">
        <v>123</v>
      </c>
      <c r="H39" s="196" t="s">
        <v>178</v>
      </c>
      <c r="I39" s="197">
        <v>6.0000000000000001E-3</v>
      </c>
      <c r="J39" s="197">
        <v>6.0000000000000001E-3</v>
      </c>
      <c r="K39" s="198"/>
      <c r="L39" s="199" t="s">
        <v>179</v>
      </c>
      <c r="M39" s="200"/>
      <c r="N39" s="201"/>
      <c r="O39" s="201"/>
      <c r="P39" s="201"/>
      <c r="Q39" s="202">
        <v>2E-3</v>
      </c>
      <c r="R39" s="202">
        <v>2E-3</v>
      </c>
      <c r="S39" s="202">
        <v>2E-3</v>
      </c>
      <c r="T39" s="201"/>
      <c r="U39" s="201"/>
      <c r="V39" s="201"/>
      <c r="W39" s="201"/>
      <c r="X39" s="203"/>
      <c r="Y39" s="204"/>
      <c r="Z39" s="205"/>
      <c r="AA39" s="206">
        <v>1</v>
      </c>
      <c r="AB39" s="207" t="s">
        <v>177</v>
      </c>
      <c r="AC39" s="208"/>
      <c r="AD39" s="209"/>
      <c r="AE39" s="210"/>
    </row>
    <row r="40" spans="1:31" ht="24.75" customHeight="1">
      <c r="B40" s="48"/>
      <c r="C40" s="54"/>
      <c r="D40" s="54"/>
      <c r="E40" s="2556"/>
      <c r="F40" s="194"/>
      <c r="G40" s="195" t="s">
        <v>123</v>
      </c>
      <c r="H40" s="196" t="s">
        <v>180</v>
      </c>
      <c r="I40" s="197">
        <v>1.2999999999999999E-3</v>
      </c>
      <c r="J40" s="197">
        <v>1.2999999999999999E-3</v>
      </c>
      <c r="K40" s="198"/>
      <c r="L40" s="199" t="s">
        <v>181</v>
      </c>
      <c r="M40" s="200"/>
      <c r="N40" s="201"/>
      <c r="O40" s="201"/>
      <c r="P40" s="201"/>
      <c r="Q40" s="201"/>
      <c r="R40" s="202"/>
      <c r="S40" s="201"/>
      <c r="T40" s="202">
        <v>1.2999999999999999E-3</v>
      </c>
      <c r="U40" s="202"/>
      <c r="V40" s="201"/>
      <c r="W40" s="201"/>
      <c r="X40" s="203"/>
      <c r="Y40" s="204"/>
      <c r="Z40" s="205"/>
      <c r="AA40" s="206">
        <v>1</v>
      </c>
      <c r="AB40" s="207" t="s">
        <v>177</v>
      </c>
      <c r="AC40" s="208"/>
      <c r="AD40" s="209"/>
      <c r="AE40" s="210"/>
    </row>
    <row r="41" spans="1:31" ht="24" customHeight="1">
      <c r="B41" s="48"/>
      <c r="C41" s="54"/>
      <c r="D41" s="54"/>
      <c r="E41" s="2556"/>
      <c r="F41" s="194"/>
      <c r="G41" s="195" t="s">
        <v>123</v>
      </c>
      <c r="H41" s="196" t="s">
        <v>182</v>
      </c>
      <c r="I41" s="197">
        <v>1.2999999999999999E-3</v>
      </c>
      <c r="J41" s="197">
        <v>1.2999999999999999E-3</v>
      </c>
      <c r="K41" s="198"/>
      <c r="L41" s="199" t="s">
        <v>183</v>
      </c>
      <c r="M41" s="200"/>
      <c r="N41" s="201"/>
      <c r="O41" s="201"/>
      <c r="P41" s="201"/>
      <c r="Q41" s="201"/>
      <c r="R41" s="202"/>
      <c r="S41" s="201"/>
      <c r="T41" s="202"/>
      <c r="U41" s="202">
        <v>1.2999999999999999E-3</v>
      </c>
      <c r="V41" s="201"/>
      <c r="W41" s="201"/>
      <c r="X41" s="203"/>
      <c r="Y41" s="204"/>
      <c r="Z41" s="205"/>
      <c r="AA41" s="206">
        <v>1</v>
      </c>
      <c r="AB41" s="207" t="s">
        <v>184</v>
      </c>
      <c r="AC41" s="208"/>
      <c r="AD41" s="209"/>
      <c r="AE41" s="210"/>
    </row>
    <row r="42" spans="1:31" ht="25.5" customHeight="1">
      <c r="B42" s="48"/>
      <c r="C42" s="54"/>
      <c r="D42" s="54"/>
      <c r="E42" s="2556"/>
      <c r="F42" s="194"/>
      <c r="G42" s="195" t="s">
        <v>123</v>
      </c>
      <c r="H42" s="196" t="s">
        <v>185</v>
      </c>
      <c r="I42" s="197">
        <v>1.2999999999999999E-3</v>
      </c>
      <c r="J42" s="211"/>
      <c r="K42" s="198"/>
      <c r="L42" s="199" t="s">
        <v>186</v>
      </c>
      <c r="M42" s="200"/>
      <c r="N42" s="201"/>
      <c r="O42" s="201"/>
      <c r="P42" s="201"/>
      <c r="Q42" s="201"/>
      <c r="R42" s="202"/>
      <c r="S42" s="201"/>
      <c r="T42" s="202"/>
      <c r="U42" s="202">
        <v>1.2999999999999999E-3</v>
      </c>
      <c r="V42" s="201"/>
      <c r="W42" s="201"/>
      <c r="X42" s="203"/>
      <c r="Y42" s="204"/>
      <c r="Z42" s="212"/>
      <c r="AA42" s="206">
        <v>0</v>
      </c>
      <c r="AB42" s="213">
        <v>43952</v>
      </c>
      <c r="AC42" s="2626" t="s">
        <v>187</v>
      </c>
      <c r="AD42" s="214">
        <v>43862</v>
      </c>
      <c r="AE42" s="210"/>
    </row>
    <row r="43" spans="1:31" ht="24.75" customHeight="1" thickBot="1">
      <c r="B43" s="48"/>
      <c r="C43" s="54"/>
      <c r="D43" s="54"/>
      <c r="E43" s="2556"/>
      <c r="F43" s="194"/>
      <c r="G43" s="215" t="s">
        <v>123</v>
      </c>
      <c r="H43" s="216" t="s">
        <v>188</v>
      </c>
      <c r="I43" s="217">
        <v>2E-3</v>
      </c>
      <c r="J43" s="218"/>
      <c r="K43" s="219"/>
      <c r="L43" s="220" t="s">
        <v>189</v>
      </c>
      <c r="M43" s="221"/>
      <c r="N43" s="222"/>
      <c r="O43" s="223"/>
      <c r="P43" s="223"/>
      <c r="Q43" s="223"/>
      <c r="R43" s="223"/>
      <c r="S43" s="224"/>
      <c r="T43" s="223"/>
      <c r="U43" s="223"/>
      <c r="V43" s="223">
        <v>2E-3</v>
      </c>
      <c r="W43" s="223"/>
      <c r="X43" s="225"/>
      <c r="Y43" s="226"/>
      <c r="Z43" s="227"/>
      <c r="AA43" s="228">
        <v>0</v>
      </c>
      <c r="AB43" s="229">
        <v>43952</v>
      </c>
      <c r="AC43" s="2626"/>
      <c r="AD43" s="230">
        <v>43952</v>
      </c>
      <c r="AE43" s="231"/>
    </row>
    <row r="44" spans="1:31" ht="24.75" customHeight="1">
      <c r="B44" s="48"/>
      <c r="C44" s="54"/>
      <c r="D44" s="54"/>
      <c r="E44" s="2556"/>
      <c r="F44" s="2604" t="s">
        <v>190</v>
      </c>
      <c r="G44" s="2609" t="s">
        <v>191</v>
      </c>
      <c r="H44" s="2627"/>
      <c r="I44" s="232">
        <v>6.7000000000000002E-3</v>
      </c>
      <c r="J44" s="232">
        <f>SUM(J45:J46)</f>
        <v>0</v>
      </c>
      <c r="K44" s="233">
        <v>2</v>
      </c>
      <c r="L44" s="234"/>
      <c r="M44" s="235"/>
      <c r="N44" s="235"/>
      <c r="O44" s="236"/>
      <c r="P44" s="236"/>
      <c r="Q44" s="236"/>
      <c r="R44" s="236"/>
      <c r="S44" s="236"/>
      <c r="T44" s="236"/>
      <c r="U44" s="236"/>
      <c r="V44" s="236"/>
      <c r="W44" s="236"/>
      <c r="X44" s="235"/>
      <c r="Y44" s="235"/>
      <c r="Z44" s="237"/>
      <c r="AA44" s="238"/>
      <c r="AB44" s="239"/>
      <c r="AC44" s="240"/>
      <c r="AD44" s="241"/>
      <c r="AE44" s="242"/>
    </row>
    <row r="45" spans="1:31" ht="33" customHeight="1">
      <c r="B45" s="48"/>
      <c r="C45" s="54"/>
      <c r="D45" s="54"/>
      <c r="E45" s="2556"/>
      <c r="F45" s="2605"/>
      <c r="G45" s="243" t="s">
        <v>123</v>
      </c>
      <c r="H45" s="244" t="s">
        <v>192</v>
      </c>
      <c r="I45" s="245">
        <v>3.3999999999999998E-3</v>
      </c>
      <c r="J45" s="246"/>
      <c r="K45" s="247">
        <v>1</v>
      </c>
      <c r="L45" s="248" t="s">
        <v>193</v>
      </c>
      <c r="M45" s="249"/>
      <c r="N45" s="249"/>
      <c r="O45" s="250"/>
      <c r="P45" s="250"/>
      <c r="Q45" s="250"/>
      <c r="R45" s="250">
        <v>3.3999999999999998E-3</v>
      </c>
      <c r="S45" s="251"/>
      <c r="T45" s="250"/>
      <c r="U45" s="250"/>
      <c r="V45" s="250"/>
      <c r="W45" s="250"/>
      <c r="X45" s="249"/>
      <c r="Y45" s="252"/>
      <c r="Z45" s="253">
        <v>0</v>
      </c>
      <c r="AA45" s="254">
        <v>0</v>
      </c>
      <c r="AB45" s="255"/>
      <c r="AC45" s="2634" t="s">
        <v>194</v>
      </c>
      <c r="AD45" s="2602">
        <v>43983</v>
      </c>
      <c r="AE45" s="256"/>
    </row>
    <row r="46" spans="1:31" ht="31.5" customHeight="1" thickBot="1">
      <c r="B46" s="48"/>
      <c r="C46" s="54"/>
      <c r="D46" s="54"/>
      <c r="E46" s="2556"/>
      <c r="F46" s="2606"/>
      <c r="G46" s="257" t="s">
        <v>123</v>
      </c>
      <c r="H46" s="124" t="s">
        <v>195</v>
      </c>
      <c r="I46" s="258">
        <v>3.3E-3</v>
      </c>
      <c r="J46" s="259"/>
      <c r="K46" s="260">
        <v>1</v>
      </c>
      <c r="L46" s="261" t="s">
        <v>193</v>
      </c>
      <c r="M46" s="262"/>
      <c r="N46" s="262"/>
      <c r="O46" s="263"/>
      <c r="P46" s="263"/>
      <c r="Q46" s="263"/>
      <c r="R46" s="263"/>
      <c r="S46" s="264">
        <v>3.3E-3</v>
      </c>
      <c r="T46" s="263"/>
      <c r="U46" s="263"/>
      <c r="V46" s="263"/>
      <c r="W46" s="263"/>
      <c r="X46" s="262"/>
      <c r="Y46" s="265"/>
      <c r="Z46" s="266">
        <v>0</v>
      </c>
      <c r="AA46" s="267">
        <v>0</v>
      </c>
      <c r="AB46" s="268"/>
      <c r="AC46" s="2635"/>
      <c r="AD46" s="2603"/>
      <c r="AE46" s="269"/>
    </row>
    <row r="47" spans="1:31" ht="24.75" customHeight="1">
      <c r="B47" s="48"/>
      <c r="C47" s="54"/>
      <c r="D47" s="54"/>
      <c r="E47" s="2556"/>
      <c r="F47" s="2604" t="s">
        <v>196</v>
      </c>
      <c r="G47" s="2607" t="s">
        <v>197</v>
      </c>
      <c r="H47" s="2608"/>
      <c r="I47" s="270">
        <v>1.3299999999999999E-2</v>
      </c>
      <c r="J47" s="270">
        <v>1.3299999999999999E-2</v>
      </c>
      <c r="K47" s="271"/>
      <c r="L47" s="272"/>
      <c r="M47" s="273"/>
      <c r="N47" s="273"/>
      <c r="O47" s="274"/>
      <c r="P47" s="274"/>
      <c r="Q47" s="274"/>
      <c r="R47" s="274"/>
      <c r="S47" s="274"/>
      <c r="T47" s="274"/>
      <c r="U47" s="274"/>
      <c r="V47" s="274"/>
      <c r="W47" s="274"/>
      <c r="X47" s="273"/>
      <c r="Y47" s="273"/>
      <c r="Z47" s="275">
        <v>6</v>
      </c>
      <c r="AA47" s="276"/>
      <c r="AB47" s="277"/>
      <c r="AC47" s="278"/>
      <c r="AD47" s="279"/>
      <c r="AE47" s="280"/>
    </row>
    <row r="48" spans="1:31" ht="24.75" customHeight="1">
      <c r="B48" s="48"/>
      <c r="C48" s="54"/>
      <c r="D48" s="54"/>
      <c r="E48" s="2556"/>
      <c r="F48" s="2605"/>
      <c r="G48" s="1096" t="s">
        <v>123</v>
      </c>
      <c r="H48" s="281" t="s">
        <v>198</v>
      </c>
      <c r="I48" s="245">
        <v>6.7000000000000002E-3</v>
      </c>
      <c r="J48" s="245">
        <v>6.7000000000000002E-3</v>
      </c>
      <c r="K48" s="247"/>
      <c r="L48" s="248" t="s">
        <v>183</v>
      </c>
      <c r="M48" s="282">
        <v>3.3999999999999998E-3</v>
      </c>
      <c r="N48" s="282">
        <v>3.3999999999999998E-3</v>
      </c>
      <c r="O48" s="250"/>
      <c r="P48" s="250"/>
      <c r="Q48" s="250"/>
      <c r="R48" s="250"/>
      <c r="S48" s="251"/>
      <c r="T48" s="250"/>
      <c r="U48" s="250"/>
      <c r="V48" s="250"/>
      <c r="W48" s="250"/>
      <c r="X48" s="249"/>
      <c r="Y48" s="249"/>
      <c r="Z48" s="283"/>
      <c r="AA48" s="284">
        <v>1</v>
      </c>
      <c r="AB48" s="285" t="s">
        <v>162</v>
      </c>
      <c r="AC48" s="286"/>
      <c r="AD48" s="287"/>
      <c r="AE48" s="256"/>
    </row>
    <row r="49" spans="2:31" ht="24.75" customHeight="1">
      <c r="B49" s="48"/>
      <c r="C49" s="54"/>
      <c r="D49" s="54"/>
      <c r="E49" s="2556"/>
      <c r="F49" s="2605"/>
      <c r="G49" s="1096" t="s">
        <v>123</v>
      </c>
      <c r="H49" s="281" t="s">
        <v>199</v>
      </c>
      <c r="I49" s="245">
        <v>3.3E-3</v>
      </c>
      <c r="J49" s="245">
        <v>3.3E-3</v>
      </c>
      <c r="K49" s="247"/>
      <c r="L49" s="248" t="s">
        <v>200</v>
      </c>
      <c r="M49" s="249"/>
      <c r="N49" s="249"/>
      <c r="O49" s="250">
        <v>3.3E-3</v>
      </c>
      <c r="P49" s="250"/>
      <c r="Q49" s="250"/>
      <c r="R49" s="250"/>
      <c r="S49" s="251"/>
      <c r="T49" s="250"/>
      <c r="U49" s="250"/>
      <c r="V49" s="250"/>
      <c r="W49" s="250"/>
      <c r="X49" s="249"/>
      <c r="Y49" s="249"/>
      <c r="Z49" s="283"/>
      <c r="AA49" s="284">
        <v>1</v>
      </c>
      <c r="AB49" s="285" t="s">
        <v>162</v>
      </c>
      <c r="AC49" s="286"/>
      <c r="AD49" s="287"/>
      <c r="AE49" s="256"/>
    </row>
    <row r="50" spans="2:31" ht="24.75" customHeight="1" thickBot="1">
      <c r="B50" s="48"/>
      <c r="C50" s="54"/>
      <c r="D50" s="54"/>
      <c r="E50" s="2556"/>
      <c r="F50" s="2605"/>
      <c r="G50" s="288" t="s">
        <v>123</v>
      </c>
      <c r="H50" s="289" t="s">
        <v>201</v>
      </c>
      <c r="I50" s="258">
        <v>3.3E-3</v>
      </c>
      <c r="J50" s="258">
        <v>3.3E-3</v>
      </c>
      <c r="K50" s="260"/>
      <c r="L50" s="261" t="s">
        <v>202</v>
      </c>
      <c r="M50" s="262"/>
      <c r="N50" s="262"/>
      <c r="O50" s="263">
        <v>3.3E-3</v>
      </c>
      <c r="P50" s="263"/>
      <c r="Q50" s="263"/>
      <c r="R50" s="263"/>
      <c r="S50" s="264"/>
      <c r="T50" s="263"/>
      <c r="U50" s="263"/>
      <c r="V50" s="263"/>
      <c r="W50" s="263"/>
      <c r="X50" s="262"/>
      <c r="Y50" s="262"/>
      <c r="Z50" s="290"/>
      <c r="AA50" s="291">
        <v>1</v>
      </c>
      <c r="AB50" s="292" t="s">
        <v>203</v>
      </c>
      <c r="AC50" s="293"/>
      <c r="AD50" s="287"/>
      <c r="AE50" s="256"/>
    </row>
    <row r="51" spans="2:31" ht="48" customHeight="1" thickBot="1">
      <c r="B51" s="48"/>
      <c r="C51" s="54"/>
      <c r="D51" s="54"/>
      <c r="E51" s="2556"/>
      <c r="F51" s="2605"/>
      <c r="G51" s="2609" t="s">
        <v>204</v>
      </c>
      <c r="H51" s="2610"/>
      <c r="I51" s="294">
        <v>6.7000000000000002E-3</v>
      </c>
      <c r="J51" s="294">
        <f>SUM(J52:J55)</f>
        <v>2.7000000000000001E-3</v>
      </c>
      <c r="K51" s="295"/>
      <c r="L51" s="295"/>
      <c r="M51" s="295"/>
      <c r="N51" s="295"/>
      <c r="O51" s="295"/>
      <c r="P51" s="295"/>
      <c r="Q51" s="295"/>
      <c r="R51" s="295"/>
      <c r="S51" s="295"/>
      <c r="T51" s="295"/>
      <c r="U51" s="295"/>
      <c r="V51" s="295"/>
      <c r="W51" s="295"/>
      <c r="X51" s="295"/>
      <c r="Y51" s="235"/>
      <c r="Z51" s="237"/>
      <c r="AA51" s="238"/>
      <c r="AB51" s="239"/>
      <c r="AC51" s="296"/>
      <c r="AD51" s="297"/>
      <c r="AE51" s="280"/>
    </row>
    <row r="52" spans="2:31" ht="24.75" customHeight="1">
      <c r="B52" s="48"/>
      <c r="C52" s="54"/>
      <c r="D52" s="54"/>
      <c r="E52" s="2556"/>
      <c r="F52" s="2605"/>
      <c r="G52" s="1083" t="s">
        <v>123</v>
      </c>
      <c r="H52" s="298" t="s">
        <v>205</v>
      </c>
      <c r="I52" s="245">
        <v>1.4E-3</v>
      </c>
      <c r="J52" s="245">
        <v>1.4E-3</v>
      </c>
      <c r="K52" s="247">
        <v>1</v>
      </c>
      <c r="L52" s="248" t="s">
        <v>206</v>
      </c>
      <c r="M52" s="282">
        <v>6.9999999999999999E-4</v>
      </c>
      <c r="N52" s="282">
        <v>6.9999999999999999E-4</v>
      </c>
      <c r="O52" s="250"/>
      <c r="P52" s="250"/>
      <c r="Q52" s="250"/>
      <c r="R52" s="250"/>
      <c r="S52" s="251"/>
      <c r="T52" s="250"/>
      <c r="U52" s="250"/>
      <c r="V52" s="250"/>
      <c r="W52" s="250"/>
      <c r="X52" s="249"/>
      <c r="Y52" s="249"/>
      <c r="Z52" s="299">
        <v>0</v>
      </c>
      <c r="AA52" s="300">
        <v>0</v>
      </c>
      <c r="AB52" s="213"/>
      <c r="AC52" s="2611" t="s">
        <v>207</v>
      </c>
      <c r="AD52" s="2614" t="s">
        <v>208</v>
      </c>
      <c r="AE52" s="256"/>
    </row>
    <row r="53" spans="2:31" ht="46.5" customHeight="1">
      <c r="B53" s="48"/>
      <c r="C53" s="54"/>
      <c r="D53" s="54"/>
      <c r="E53" s="2556"/>
      <c r="F53" s="2605"/>
      <c r="G53" s="1083" t="s">
        <v>123</v>
      </c>
      <c r="H53" s="298" t="s">
        <v>209</v>
      </c>
      <c r="I53" s="245">
        <v>1.2999999999999999E-3</v>
      </c>
      <c r="J53" s="245">
        <v>1.2999999999999999E-3</v>
      </c>
      <c r="K53" s="247">
        <v>1</v>
      </c>
      <c r="L53" s="248" t="s">
        <v>210</v>
      </c>
      <c r="M53" s="250">
        <v>6.9999999999999999E-4</v>
      </c>
      <c r="N53" s="250">
        <v>6.9999999999999999E-4</v>
      </c>
      <c r="O53" s="250"/>
      <c r="P53" s="250"/>
      <c r="Q53" s="250"/>
      <c r="R53" s="250"/>
      <c r="S53" s="251"/>
      <c r="T53" s="250"/>
      <c r="U53" s="250"/>
      <c r="V53" s="250"/>
      <c r="W53" s="250"/>
      <c r="X53" s="249"/>
      <c r="Y53" s="249"/>
      <c r="Z53" s="299">
        <v>0</v>
      </c>
      <c r="AA53" s="300">
        <v>0</v>
      </c>
      <c r="AB53" s="213"/>
      <c r="AC53" s="2612"/>
      <c r="AD53" s="2615"/>
      <c r="AE53" s="256"/>
    </row>
    <row r="54" spans="2:31" ht="44.25" customHeight="1">
      <c r="B54" s="48"/>
      <c r="C54" s="54"/>
      <c r="D54" s="54"/>
      <c r="E54" s="2556"/>
      <c r="F54" s="2605"/>
      <c r="G54" s="1083" t="s">
        <v>123</v>
      </c>
      <c r="H54" s="298" t="s">
        <v>211</v>
      </c>
      <c r="I54" s="245">
        <v>2E-3</v>
      </c>
      <c r="J54" s="246"/>
      <c r="K54" s="247">
        <v>1</v>
      </c>
      <c r="L54" s="248" t="s">
        <v>212</v>
      </c>
      <c r="M54" s="249"/>
      <c r="N54" s="249"/>
      <c r="O54" s="250">
        <v>6.9999999999999999E-4</v>
      </c>
      <c r="P54" s="250">
        <v>6.9999999999999999E-4</v>
      </c>
      <c r="Q54" s="250">
        <v>6.9999999999999999E-4</v>
      </c>
      <c r="R54" s="250"/>
      <c r="S54" s="251"/>
      <c r="T54" s="250"/>
      <c r="U54" s="250"/>
      <c r="V54" s="250"/>
      <c r="W54" s="250"/>
      <c r="X54" s="249"/>
      <c r="Y54" s="249"/>
      <c r="Z54" s="299">
        <v>0</v>
      </c>
      <c r="AA54" s="300">
        <v>0</v>
      </c>
      <c r="AB54" s="213"/>
      <c r="AC54" s="2612"/>
      <c r="AD54" s="2615"/>
      <c r="AE54" s="256"/>
    </row>
    <row r="55" spans="2:31" ht="24.75" customHeight="1" thickBot="1">
      <c r="B55" s="48"/>
      <c r="C55" s="54"/>
      <c r="D55" s="54"/>
      <c r="E55" s="2619"/>
      <c r="F55" s="2606"/>
      <c r="G55" s="257" t="s">
        <v>123</v>
      </c>
      <c r="H55" s="301" t="s">
        <v>213</v>
      </c>
      <c r="I55" s="258">
        <v>2E-3</v>
      </c>
      <c r="J55" s="259"/>
      <c r="K55" s="260">
        <v>1</v>
      </c>
      <c r="L55" s="261" t="s">
        <v>214</v>
      </c>
      <c r="M55" s="262"/>
      <c r="N55" s="262"/>
      <c r="O55" s="263">
        <v>6.9999999999999999E-4</v>
      </c>
      <c r="P55" s="263">
        <v>6.9999999999999999E-4</v>
      </c>
      <c r="Q55" s="263">
        <v>6.9999999999999999E-4</v>
      </c>
      <c r="R55" s="263"/>
      <c r="S55" s="264"/>
      <c r="T55" s="263"/>
      <c r="U55" s="263"/>
      <c r="V55" s="263"/>
      <c r="W55" s="263"/>
      <c r="X55" s="262"/>
      <c r="Y55" s="262"/>
      <c r="Z55" s="302">
        <v>0</v>
      </c>
      <c r="AA55" s="303">
        <v>0</v>
      </c>
      <c r="AB55" s="304"/>
      <c r="AC55" s="2613"/>
      <c r="AD55" s="2616"/>
      <c r="AE55" s="269"/>
    </row>
    <row r="56" spans="2:31" ht="25.5" customHeight="1" thickBot="1">
      <c r="B56" s="39" t="s">
        <v>215</v>
      </c>
      <c r="C56" s="2572" t="s">
        <v>216</v>
      </c>
      <c r="D56" s="2572"/>
      <c r="E56" s="2572"/>
      <c r="F56" s="2573"/>
      <c r="G56" s="2573"/>
      <c r="H56" s="2573"/>
      <c r="I56" s="2573"/>
      <c r="J56" s="2573"/>
      <c r="K56" s="2573"/>
      <c r="L56" s="2573"/>
      <c r="M56" s="2573"/>
      <c r="N56" s="2573"/>
      <c r="O56" s="2573"/>
      <c r="P56" s="2573"/>
      <c r="Q56" s="2573"/>
      <c r="R56" s="2573"/>
      <c r="S56" s="2573"/>
      <c r="T56" s="2573"/>
      <c r="U56" s="2573"/>
      <c r="V56" s="2573"/>
      <c r="W56" s="2573"/>
      <c r="X56" s="2573"/>
      <c r="Y56" s="2573"/>
      <c r="Z56" s="305"/>
      <c r="AA56" s="2574"/>
      <c r="AB56" s="2574"/>
      <c r="AC56" s="2574"/>
      <c r="AD56" s="2574"/>
      <c r="AE56" s="2575"/>
    </row>
    <row r="57" spans="2:31" ht="27" customHeight="1" thickBot="1">
      <c r="B57" s="43"/>
      <c r="C57" s="306" t="s">
        <v>217</v>
      </c>
      <c r="D57" s="2576" t="s">
        <v>218</v>
      </c>
      <c r="E57" s="2577"/>
      <c r="F57" s="2577"/>
      <c r="G57" s="2577"/>
      <c r="H57" s="2577"/>
      <c r="I57" s="2577"/>
      <c r="J57" s="2577"/>
      <c r="K57" s="2577"/>
      <c r="L57" s="2577"/>
      <c r="M57" s="2577"/>
      <c r="N57" s="2577"/>
      <c r="O57" s="2577"/>
      <c r="P57" s="2577"/>
      <c r="Q57" s="2577"/>
      <c r="R57" s="2577"/>
      <c r="S57" s="2577"/>
      <c r="T57" s="2577"/>
      <c r="U57" s="2577"/>
      <c r="V57" s="2577"/>
      <c r="W57" s="2577"/>
      <c r="X57" s="2577"/>
      <c r="Y57" s="2578"/>
      <c r="Z57" s="307"/>
      <c r="AA57" s="2579"/>
      <c r="AB57" s="2579"/>
      <c r="AC57" s="2579"/>
      <c r="AD57" s="2579"/>
      <c r="AE57" s="2580"/>
    </row>
    <row r="58" spans="2:31" ht="24" customHeight="1" thickBot="1">
      <c r="B58" s="48"/>
      <c r="C58" s="308"/>
      <c r="D58" s="2581" t="s">
        <v>219</v>
      </c>
      <c r="E58" s="2583" t="s">
        <v>220</v>
      </c>
      <c r="F58" s="2583"/>
      <c r="G58" s="2583"/>
      <c r="H58" s="2584"/>
      <c r="I58" s="2587" t="s">
        <v>112</v>
      </c>
      <c r="J58" s="2588"/>
      <c r="K58" s="2588"/>
      <c r="L58" s="2589"/>
      <c r="M58" s="1086"/>
      <c r="N58" s="2590" t="s">
        <v>221</v>
      </c>
      <c r="O58" s="2590"/>
      <c r="P58" s="2590"/>
      <c r="Q58" s="2590"/>
      <c r="R58" s="2590"/>
      <c r="S58" s="2590"/>
      <c r="T58" s="2590"/>
      <c r="U58" s="2590"/>
      <c r="V58" s="2590"/>
      <c r="W58" s="2590"/>
      <c r="X58" s="2590"/>
      <c r="Y58" s="2590"/>
      <c r="Z58" s="307"/>
      <c r="AA58" s="2591"/>
      <c r="AB58" s="2591"/>
      <c r="AC58" s="2591"/>
      <c r="AD58" s="2591"/>
      <c r="AE58" s="2592"/>
    </row>
    <row r="59" spans="2:31" ht="9.75" customHeight="1">
      <c r="B59" s="48"/>
      <c r="C59" s="54"/>
      <c r="D59" s="2581"/>
      <c r="E59" s="2583"/>
      <c r="F59" s="2583"/>
      <c r="G59" s="2583"/>
      <c r="H59" s="2584"/>
      <c r="I59" s="2597" t="s">
        <v>113</v>
      </c>
      <c r="J59" s="2598"/>
      <c r="K59" s="2598"/>
      <c r="L59" s="2599"/>
      <c r="M59" s="309"/>
      <c r="N59" s="2570"/>
      <c r="O59" s="2564"/>
      <c r="P59" s="2564"/>
      <c r="Q59" s="2564"/>
      <c r="R59" s="2564"/>
      <c r="S59" s="2564"/>
      <c r="T59" s="2564"/>
      <c r="U59" s="2566">
        <v>1</v>
      </c>
      <c r="V59" s="2564"/>
      <c r="W59" s="2564"/>
      <c r="X59" s="2564"/>
      <c r="Y59" s="2568"/>
      <c r="Z59" s="307"/>
      <c r="AA59" s="2593"/>
      <c r="AB59" s="2593"/>
      <c r="AC59" s="2593"/>
      <c r="AD59" s="2593"/>
      <c r="AE59" s="2594"/>
    </row>
    <row r="60" spans="2:31" ht="18" customHeight="1" thickBot="1">
      <c r="B60" s="48"/>
      <c r="C60" s="54"/>
      <c r="D60" s="2582"/>
      <c r="E60" s="2585"/>
      <c r="F60" s="2585"/>
      <c r="G60" s="2585"/>
      <c r="H60" s="2586"/>
      <c r="I60" s="170"/>
      <c r="J60" s="170"/>
      <c r="K60" s="2600" t="s">
        <v>222</v>
      </c>
      <c r="L60" s="2601"/>
      <c r="M60" s="1087"/>
      <c r="N60" s="2571"/>
      <c r="O60" s="2565"/>
      <c r="P60" s="2565"/>
      <c r="Q60" s="2565"/>
      <c r="R60" s="2565"/>
      <c r="S60" s="2565"/>
      <c r="T60" s="2565"/>
      <c r="U60" s="2567"/>
      <c r="V60" s="2565"/>
      <c r="W60" s="2565"/>
      <c r="X60" s="2565"/>
      <c r="Y60" s="2569"/>
      <c r="Z60" s="307"/>
      <c r="AA60" s="2595"/>
      <c r="AB60" s="2595"/>
      <c r="AC60" s="2595"/>
      <c r="AD60" s="2595"/>
      <c r="AE60" s="2596"/>
    </row>
    <row r="61" spans="2:31" ht="35.25" customHeight="1" thickBot="1">
      <c r="B61" s="48"/>
      <c r="C61" s="54"/>
      <c r="D61" s="310"/>
      <c r="E61" s="2555" t="s">
        <v>223</v>
      </c>
      <c r="F61" s="2557" t="s">
        <v>224</v>
      </c>
      <c r="G61" s="2558"/>
      <c r="H61" s="2559"/>
      <c r="I61" s="311">
        <v>0.01</v>
      </c>
      <c r="J61" s="311">
        <v>0.01</v>
      </c>
      <c r="K61" s="2560" t="s">
        <v>117</v>
      </c>
      <c r="L61" s="2561"/>
      <c r="M61" s="2561"/>
      <c r="N61" s="2561"/>
      <c r="O61" s="2561"/>
      <c r="P61" s="2561"/>
      <c r="Q61" s="2561"/>
      <c r="R61" s="2561"/>
      <c r="S61" s="2561"/>
      <c r="T61" s="2561"/>
      <c r="U61" s="2561"/>
      <c r="V61" s="2561"/>
      <c r="W61" s="2561"/>
      <c r="X61" s="2561"/>
      <c r="Y61" s="2561"/>
      <c r="Z61" s="312">
        <v>0</v>
      </c>
      <c r="AA61" s="313"/>
      <c r="AB61" s="314"/>
      <c r="AC61" s="315"/>
      <c r="AD61" s="315"/>
      <c r="AE61" s="316"/>
    </row>
    <row r="62" spans="2:31" ht="33" customHeight="1" thickBot="1">
      <c r="B62" s="48"/>
      <c r="C62" s="54"/>
      <c r="D62" s="54"/>
      <c r="E62" s="2556"/>
      <c r="F62" s="317" t="s">
        <v>225</v>
      </c>
      <c r="G62" s="2562" t="s">
        <v>226</v>
      </c>
      <c r="H62" s="2563"/>
      <c r="I62" s="318">
        <v>0.01</v>
      </c>
      <c r="J62" s="318">
        <v>0.01</v>
      </c>
      <c r="K62" s="319">
        <v>1</v>
      </c>
      <c r="L62" s="320" t="s">
        <v>227</v>
      </c>
      <c r="M62" s="321">
        <v>0.01</v>
      </c>
      <c r="N62" s="322"/>
      <c r="O62" s="322"/>
      <c r="P62" s="322"/>
      <c r="Q62" s="322"/>
      <c r="R62" s="322"/>
      <c r="S62" s="322"/>
      <c r="T62" s="322"/>
      <c r="U62" s="322"/>
      <c r="V62" s="322"/>
      <c r="W62" s="322"/>
      <c r="X62" s="322"/>
      <c r="Y62" s="323"/>
      <c r="Z62" s="324"/>
      <c r="AA62" s="325">
        <v>1</v>
      </c>
      <c r="AB62" s="326"/>
      <c r="AC62" s="1098"/>
      <c r="AD62" s="328"/>
      <c r="AE62" s="329"/>
    </row>
    <row r="63" spans="2:31">
      <c r="I63" s="330">
        <f>I61+I14+I19+I26+I36</f>
        <v>0.24000000000000002</v>
      </c>
      <c r="J63" s="330">
        <f>J61+J14+J19+J26+J36</f>
        <v>0.218</v>
      </c>
      <c r="Z63" s="331"/>
      <c r="AA63" s="332"/>
      <c r="AB63" s="332"/>
      <c r="AC63" s="332"/>
      <c r="AD63" s="332"/>
      <c r="AE63" s="332"/>
    </row>
    <row r="64" spans="2:31" ht="15.75">
      <c r="J64" s="333">
        <f>J63/I63</f>
        <v>0.90833333333333321</v>
      </c>
      <c r="Z64" s="331"/>
      <c r="AA64" s="332"/>
      <c r="AB64" s="332"/>
      <c r="AC64" s="332"/>
      <c r="AD64" s="332"/>
      <c r="AE64" s="332"/>
    </row>
    <row r="65" spans="26:31">
      <c r="Z65" s="331"/>
      <c r="AA65" s="331"/>
      <c r="AB65" s="334"/>
      <c r="AC65" s="335"/>
      <c r="AD65" s="335"/>
      <c r="AE65" s="334"/>
    </row>
    <row r="66" spans="26:31">
      <c r="Z66" s="331"/>
      <c r="AA66" s="331"/>
      <c r="AB66" s="334"/>
      <c r="AC66" s="336"/>
      <c r="AD66" s="336"/>
      <c r="AE66" s="334"/>
    </row>
    <row r="67" spans="26:31">
      <c r="Z67" s="331"/>
      <c r="AA67" s="331"/>
      <c r="AB67" s="334"/>
      <c r="AC67" s="336"/>
      <c r="AD67" s="336"/>
      <c r="AE67" s="334"/>
    </row>
    <row r="68" spans="26:31">
      <c r="AB68" s="334"/>
      <c r="AC68" s="336"/>
      <c r="AD68" s="336"/>
      <c r="AE68" s="334"/>
    </row>
    <row r="69" spans="26:31">
      <c r="AB69" s="334"/>
      <c r="AC69" s="336"/>
      <c r="AD69" s="336"/>
      <c r="AE69" s="334"/>
    </row>
    <row r="70" spans="26:31">
      <c r="AB70" s="334"/>
      <c r="AC70" s="336"/>
      <c r="AD70" s="336"/>
      <c r="AE70" s="334"/>
    </row>
    <row r="71" spans="26:31">
      <c r="AB71" s="334"/>
      <c r="AC71" s="337"/>
      <c r="AD71" s="336"/>
      <c r="AE71" s="334"/>
    </row>
    <row r="72" spans="26:31">
      <c r="AB72" s="334"/>
      <c r="AC72" s="337"/>
      <c r="AD72" s="336"/>
      <c r="AE72" s="334"/>
    </row>
    <row r="73" spans="26:31">
      <c r="AB73" s="334"/>
      <c r="AC73" s="336"/>
      <c r="AD73" s="336"/>
      <c r="AE73" s="334"/>
    </row>
    <row r="74" spans="26:31">
      <c r="AB74" s="334"/>
      <c r="AC74" s="336"/>
      <c r="AD74" s="336"/>
      <c r="AE74" s="334"/>
    </row>
    <row r="75" spans="26:31">
      <c r="AB75" s="334"/>
      <c r="AC75" s="336"/>
      <c r="AD75" s="336"/>
      <c r="AE75" s="334"/>
    </row>
    <row r="76" spans="26:31">
      <c r="AB76" s="334"/>
      <c r="AC76" s="336"/>
      <c r="AD76" s="336"/>
      <c r="AE76" s="334"/>
    </row>
    <row r="77" spans="26:31">
      <c r="AB77" s="334"/>
      <c r="AC77" s="338"/>
      <c r="AD77" s="338"/>
      <c r="AE77" s="334"/>
    </row>
    <row r="78" spans="26:31">
      <c r="AB78" s="334"/>
      <c r="AC78" s="339"/>
      <c r="AD78" s="339"/>
      <c r="AE78" s="334"/>
    </row>
    <row r="79" spans="26:31">
      <c r="AB79" s="334"/>
      <c r="AC79" s="340"/>
      <c r="AD79" s="340"/>
      <c r="AE79" s="334"/>
    </row>
    <row r="80" spans="26:31">
      <c r="AB80" s="334"/>
      <c r="AC80" s="341"/>
      <c r="AD80" s="341"/>
      <c r="AE80" s="334"/>
    </row>
    <row r="81" spans="28:31">
      <c r="AB81" s="334"/>
      <c r="AC81" s="342"/>
      <c r="AD81" s="342"/>
      <c r="AE81" s="334"/>
    </row>
    <row r="82" spans="28:31">
      <c r="AB82" s="334"/>
      <c r="AC82" s="339"/>
      <c r="AD82" s="339"/>
      <c r="AE82" s="334"/>
    </row>
    <row r="83" spans="28:31">
      <c r="AB83" s="334"/>
      <c r="AC83" s="339"/>
      <c r="AD83" s="339"/>
      <c r="AE83" s="334"/>
    </row>
  </sheetData>
  <mergeCells count="147">
    <mergeCell ref="B1:Y1"/>
    <mergeCell ref="AA2:AE4"/>
    <mergeCell ref="B6:B8"/>
    <mergeCell ref="C6:C8"/>
    <mergeCell ref="D6:D8"/>
    <mergeCell ref="E6:E8"/>
    <mergeCell ref="F6:H8"/>
    <mergeCell ref="I6:I8"/>
    <mergeCell ref="J6:J8"/>
    <mergeCell ref="K6:K8"/>
    <mergeCell ref="N7:N8"/>
    <mergeCell ref="O7:O8"/>
    <mergeCell ref="P7:P8"/>
    <mergeCell ref="Q7:Q8"/>
    <mergeCell ref="R7:R8"/>
    <mergeCell ref="S7:S8"/>
    <mergeCell ref="T7:T8"/>
    <mergeCell ref="L6:L8"/>
    <mergeCell ref="M6:M8"/>
    <mergeCell ref="N6:P6"/>
    <mergeCell ref="Q6:S6"/>
    <mergeCell ref="T6:V6"/>
    <mergeCell ref="U7:U8"/>
    <mergeCell ref="V7:V8"/>
    <mergeCell ref="Y7:Y8"/>
    <mergeCell ref="AA7:AA8"/>
    <mergeCell ref="AB7:AB8"/>
    <mergeCell ref="AC7:AC8"/>
    <mergeCell ref="AD7:AD8"/>
    <mergeCell ref="AE7:AE8"/>
    <mergeCell ref="Z6:Z8"/>
    <mergeCell ref="AA6:AB6"/>
    <mergeCell ref="AC6:AD6"/>
    <mergeCell ref="W6:Y6"/>
    <mergeCell ref="W7:W8"/>
    <mergeCell ref="X7:X8"/>
    <mergeCell ref="C9:X9"/>
    <mergeCell ref="D10:X10"/>
    <mergeCell ref="D11:D13"/>
    <mergeCell ref="E11:H13"/>
    <mergeCell ref="I11:L11"/>
    <mergeCell ref="I12:L12"/>
    <mergeCell ref="M12:M13"/>
    <mergeCell ref="N12:N13"/>
    <mergeCell ref="O12:O13"/>
    <mergeCell ref="P12:P13"/>
    <mergeCell ref="W12:W13"/>
    <mergeCell ref="X12:X13"/>
    <mergeCell ref="Y12:Y13"/>
    <mergeCell ref="K13:L13"/>
    <mergeCell ref="E14:E18"/>
    <mergeCell ref="F14:H14"/>
    <mergeCell ref="K14:Y14"/>
    <mergeCell ref="Q12:Q13"/>
    <mergeCell ref="R12:R13"/>
    <mergeCell ref="S12:S13"/>
    <mergeCell ref="T12:T13"/>
    <mergeCell ref="U12:U13"/>
    <mergeCell ref="V12:V13"/>
    <mergeCell ref="AA14:AC14"/>
    <mergeCell ref="F15:F18"/>
    <mergeCell ref="G15:H15"/>
    <mergeCell ref="AC15:AC18"/>
    <mergeCell ref="AD15:AD18"/>
    <mergeCell ref="E19:E25"/>
    <mergeCell ref="F19:H19"/>
    <mergeCell ref="K19:Y19"/>
    <mergeCell ref="F20:F21"/>
    <mergeCell ref="G20:H20"/>
    <mergeCell ref="E26:E30"/>
    <mergeCell ref="F26:H26"/>
    <mergeCell ref="K26:AC26"/>
    <mergeCell ref="F27:F30"/>
    <mergeCell ref="G27:H27"/>
    <mergeCell ref="C31:X31"/>
    <mergeCell ref="F22:F23"/>
    <mergeCell ref="G22:H22"/>
    <mergeCell ref="AC22:AC23"/>
    <mergeCell ref="F24:F25"/>
    <mergeCell ref="G24:H24"/>
    <mergeCell ref="AC24:AC25"/>
    <mergeCell ref="D32:X32"/>
    <mergeCell ref="D33:D35"/>
    <mergeCell ref="E33:H35"/>
    <mergeCell ref="I33:L33"/>
    <mergeCell ref="M33:X33"/>
    <mergeCell ref="I34:L34"/>
    <mergeCell ref="M34:M35"/>
    <mergeCell ref="N34:N35"/>
    <mergeCell ref="O34:O35"/>
    <mergeCell ref="P34:P35"/>
    <mergeCell ref="E36:E55"/>
    <mergeCell ref="F36:H36"/>
    <mergeCell ref="K36:X36"/>
    <mergeCell ref="G37:H37"/>
    <mergeCell ref="AC42:AC43"/>
    <mergeCell ref="F44:F46"/>
    <mergeCell ref="G44:H44"/>
    <mergeCell ref="W34:W35"/>
    <mergeCell ref="X34:X35"/>
    <mergeCell ref="Z34:Z35"/>
    <mergeCell ref="AA34:AA35"/>
    <mergeCell ref="AB34:AB35"/>
    <mergeCell ref="AC34:AC35"/>
    <mergeCell ref="Q34:Q35"/>
    <mergeCell ref="R34:R35"/>
    <mergeCell ref="S34:S35"/>
    <mergeCell ref="T34:T35"/>
    <mergeCell ref="U34:U35"/>
    <mergeCell ref="V34:V35"/>
    <mergeCell ref="AC45:AC46"/>
    <mergeCell ref="AD45:AD46"/>
    <mergeCell ref="F47:F55"/>
    <mergeCell ref="G47:H47"/>
    <mergeCell ref="G51:H51"/>
    <mergeCell ref="AC52:AC55"/>
    <mergeCell ref="AD52:AD55"/>
    <mergeCell ref="AD34:AD35"/>
    <mergeCell ref="AE34:AE35"/>
    <mergeCell ref="K35:L35"/>
    <mergeCell ref="C56:Y56"/>
    <mergeCell ref="AA56:AE56"/>
    <mergeCell ref="D57:Y57"/>
    <mergeCell ref="AA57:AE57"/>
    <mergeCell ref="D58:D60"/>
    <mergeCell ref="E58:H60"/>
    <mergeCell ref="I58:L58"/>
    <mergeCell ref="N58:Y58"/>
    <mergeCell ref="AA58:AE60"/>
    <mergeCell ref="I59:L59"/>
    <mergeCell ref="K60:L60"/>
    <mergeCell ref="E61:E62"/>
    <mergeCell ref="F61:H61"/>
    <mergeCell ref="K61:Y61"/>
    <mergeCell ref="G62:H62"/>
    <mergeCell ref="T59:T60"/>
    <mergeCell ref="U59:U60"/>
    <mergeCell ref="V59:V60"/>
    <mergeCell ref="W59:W60"/>
    <mergeCell ref="X59:X60"/>
    <mergeCell ref="Y59:Y60"/>
    <mergeCell ref="N59:N60"/>
    <mergeCell ref="O59:O60"/>
    <mergeCell ref="P59:P60"/>
    <mergeCell ref="Q59:Q60"/>
    <mergeCell ref="R59:R60"/>
    <mergeCell ref="S59:S60"/>
  </mergeCells>
  <conditionalFormatting sqref="Z1:Z3 AF1:HM3">
    <cfRule type="containsText" dxfId="61" priority="3" stopIfTrue="1" operator="containsText" text="Planificación y Desarrollo">
      <formula>NOT(ISERROR(SEARCH("Planificación y Desarrollo",Z1)))</formula>
    </cfRule>
  </conditionalFormatting>
  <conditionalFormatting sqref="A1:D2 A3 C3:D3">
    <cfRule type="containsText" dxfId="60" priority="2" stopIfTrue="1" operator="containsText" text="Planificación y Desarrollo">
      <formula>NOT(ISERROR(SEARCH("Planificación y Desarrollo",A1)))</formula>
    </cfRule>
  </conditionalFormatting>
  <conditionalFormatting sqref="AA1:AE1 AA2">
    <cfRule type="containsText" dxfId="59" priority="1" stopIfTrue="1" operator="containsText" text="Planificación y Desarrollo">
      <formula>NOT(ISERROR(SEARCH("Planificación y Desarrollo",AA1)))</formula>
    </cfRule>
  </conditionalFormatting>
  <printOptions horizontalCentered="1"/>
  <pageMargins left="0" right="0" top="0" bottom="0" header="0" footer="0"/>
  <pageSetup paperSize="5" scale="48" fitToHeight="0" orientation="landscape" horizontalDpi="300" verticalDpi="300" r:id="rId1"/>
  <headerFooter>
    <oddFooter>&amp;A&amp;RPage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35"/>
  <sheetViews>
    <sheetView workbookViewId="0"/>
  </sheetViews>
  <sheetFormatPr baseColWidth="10" defaultColWidth="11.42578125" defaultRowHeight="15"/>
  <cols>
    <col min="1" max="1" width="2.42578125" customWidth="1"/>
    <col min="2" max="2" width="6.28515625" customWidth="1"/>
    <col min="3" max="3" width="8.42578125" customWidth="1"/>
    <col min="4" max="4" width="10.5703125" customWidth="1"/>
    <col min="5" max="5" width="7" customWidth="1"/>
    <col min="6" max="6" width="7.85546875" customWidth="1"/>
    <col min="7" max="7" width="4.7109375" customWidth="1"/>
    <col min="8" max="8" width="53.140625" customWidth="1"/>
    <col min="9" max="9" width="14.140625" customWidth="1"/>
    <col min="10" max="10" width="13.5703125" customWidth="1"/>
    <col min="11" max="11" width="5.42578125" customWidth="1"/>
    <col min="12" max="12" width="15" customWidth="1"/>
    <col min="13" max="13" width="7.28515625" customWidth="1"/>
    <col min="14" max="15" width="8" customWidth="1"/>
    <col min="16" max="17" width="5.42578125" customWidth="1"/>
    <col min="18" max="18" width="8.28515625" customWidth="1"/>
    <col min="19" max="19" width="5.42578125" customWidth="1"/>
    <col min="20" max="20" width="8.28515625" customWidth="1"/>
    <col min="21" max="21" width="5.42578125" customWidth="1"/>
    <col min="22" max="22" width="7.140625" bestFit="1" customWidth="1"/>
    <col min="23" max="23" width="7.28515625" bestFit="1" customWidth="1"/>
    <col min="24" max="24" width="7.28515625" customWidth="1"/>
    <col min="25" max="25" width="1.140625" customWidth="1"/>
    <col min="26" max="26" width="25.140625" customWidth="1"/>
  </cols>
  <sheetData>
    <row r="1" spans="1:64" s="32" customFormat="1" ht="59.25" customHeight="1">
      <c r="A1" s="30"/>
      <c r="B1" s="2720" t="s">
        <v>68</v>
      </c>
      <c r="C1" s="2720"/>
      <c r="D1" s="2720"/>
      <c r="E1" s="2720"/>
      <c r="F1" s="2720"/>
      <c r="G1" s="2720"/>
      <c r="H1" s="2720"/>
      <c r="I1" s="2720"/>
      <c r="J1" s="2720"/>
      <c r="K1" s="2720"/>
      <c r="L1" s="2720"/>
      <c r="M1" s="2720"/>
      <c r="N1" s="2720"/>
      <c r="O1" s="2720"/>
      <c r="P1" s="2720"/>
      <c r="Q1" s="2720"/>
      <c r="R1" s="2720"/>
      <c r="S1" s="2720"/>
      <c r="T1" s="2720"/>
      <c r="U1" s="2720"/>
      <c r="V1" s="2720"/>
      <c r="W1" s="2720"/>
      <c r="X1" s="272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row>
    <row r="2" spans="1:64" s="32" customFormat="1" ht="25.5" customHeight="1">
      <c r="A2" s="30"/>
      <c r="B2" s="33"/>
      <c r="C2" s="33"/>
      <c r="D2" s="33"/>
      <c r="E2" s="33"/>
      <c r="F2" s="33"/>
      <c r="G2" s="33"/>
      <c r="H2" s="33"/>
      <c r="I2" s="33"/>
      <c r="J2" s="33"/>
      <c r="K2" s="33"/>
      <c r="L2" s="33"/>
      <c r="M2" s="33"/>
      <c r="N2" s="33"/>
      <c r="O2" s="33"/>
      <c r="P2" s="33"/>
      <c r="Q2" s="33"/>
      <c r="R2" s="33"/>
      <c r="S2" s="33"/>
      <c r="T2" s="33"/>
      <c r="U2" s="33"/>
      <c r="V2" s="33"/>
      <c r="W2" s="33"/>
      <c r="X2" s="33"/>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row>
    <row r="3" spans="1:64" s="32" customFormat="1" ht="30" customHeight="1">
      <c r="A3" s="30"/>
      <c r="B3" s="33"/>
      <c r="C3" s="33"/>
      <c r="D3" s="33"/>
      <c r="E3" s="33"/>
      <c r="F3" s="33"/>
      <c r="G3" s="33"/>
      <c r="H3" s="33"/>
      <c r="I3" s="33"/>
      <c r="J3" s="33"/>
      <c r="K3" s="33"/>
      <c r="L3" s="33"/>
      <c r="M3" s="33"/>
      <c r="N3" s="33"/>
      <c r="O3" s="33"/>
      <c r="P3" s="33"/>
      <c r="Q3" s="33"/>
      <c r="R3" s="33"/>
      <c r="S3" s="33"/>
      <c r="T3" s="33"/>
      <c r="U3" s="33"/>
      <c r="V3" s="33"/>
      <c r="W3" s="33"/>
      <c r="X3" s="33"/>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row>
    <row r="4" spans="1:64" s="32" customFormat="1" ht="27" customHeight="1">
      <c r="A4" s="30"/>
      <c r="B4" s="344" t="s">
        <v>230</v>
      </c>
      <c r="C4" s="33"/>
      <c r="D4" s="33"/>
      <c r="E4" s="33"/>
      <c r="F4" s="33"/>
      <c r="G4" s="33"/>
      <c r="H4" s="33"/>
      <c r="I4" s="33"/>
      <c r="J4" s="33"/>
      <c r="K4" s="33"/>
      <c r="L4" s="33"/>
      <c r="M4" s="33"/>
      <c r="N4" s="33"/>
      <c r="O4" s="33"/>
      <c r="P4" s="33"/>
      <c r="Q4" s="33"/>
      <c r="R4" s="33"/>
      <c r="S4" s="33"/>
      <c r="T4" s="33"/>
      <c r="U4" s="33"/>
      <c r="V4" s="33"/>
      <c r="W4" s="33"/>
      <c r="X4" s="33"/>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row>
    <row r="5" spans="1:64" ht="27" customHeight="1">
      <c r="B5" s="344" t="s">
        <v>71</v>
      </c>
      <c r="C5" s="331"/>
      <c r="D5" s="331"/>
      <c r="E5" s="331"/>
      <c r="F5" s="331"/>
      <c r="G5" s="331"/>
      <c r="H5" s="331"/>
      <c r="I5" s="331"/>
      <c r="J5" s="331"/>
      <c r="K5" s="331"/>
      <c r="L5" s="331"/>
      <c r="M5" s="331"/>
      <c r="N5" s="331"/>
      <c r="O5" s="331"/>
      <c r="P5" s="331"/>
      <c r="Q5" s="331"/>
      <c r="R5" s="331"/>
      <c r="S5" s="331"/>
      <c r="T5" s="331"/>
      <c r="U5" s="331"/>
      <c r="V5" s="331"/>
      <c r="W5" s="331"/>
      <c r="X5" s="331"/>
      <c r="Y5" s="331"/>
      <c r="Z5" s="331"/>
    </row>
    <row r="6" spans="1:64" ht="7.5" customHeight="1" thickBot="1">
      <c r="B6" s="35"/>
    </row>
    <row r="7" spans="1:64" ht="21.75" customHeight="1" thickBot="1">
      <c r="B7" s="2725" t="s">
        <v>72</v>
      </c>
      <c r="C7" s="2725" t="s">
        <v>73</v>
      </c>
      <c r="D7" s="2725" t="s">
        <v>74</v>
      </c>
      <c r="E7" s="2728" t="s">
        <v>75</v>
      </c>
      <c r="F7" s="2731" t="s">
        <v>76</v>
      </c>
      <c r="G7" s="2732"/>
      <c r="H7" s="2733"/>
      <c r="I7" s="2740" t="s">
        <v>77</v>
      </c>
      <c r="J7" s="2740" t="s">
        <v>77</v>
      </c>
      <c r="K7" s="2746" t="s">
        <v>78</v>
      </c>
      <c r="L7" s="2749" t="s">
        <v>79</v>
      </c>
      <c r="M7" s="2711" t="s">
        <v>81</v>
      </c>
      <c r="N7" s="2712"/>
      <c r="O7" s="2752"/>
      <c r="P7" s="2711" t="s">
        <v>82</v>
      </c>
      <c r="Q7" s="2712"/>
      <c r="R7" s="2752"/>
      <c r="S7" s="2711" t="s">
        <v>83</v>
      </c>
      <c r="T7" s="2712"/>
      <c r="U7" s="2752"/>
      <c r="V7" s="2711" t="s">
        <v>84</v>
      </c>
      <c r="W7" s="2712"/>
      <c r="X7" s="2752"/>
      <c r="Y7" s="2753" t="s">
        <v>85</v>
      </c>
      <c r="Z7" s="345" t="s">
        <v>231</v>
      </c>
    </row>
    <row r="8" spans="1:64" ht="30" customHeight="1">
      <c r="B8" s="2726"/>
      <c r="C8" s="2726"/>
      <c r="D8" s="2726"/>
      <c r="E8" s="2729"/>
      <c r="F8" s="2734"/>
      <c r="G8" s="2735"/>
      <c r="H8" s="2736"/>
      <c r="I8" s="2741"/>
      <c r="J8" s="2741"/>
      <c r="K8" s="2747"/>
      <c r="L8" s="2750"/>
      <c r="M8" s="2756" t="s">
        <v>89</v>
      </c>
      <c r="N8" s="2756" t="s">
        <v>90</v>
      </c>
      <c r="O8" s="2756" t="s">
        <v>91</v>
      </c>
      <c r="P8" s="2756" t="s">
        <v>92</v>
      </c>
      <c r="Q8" s="2756" t="s">
        <v>93</v>
      </c>
      <c r="R8" s="2756" t="s">
        <v>94</v>
      </c>
      <c r="S8" s="2713" t="s">
        <v>95</v>
      </c>
      <c r="T8" s="2713" t="s">
        <v>96</v>
      </c>
      <c r="U8" s="2713" t="s">
        <v>97</v>
      </c>
      <c r="V8" s="2713" t="s">
        <v>98</v>
      </c>
      <c r="W8" s="2713" t="s">
        <v>99</v>
      </c>
      <c r="X8" s="2713" t="s">
        <v>100</v>
      </c>
      <c r="Y8" s="2754"/>
      <c r="Z8" s="346"/>
    </row>
    <row r="9" spans="1:64" ht="19.5" customHeight="1" thickBot="1">
      <c r="B9" s="2727"/>
      <c r="C9" s="2727"/>
      <c r="D9" s="2727"/>
      <c r="E9" s="2730"/>
      <c r="F9" s="2737"/>
      <c r="G9" s="2738"/>
      <c r="H9" s="2739"/>
      <c r="I9" s="2742"/>
      <c r="J9" s="2742"/>
      <c r="K9" s="2748"/>
      <c r="L9" s="2751"/>
      <c r="M9" s="2757"/>
      <c r="N9" s="2757"/>
      <c r="O9" s="2757"/>
      <c r="P9" s="2757"/>
      <c r="Q9" s="2757"/>
      <c r="R9" s="2757"/>
      <c r="S9" s="2714"/>
      <c r="T9" s="2714"/>
      <c r="U9" s="2714"/>
      <c r="V9" s="2714"/>
      <c r="W9" s="2714"/>
      <c r="X9" s="2714"/>
      <c r="Y9" s="2755"/>
      <c r="Z9" s="346"/>
    </row>
    <row r="10" spans="1:64" ht="25.5" hidden="1" customHeight="1" thickBot="1">
      <c r="B10" s="347" t="s">
        <v>215</v>
      </c>
      <c r="C10" s="2758" t="s">
        <v>216</v>
      </c>
      <c r="D10" s="2758"/>
      <c r="E10" s="2758"/>
      <c r="F10" s="2758"/>
      <c r="G10" s="2758"/>
      <c r="H10" s="2758"/>
      <c r="I10" s="2758"/>
      <c r="J10" s="2758"/>
      <c r="K10" s="2758"/>
      <c r="L10" s="2758"/>
      <c r="M10" s="2758"/>
      <c r="N10" s="2758"/>
      <c r="O10" s="2758"/>
      <c r="P10" s="2758"/>
      <c r="Q10" s="2758"/>
      <c r="R10" s="2758"/>
      <c r="S10" s="2758"/>
      <c r="T10" s="2758"/>
      <c r="U10" s="2758"/>
      <c r="V10" s="2758"/>
      <c r="W10" s="2758"/>
      <c r="X10" s="2758"/>
      <c r="Y10" s="348"/>
      <c r="Z10" s="326"/>
    </row>
    <row r="11" spans="1:64" ht="27" hidden="1" customHeight="1" thickBot="1">
      <c r="B11" s="43"/>
      <c r="C11" s="349" t="s">
        <v>232</v>
      </c>
      <c r="D11" s="2759" t="s">
        <v>218</v>
      </c>
      <c r="E11" s="2759"/>
      <c r="F11" s="2759"/>
      <c r="G11" s="2759"/>
      <c r="H11" s="2759"/>
      <c r="I11" s="2759"/>
      <c r="J11" s="2759"/>
      <c r="K11" s="2759"/>
      <c r="L11" s="2759"/>
      <c r="M11" s="2759"/>
      <c r="N11" s="2759"/>
      <c r="O11" s="2759"/>
      <c r="P11" s="2759"/>
      <c r="Q11" s="2759"/>
      <c r="R11" s="2759"/>
      <c r="S11" s="2759"/>
      <c r="T11" s="2759"/>
      <c r="U11" s="2759"/>
      <c r="V11" s="2759"/>
      <c r="W11" s="2759"/>
      <c r="X11" s="2759"/>
      <c r="Y11" s="350"/>
      <c r="Z11" s="326"/>
    </row>
    <row r="12" spans="1:64" ht="24" hidden="1" customHeight="1" thickBot="1">
      <c r="B12" s="48"/>
      <c r="C12" s="49"/>
      <c r="D12" s="2694" t="s">
        <v>233</v>
      </c>
      <c r="E12" s="2695" t="s">
        <v>234</v>
      </c>
      <c r="F12" s="2695"/>
      <c r="G12" s="2695"/>
      <c r="H12" s="2696"/>
      <c r="I12" s="2647" t="s">
        <v>112</v>
      </c>
      <c r="J12" s="2648"/>
      <c r="K12" s="2648"/>
      <c r="L12" s="2649"/>
      <c r="M12" s="2760" t="s">
        <v>235</v>
      </c>
      <c r="N12" s="2761"/>
      <c r="O12" s="2761"/>
      <c r="P12" s="2761"/>
      <c r="Q12" s="2761"/>
      <c r="R12" s="2761"/>
      <c r="S12" s="2761"/>
      <c r="T12" s="2761"/>
      <c r="U12" s="2761"/>
      <c r="V12" s="2761"/>
      <c r="W12" s="2761"/>
      <c r="X12" s="2761"/>
      <c r="Y12" s="350"/>
      <c r="Z12" s="326"/>
    </row>
    <row r="13" spans="1:64" ht="9.75" hidden="1" customHeight="1">
      <c r="B13" s="48"/>
      <c r="C13" s="54"/>
      <c r="D13" s="2581"/>
      <c r="E13" s="2583"/>
      <c r="F13" s="2583"/>
      <c r="G13" s="2583"/>
      <c r="H13" s="2584"/>
      <c r="I13" s="2597" t="s">
        <v>113</v>
      </c>
      <c r="J13" s="2598"/>
      <c r="K13" s="2598"/>
      <c r="L13" s="2599"/>
      <c r="M13" s="2697"/>
      <c r="N13" s="2566"/>
      <c r="O13" s="2566"/>
      <c r="P13" s="2566"/>
      <c r="Q13" s="2566"/>
      <c r="R13" s="2566"/>
      <c r="S13" s="2566"/>
      <c r="T13" s="2566"/>
      <c r="U13" s="2566"/>
      <c r="V13" s="2566">
        <v>85</v>
      </c>
      <c r="W13" s="2566"/>
      <c r="X13" s="2688"/>
      <c r="Y13" s="350"/>
      <c r="Z13" s="326"/>
    </row>
    <row r="14" spans="1:64" ht="32.25" hidden="1" customHeight="1" thickBot="1">
      <c r="B14" s="48"/>
      <c r="C14" s="54"/>
      <c r="D14" s="2582"/>
      <c r="E14" s="2585"/>
      <c r="F14" s="2585"/>
      <c r="G14" s="2585"/>
      <c r="H14" s="2586"/>
      <c r="I14" s="351">
        <v>85</v>
      </c>
      <c r="J14" s="351">
        <v>85</v>
      </c>
      <c r="K14" s="2786" t="s">
        <v>236</v>
      </c>
      <c r="L14" s="2787"/>
      <c r="M14" s="2762"/>
      <c r="N14" s="2567"/>
      <c r="O14" s="2567"/>
      <c r="P14" s="2567"/>
      <c r="Q14" s="2567"/>
      <c r="R14" s="2567"/>
      <c r="S14" s="2567"/>
      <c r="T14" s="2567"/>
      <c r="U14" s="2567"/>
      <c r="V14" s="2567"/>
      <c r="W14" s="2567"/>
      <c r="X14" s="2763"/>
      <c r="Y14" s="350"/>
      <c r="Z14" s="326"/>
    </row>
    <row r="15" spans="1:64" ht="35.25" customHeight="1" thickBot="1">
      <c r="B15" s="48"/>
      <c r="C15" s="54"/>
      <c r="D15" s="54"/>
      <c r="E15" s="2779" t="s">
        <v>237</v>
      </c>
      <c r="F15" s="2780" t="s">
        <v>238</v>
      </c>
      <c r="G15" s="2780"/>
      <c r="H15" s="2780"/>
      <c r="I15" s="353">
        <f>I16+I22+I25</f>
        <v>4.2962000000000007E-2</v>
      </c>
      <c r="J15" s="353">
        <f>J16+J22+J25</f>
        <v>4.1962000000000006E-2</v>
      </c>
      <c r="K15" s="354" t="s">
        <v>117</v>
      </c>
      <c r="L15" s="355"/>
      <c r="M15" s="355"/>
      <c r="N15" s="355"/>
      <c r="O15" s="355"/>
      <c r="P15" s="355"/>
      <c r="Q15" s="355"/>
      <c r="R15" s="355"/>
      <c r="S15" s="355"/>
      <c r="T15" s="355"/>
      <c r="U15" s="355"/>
      <c r="V15" s="355"/>
      <c r="W15" s="355"/>
      <c r="X15" s="355"/>
      <c r="Y15" s="356"/>
      <c r="Z15" s="326"/>
    </row>
    <row r="16" spans="1:64" ht="39.75" customHeight="1" thickBot="1">
      <c r="B16" s="48"/>
      <c r="C16" s="54"/>
      <c r="D16" s="54"/>
      <c r="E16" s="2779"/>
      <c r="F16" s="2781" t="s">
        <v>279</v>
      </c>
      <c r="G16" s="2784" t="s">
        <v>239</v>
      </c>
      <c r="H16" s="2785"/>
      <c r="I16" s="357">
        <f>SUM(I17:I21)</f>
        <v>2.4992000000000007E-2</v>
      </c>
      <c r="J16" s="357">
        <f>SUM(J17:J21)</f>
        <v>2.3992000000000006E-2</v>
      </c>
      <c r="K16" s="358"/>
      <c r="L16" s="359"/>
      <c r="M16" s="360">
        <f t="shared" ref="M16:X16" si="0">SUM(M17:M21)</f>
        <v>1.6659999999999999E-3</v>
      </c>
      <c r="N16" s="360">
        <f t="shared" si="0"/>
        <v>1.6659999999999999E-3</v>
      </c>
      <c r="O16" s="360">
        <f t="shared" si="0"/>
        <v>1.6659999999999999E-3</v>
      </c>
      <c r="P16" s="360">
        <f t="shared" si="0"/>
        <v>1.6659999999999999E-3</v>
      </c>
      <c r="Q16" s="360">
        <f t="shared" si="0"/>
        <v>1.6659999999999999E-3</v>
      </c>
      <c r="R16" s="360">
        <f t="shared" si="0"/>
        <v>1.6659999999999999E-3</v>
      </c>
      <c r="S16" s="360">
        <f t="shared" si="0"/>
        <v>1.6659999999999999E-3</v>
      </c>
      <c r="T16" s="360">
        <f t="shared" si="0"/>
        <v>1.6659999999999999E-3</v>
      </c>
      <c r="U16" s="360">
        <f t="shared" si="0"/>
        <v>1.6659999999999999E-3</v>
      </c>
      <c r="V16" s="360">
        <f t="shared" si="0"/>
        <v>1.6659999999999999E-3</v>
      </c>
      <c r="W16" s="360">
        <f t="shared" si="0"/>
        <v>1.6659999999999999E-3</v>
      </c>
      <c r="X16" s="361">
        <f t="shared" si="0"/>
        <v>5.666E-3</v>
      </c>
      <c r="Y16" s="350"/>
      <c r="Z16" s="362">
        <f>M16+N16+O16+P16+Q16+R17+R18+S16+T16-T19-T20+U16+V16+W16+X16</f>
        <v>2.3992000000000006E-2</v>
      </c>
    </row>
    <row r="17" spans="2:26" ht="54.75" customHeight="1">
      <c r="B17" s="48"/>
      <c r="C17" s="54"/>
      <c r="D17" s="54"/>
      <c r="E17" s="2779"/>
      <c r="F17" s="2782"/>
      <c r="G17" s="363" t="s">
        <v>240</v>
      </c>
      <c r="H17" s="364" t="s">
        <v>241</v>
      </c>
      <c r="I17" s="365">
        <f>SUM(M17:X17)</f>
        <v>9.9960000000000031E-3</v>
      </c>
      <c r="J17" s="365">
        <f>SUM(M17:Y17)</f>
        <v>9.9960000000000031E-3</v>
      </c>
      <c r="K17" s="366">
        <v>12</v>
      </c>
      <c r="L17" s="367" t="s">
        <v>242</v>
      </c>
      <c r="M17" s="368">
        <v>8.3299999999999997E-4</v>
      </c>
      <c r="N17" s="368">
        <v>8.3299999999999997E-4</v>
      </c>
      <c r="O17" s="368">
        <v>8.3299999999999997E-4</v>
      </c>
      <c r="P17" s="368">
        <v>8.3299999999999997E-4</v>
      </c>
      <c r="Q17" s="368">
        <v>8.3299999999999997E-4</v>
      </c>
      <c r="R17" s="368">
        <v>8.3299999999999997E-4</v>
      </c>
      <c r="S17" s="368">
        <v>8.3299999999999997E-4</v>
      </c>
      <c r="T17" s="368">
        <v>8.3299999999999997E-4</v>
      </c>
      <c r="U17" s="368">
        <v>8.3299999999999997E-4</v>
      </c>
      <c r="V17" s="368">
        <v>8.3299999999999997E-4</v>
      </c>
      <c r="W17" s="368">
        <v>8.3299999999999997E-4</v>
      </c>
      <c r="X17" s="369">
        <v>8.3299999999999997E-4</v>
      </c>
      <c r="Y17" s="370"/>
      <c r="Z17" s="371"/>
    </row>
    <row r="18" spans="2:26" ht="54.75" customHeight="1">
      <c r="B18" s="48"/>
      <c r="C18" s="54"/>
      <c r="D18" s="54"/>
      <c r="E18" s="2779"/>
      <c r="F18" s="2782"/>
      <c r="G18" s="363" t="s">
        <v>240</v>
      </c>
      <c r="H18" s="364" t="s">
        <v>243</v>
      </c>
      <c r="I18" s="365">
        <f t="shared" ref="I18:J21" si="1">SUM(M18:X18)</f>
        <v>9.9960000000000031E-3</v>
      </c>
      <c r="J18" s="365">
        <f>SUM(M18:Y18)</f>
        <v>9.9960000000000031E-3</v>
      </c>
      <c r="K18" s="366">
        <v>12</v>
      </c>
      <c r="L18" s="367" t="s">
        <v>242</v>
      </c>
      <c r="M18" s="368">
        <v>8.3299999999999997E-4</v>
      </c>
      <c r="N18" s="368">
        <v>8.3299999999999997E-4</v>
      </c>
      <c r="O18" s="368">
        <v>8.3299999999999997E-4</v>
      </c>
      <c r="P18" s="368">
        <v>8.3299999999999997E-4</v>
      </c>
      <c r="Q18" s="368">
        <v>8.3299999999999997E-4</v>
      </c>
      <c r="R18" s="368">
        <v>8.3299999999999997E-4</v>
      </c>
      <c r="S18" s="368">
        <v>8.3299999999999997E-4</v>
      </c>
      <c r="T18" s="368">
        <v>8.3299999999999997E-4</v>
      </c>
      <c r="U18" s="368">
        <v>8.3299999999999997E-4</v>
      </c>
      <c r="V18" s="368">
        <v>8.3299999999999997E-4</v>
      </c>
      <c r="W18" s="368">
        <v>8.3299999999999997E-4</v>
      </c>
      <c r="X18" s="369">
        <v>8.3299999999999997E-4</v>
      </c>
      <c r="Y18" s="370"/>
      <c r="Z18" s="372"/>
    </row>
    <row r="19" spans="2:26" ht="47.25" customHeight="1">
      <c r="B19" s="48"/>
      <c r="C19" s="54"/>
      <c r="D19" s="54"/>
      <c r="E19" s="2779"/>
      <c r="F19" s="2782"/>
      <c r="G19" s="363" t="s">
        <v>240</v>
      </c>
      <c r="H19" s="373" t="s">
        <v>244</v>
      </c>
      <c r="I19" s="365">
        <f t="shared" si="1"/>
        <v>2E-3</v>
      </c>
      <c r="J19" s="365">
        <f t="shared" si="1"/>
        <v>2E-3</v>
      </c>
      <c r="K19" s="366">
        <v>1</v>
      </c>
      <c r="L19" s="374" t="s">
        <v>245</v>
      </c>
      <c r="M19" s="375"/>
      <c r="N19" s="376"/>
      <c r="O19" s="375"/>
      <c r="P19" s="377"/>
      <c r="Q19" s="377"/>
      <c r="R19" s="375"/>
      <c r="S19" s="375"/>
      <c r="T19" s="378"/>
      <c r="U19" s="375"/>
      <c r="V19" s="375"/>
      <c r="W19" s="375"/>
      <c r="X19" s="379">
        <v>2E-3</v>
      </c>
      <c r="Y19" s="380"/>
      <c r="Z19" s="2788" t="s">
        <v>246</v>
      </c>
    </row>
    <row r="20" spans="2:26" ht="52.5" customHeight="1">
      <c r="B20" s="48"/>
      <c r="C20" s="54"/>
      <c r="D20" s="54"/>
      <c r="E20" s="2779"/>
      <c r="F20" s="2782"/>
      <c r="G20" s="363" t="s">
        <v>240</v>
      </c>
      <c r="H20" s="373" t="s">
        <v>247</v>
      </c>
      <c r="I20" s="365">
        <f t="shared" si="1"/>
        <v>1E-3</v>
      </c>
      <c r="J20" s="365">
        <f t="shared" si="1"/>
        <v>1E-3</v>
      </c>
      <c r="K20" s="366">
        <v>1</v>
      </c>
      <c r="L20" s="374" t="s">
        <v>248</v>
      </c>
      <c r="M20" s="375"/>
      <c r="N20" s="376"/>
      <c r="O20" s="375"/>
      <c r="P20" s="377"/>
      <c r="Q20" s="377"/>
      <c r="R20" s="375"/>
      <c r="S20" s="375"/>
      <c r="T20" s="378"/>
      <c r="U20" s="375"/>
      <c r="V20" s="375"/>
      <c r="W20" s="375"/>
      <c r="X20" s="379">
        <v>1E-3</v>
      </c>
      <c r="Y20" s="380"/>
      <c r="Z20" s="2789"/>
    </row>
    <row r="21" spans="2:26" ht="42.75" customHeight="1" thickBot="1">
      <c r="B21" s="48"/>
      <c r="C21" s="54"/>
      <c r="D21" s="54"/>
      <c r="E21" s="2779"/>
      <c r="F21" s="2783"/>
      <c r="G21" s="363" t="s">
        <v>240</v>
      </c>
      <c r="H21" s="373" t="s">
        <v>249</v>
      </c>
      <c r="I21" s="365">
        <v>2E-3</v>
      </c>
      <c r="J21" s="365">
        <f t="shared" si="1"/>
        <v>1E-3</v>
      </c>
      <c r="K21" s="381">
        <v>1</v>
      </c>
      <c r="L21" s="374" t="s">
        <v>250</v>
      </c>
      <c r="M21" s="375"/>
      <c r="N21" s="376"/>
      <c r="O21" s="375"/>
      <c r="P21" s="377"/>
      <c r="Q21" s="375"/>
      <c r="R21" s="378">
        <v>0</v>
      </c>
      <c r="S21" s="375"/>
      <c r="T21" s="375"/>
      <c r="U21" s="375"/>
      <c r="V21" s="375"/>
      <c r="W21" s="375">
        <v>0</v>
      </c>
      <c r="X21" s="382">
        <v>1E-3</v>
      </c>
      <c r="Y21" s="370"/>
      <c r="Z21" s="2790"/>
    </row>
    <row r="22" spans="2:26" ht="28.5" customHeight="1" thickBot="1">
      <c r="B22" s="48"/>
      <c r="C22" s="54"/>
      <c r="D22" s="54"/>
      <c r="E22" s="2779"/>
      <c r="F22" s="2791" t="s">
        <v>251</v>
      </c>
      <c r="G22" s="2794" t="s">
        <v>252</v>
      </c>
      <c r="H22" s="2795"/>
      <c r="I22" s="357">
        <f>SUM(I23:I24)</f>
        <v>1.4969999999999999E-2</v>
      </c>
      <c r="J22" s="357">
        <f>SUM(J23:J24)</f>
        <v>1.4969999999999999E-2</v>
      </c>
      <c r="K22" s="358"/>
      <c r="L22" s="359"/>
      <c r="M22" s="383">
        <f t="shared" ref="M22:X22" si="2">SUM(M23:M24)</f>
        <v>9.2000000000000003E-4</v>
      </c>
      <c r="N22" s="360">
        <f t="shared" si="2"/>
        <v>9.2000000000000003E-4</v>
      </c>
      <c r="O22" s="360">
        <f t="shared" si="2"/>
        <v>1.92E-3</v>
      </c>
      <c r="P22" s="360">
        <f t="shared" si="2"/>
        <v>9.2000000000000003E-4</v>
      </c>
      <c r="Q22" s="360">
        <f t="shared" si="2"/>
        <v>9.2000000000000003E-4</v>
      </c>
      <c r="R22" s="360">
        <f t="shared" si="2"/>
        <v>1.91E-3</v>
      </c>
      <c r="S22" s="360">
        <f t="shared" si="2"/>
        <v>9.1E-4</v>
      </c>
      <c r="T22" s="360">
        <f t="shared" si="2"/>
        <v>9.1E-4</v>
      </c>
      <c r="U22" s="360">
        <f t="shared" si="2"/>
        <v>1.91E-3</v>
      </c>
      <c r="V22" s="360">
        <f t="shared" si="2"/>
        <v>9.1E-4</v>
      </c>
      <c r="W22" s="360">
        <f t="shared" si="2"/>
        <v>9.1E-4</v>
      </c>
      <c r="X22" s="361">
        <f t="shared" si="2"/>
        <v>1.91E-3</v>
      </c>
      <c r="Y22" s="370"/>
      <c r="Z22" s="362">
        <f>M22+N22+O22+P22+Q22+R22+S22+T22+U22+V22+W22+X22</f>
        <v>1.4969999999999999E-2</v>
      </c>
    </row>
    <row r="23" spans="2:26" ht="94.5" customHeight="1">
      <c r="B23" s="48"/>
      <c r="C23" s="54"/>
      <c r="D23" s="54"/>
      <c r="E23" s="2779"/>
      <c r="F23" s="2792"/>
      <c r="G23" s="363" t="s">
        <v>240</v>
      </c>
      <c r="H23" s="384" t="s">
        <v>253</v>
      </c>
      <c r="I23" s="385">
        <f t="shared" ref="I23:I24" si="3">SUM(M23:X23)</f>
        <v>1.0969999999999999E-2</v>
      </c>
      <c r="J23" s="385">
        <f>SUM(M23:Y23)</f>
        <v>1.0969999999999999E-2</v>
      </c>
      <c r="K23" s="386">
        <v>12</v>
      </c>
      <c r="L23" s="374" t="s">
        <v>254</v>
      </c>
      <c r="M23" s="368">
        <v>9.2000000000000003E-4</v>
      </c>
      <c r="N23" s="368">
        <v>9.2000000000000003E-4</v>
      </c>
      <c r="O23" s="368">
        <v>9.2000000000000003E-4</v>
      </c>
      <c r="P23" s="368">
        <v>9.2000000000000003E-4</v>
      </c>
      <c r="Q23" s="368">
        <v>9.2000000000000003E-4</v>
      </c>
      <c r="R23" s="368">
        <v>9.1E-4</v>
      </c>
      <c r="S23" s="368">
        <v>9.1E-4</v>
      </c>
      <c r="T23" s="368">
        <v>9.1E-4</v>
      </c>
      <c r="U23" s="368">
        <v>9.1E-4</v>
      </c>
      <c r="V23" s="368">
        <v>9.1E-4</v>
      </c>
      <c r="W23" s="368">
        <v>9.1E-4</v>
      </c>
      <c r="X23" s="369">
        <v>9.1E-4</v>
      </c>
      <c r="Y23" s="370"/>
      <c r="Z23" s="387"/>
    </row>
    <row r="24" spans="2:26" ht="87.75" customHeight="1" thickBot="1">
      <c r="B24" s="48"/>
      <c r="C24" s="54"/>
      <c r="D24" s="54"/>
      <c r="E24" s="2779"/>
      <c r="F24" s="2793"/>
      <c r="G24" s="388" t="s">
        <v>240</v>
      </c>
      <c r="H24" s="384" t="s">
        <v>255</v>
      </c>
      <c r="I24" s="365">
        <f t="shared" si="3"/>
        <v>4.0000000000000001E-3</v>
      </c>
      <c r="J24" s="365">
        <f>SUM(M24:Y24)</f>
        <v>4.0000000000000001E-3</v>
      </c>
      <c r="K24" s="386">
        <v>4</v>
      </c>
      <c r="L24" s="374" t="s">
        <v>256</v>
      </c>
      <c r="M24" s="389"/>
      <c r="N24" s="389"/>
      <c r="O24" s="368">
        <v>1E-3</v>
      </c>
      <c r="P24" s="389"/>
      <c r="Q24" s="389"/>
      <c r="R24" s="368">
        <v>1E-3</v>
      </c>
      <c r="S24" s="389"/>
      <c r="T24" s="389"/>
      <c r="U24" s="389">
        <v>1E-3</v>
      </c>
      <c r="V24" s="389"/>
      <c r="W24" s="389"/>
      <c r="X24" s="390">
        <v>1E-3</v>
      </c>
      <c r="Y24" s="370"/>
      <c r="Z24" s="326"/>
    </row>
    <row r="25" spans="2:26" ht="26.25" customHeight="1" thickBot="1">
      <c r="B25" s="48"/>
      <c r="C25" s="54"/>
      <c r="D25" s="54"/>
      <c r="E25" s="2779"/>
      <c r="F25" s="2796" t="s">
        <v>257</v>
      </c>
      <c r="G25" s="2799" t="s">
        <v>258</v>
      </c>
      <c r="H25" s="2794"/>
      <c r="I25" s="357">
        <f>SUM(I26:I27)</f>
        <v>3.0000000000000001E-3</v>
      </c>
      <c r="J25" s="357">
        <f>SUM(J26:J27)</f>
        <v>3.0000000000000001E-3</v>
      </c>
      <c r="K25" s="358"/>
      <c r="L25" s="391"/>
      <c r="M25" s="392">
        <f>SUM(M26:M26)</f>
        <v>0</v>
      </c>
      <c r="N25" s="392">
        <f t="shared" ref="N25:X25" si="4">SUM(N26:N27)</f>
        <v>0</v>
      </c>
      <c r="O25" s="392">
        <f t="shared" si="4"/>
        <v>0</v>
      </c>
      <c r="P25" s="392">
        <f t="shared" si="4"/>
        <v>0</v>
      </c>
      <c r="Q25" s="392">
        <f t="shared" si="4"/>
        <v>0</v>
      </c>
      <c r="R25" s="392">
        <f t="shared" si="4"/>
        <v>3.0000000000000001E-3</v>
      </c>
      <c r="S25" s="392">
        <f t="shared" si="4"/>
        <v>0</v>
      </c>
      <c r="T25" s="392">
        <f t="shared" si="4"/>
        <v>0</v>
      </c>
      <c r="U25" s="392">
        <f t="shared" si="4"/>
        <v>0</v>
      </c>
      <c r="V25" s="392">
        <v>0</v>
      </c>
      <c r="W25" s="392">
        <f t="shared" si="4"/>
        <v>0</v>
      </c>
      <c r="X25" s="393">
        <f t="shared" si="4"/>
        <v>0</v>
      </c>
      <c r="Y25" s="350"/>
      <c r="Z25" s="362">
        <f>R25+S25+T25+U25+V25+W25+X25</f>
        <v>3.0000000000000001E-3</v>
      </c>
    </row>
    <row r="26" spans="2:26" ht="36" customHeight="1">
      <c r="B26" s="48"/>
      <c r="C26" s="54"/>
      <c r="D26" s="54"/>
      <c r="E26" s="2779"/>
      <c r="F26" s="2797"/>
      <c r="G26" s="394" t="s">
        <v>123</v>
      </c>
      <c r="H26" s="395" t="s">
        <v>259</v>
      </c>
      <c r="I26" s="365">
        <f>SUM(M26:X26)</f>
        <v>2E-3</v>
      </c>
      <c r="J26" s="365">
        <f>SUM(M26:Y26)</f>
        <v>2E-3</v>
      </c>
      <c r="K26" s="396">
        <v>1</v>
      </c>
      <c r="L26" s="374" t="s">
        <v>260</v>
      </c>
      <c r="M26" s="375"/>
      <c r="N26" s="375"/>
      <c r="O26" s="375"/>
      <c r="P26" s="375"/>
      <c r="Q26" s="377"/>
      <c r="R26" s="397">
        <v>2E-3</v>
      </c>
      <c r="S26" s="375"/>
      <c r="T26" s="375"/>
      <c r="U26" s="375"/>
      <c r="V26" s="397"/>
      <c r="W26" s="375"/>
      <c r="X26" s="398"/>
      <c r="Y26" s="370"/>
      <c r="Z26" s="326"/>
    </row>
    <row r="27" spans="2:26" ht="38.25" customHeight="1" thickBot="1">
      <c r="B27" s="48"/>
      <c r="C27" s="54"/>
      <c r="D27" s="54"/>
      <c r="E27" s="2779"/>
      <c r="F27" s="2798"/>
      <c r="G27" s="399" t="s">
        <v>123</v>
      </c>
      <c r="H27" s="400" t="s">
        <v>261</v>
      </c>
      <c r="I27" s="401">
        <f>SUM(M27:X27)</f>
        <v>1E-3</v>
      </c>
      <c r="J27" s="365">
        <f>SUM(M27:Y27)</f>
        <v>1E-3</v>
      </c>
      <c r="K27" s="402">
        <v>1</v>
      </c>
      <c r="L27" s="374" t="s">
        <v>262</v>
      </c>
      <c r="M27" s="375"/>
      <c r="N27" s="375"/>
      <c r="O27" s="375"/>
      <c r="P27" s="375"/>
      <c r="Q27" s="375"/>
      <c r="R27" s="397">
        <v>1E-3</v>
      </c>
      <c r="S27" s="375"/>
      <c r="T27" s="375"/>
      <c r="U27" s="375"/>
      <c r="V27" s="397">
        <v>0</v>
      </c>
      <c r="W27" s="375"/>
      <c r="X27" s="398"/>
      <c r="Y27" s="403"/>
      <c r="Z27" s="404" t="s">
        <v>263</v>
      </c>
    </row>
    <row r="28" spans="2:26" ht="15.75" customHeight="1" thickBot="1">
      <c r="B28" s="48"/>
      <c r="C28" s="2764" t="s">
        <v>232</v>
      </c>
      <c r="D28" s="2766" t="s">
        <v>218</v>
      </c>
      <c r="E28" s="2767"/>
      <c r="F28" s="2767"/>
      <c r="G28" s="2767"/>
      <c r="H28" s="2768"/>
      <c r="I28" s="2772" t="s">
        <v>112</v>
      </c>
      <c r="J28" s="2773"/>
      <c r="K28" s="2773"/>
      <c r="L28" s="2774"/>
      <c r="M28" s="2775" t="s">
        <v>264</v>
      </c>
      <c r="N28" s="2776"/>
      <c r="O28" s="2776"/>
      <c r="P28" s="2776"/>
      <c r="Q28" s="2776"/>
      <c r="R28" s="2776"/>
      <c r="S28" s="2776"/>
      <c r="T28" s="2776"/>
      <c r="U28" s="2776"/>
      <c r="V28" s="2776"/>
      <c r="W28" s="2776"/>
      <c r="X28" s="2776"/>
      <c r="Y28" s="405"/>
      <c r="Z28" s="326"/>
    </row>
    <row r="29" spans="2:26" ht="15.75" thickBot="1">
      <c r="B29" s="48"/>
      <c r="C29" s="2765"/>
      <c r="D29" s="2769"/>
      <c r="E29" s="2770"/>
      <c r="F29" s="2770"/>
      <c r="G29" s="2770"/>
      <c r="H29" s="2771"/>
      <c r="I29" s="2777" t="s">
        <v>113</v>
      </c>
      <c r="J29" s="2778"/>
      <c r="K29" s="2778"/>
      <c r="L29" s="2778"/>
      <c r="M29" s="406"/>
      <c r="N29" s="406"/>
      <c r="O29" s="406"/>
      <c r="P29" s="406"/>
      <c r="Q29" s="406"/>
      <c r="R29" s="406"/>
      <c r="S29" s="406"/>
      <c r="T29" s="406"/>
      <c r="U29" s="406"/>
      <c r="V29" s="407"/>
      <c r="W29" s="406"/>
      <c r="X29" s="408"/>
      <c r="Y29" s="405"/>
      <c r="Z29" s="326"/>
    </row>
    <row r="30" spans="2:26">
      <c r="B30" s="48"/>
      <c r="C30" s="54"/>
      <c r="D30" s="409" t="s">
        <v>265</v>
      </c>
      <c r="E30" s="2800" t="s">
        <v>266</v>
      </c>
      <c r="F30" s="2800"/>
      <c r="G30" s="2800"/>
      <c r="H30" s="2801"/>
      <c r="I30" s="410">
        <v>3</v>
      </c>
      <c r="J30" s="410">
        <v>3</v>
      </c>
      <c r="K30" s="2802" t="s">
        <v>267</v>
      </c>
      <c r="L30" s="2803"/>
      <c r="M30" s="411"/>
      <c r="N30" s="411"/>
      <c r="O30" s="411"/>
      <c r="P30" s="411"/>
      <c r="Q30" s="411"/>
      <c r="R30" s="411"/>
      <c r="S30" s="411"/>
      <c r="T30" s="411"/>
      <c r="U30" s="411"/>
      <c r="V30" s="412"/>
      <c r="W30" s="411"/>
      <c r="X30" s="413"/>
      <c r="Y30" s="405"/>
      <c r="Z30" s="326"/>
    </row>
    <row r="31" spans="2:26" ht="39" customHeight="1">
      <c r="B31" s="48"/>
      <c r="C31" s="54"/>
      <c r="D31" s="2804"/>
      <c r="E31" s="2807" t="s">
        <v>268</v>
      </c>
      <c r="F31" s="2808" t="s">
        <v>269</v>
      </c>
      <c r="G31" s="2808"/>
      <c r="H31" s="2808"/>
      <c r="I31" s="414">
        <v>0.01</v>
      </c>
      <c r="J31" s="414">
        <v>0.01</v>
      </c>
      <c r="K31" s="415" t="s">
        <v>117</v>
      </c>
      <c r="L31" s="415"/>
      <c r="M31" s="415"/>
      <c r="N31" s="415"/>
      <c r="O31" s="415"/>
      <c r="P31" s="415"/>
      <c r="Q31" s="415"/>
      <c r="R31" s="415"/>
      <c r="S31" s="415"/>
      <c r="T31" s="415"/>
      <c r="U31" s="415"/>
      <c r="V31" s="416"/>
      <c r="W31" s="415"/>
      <c r="X31" s="415"/>
      <c r="Y31" s="417"/>
      <c r="Z31" s="326"/>
    </row>
    <row r="32" spans="2:26" ht="39" customHeight="1">
      <c r="B32" s="48"/>
      <c r="C32" s="54"/>
      <c r="D32" s="2805"/>
      <c r="E32" s="2807"/>
      <c r="F32" s="281" t="s">
        <v>270</v>
      </c>
      <c r="G32" s="2809" t="s">
        <v>271</v>
      </c>
      <c r="H32" s="2810"/>
      <c r="I32" s="418"/>
      <c r="J32" s="418"/>
      <c r="K32" s="419"/>
      <c r="L32" s="329"/>
      <c r="M32" s="329"/>
      <c r="N32" s="329"/>
      <c r="O32" s="329"/>
      <c r="P32" s="329"/>
      <c r="Q32" s="329"/>
      <c r="R32" s="420"/>
      <c r="S32" s="329"/>
      <c r="T32" s="420"/>
      <c r="U32" s="329"/>
      <c r="V32" s="421"/>
      <c r="W32" s="420"/>
      <c r="X32" s="329"/>
      <c r="Y32" s="417"/>
      <c r="Z32" s="326"/>
    </row>
    <row r="33" spans="1:26" ht="33.75" customHeight="1">
      <c r="B33" s="48"/>
      <c r="C33" s="54"/>
      <c r="D33" s="2806"/>
      <c r="E33" s="2807"/>
      <c r="F33" s="422" t="s">
        <v>123</v>
      </c>
      <c r="G33" s="2811" t="s">
        <v>272</v>
      </c>
      <c r="H33" s="2811"/>
      <c r="I33" s="418">
        <v>0.01</v>
      </c>
      <c r="J33" s="418">
        <v>0.01</v>
      </c>
      <c r="K33" s="419">
        <v>1</v>
      </c>
      <c r="L33" s="329" t="s">
        <v>273</v>
      </c>
      <c r="M33" s="329"/>
      <c r="N33" s="329"/>
      <c r="O33" s="329"/>
      <c r="P33" s="329"/>
      <c r="Q33" s="329"/>
      <c r="R33" s="423">
        <v>0</v>
      </c>
      <c r="S33" s="423"/>
      <c r="T33" s="423"/>
      <c r="U33" s="423"/>
      <c r="V33" s="424">
        <v>0.01</v>
      </c>
      <c r="W33" s="420"/>
      <c r="X33" s="329"/>
      <c r="Y33" s="326"/>
      <c r="Z33" s="424"/>
    </row>
    <row r="34" spans="1:26" ht="33.75" customHeight="1">
      <c r="A34" s="331"/>
      <c r="B34" s="425"/>
      <c r="C34" s="54"/>
      <c r="D34" s="331"/>
      <c r="E34" s="426"/>
      <c r="F34" s="427"/>
      <c r="G34" s="428"/>
      <c r="H34" s="428"/>
      <c r="I34" s="429">
        <f>I31+I15</f>
        <v>5.2962000000000009E-2</v>
      </c>
      <c r="J34" s="429">
        <f>J31+J15</f>
        <v>5.1962000000000008E-2</v>
      </c>
      <c r="K34" s="430"/>
      <c r="L34" s="431"/>
      <c r="M34" s="431"/>
      <c r="N34" s="431"/>
      <c r="O34" s="431"/>
      <c r="P34" s="431"/>
      <c r="Q34" s="431"/>
      <c r="R34" s="432"/>
      <c r="S34" s="432"/>
      <c r="T34" s="432"/>
      <c r="U34" s="432"/>
      <c r="V34" s="432"/>
      <c r="W34" s="433"/>
      <c r="X34" s="431"/>
      <c r="Y34" s="434"/>
      <c r="Z34" s="362">
        <f>Z16+Z22+Z25+Z33</f>
        <v>4.1962000000000006E-2</v>
      </c>
    </row>
    <row r="35" spans="1:26" ht="33.75" customHeight="1">
      <c r="A35" s="331"/>
      <c r="B35" s="425"/>
      <c r="C35" s="54"/>
      <c r="D35" s="331"/>
      <c r="E35" s="426"/>
      <c r="F35" s="427"/>
      <c r="G35" s="428"/>
      <c r="H35" s="428"/>
      <c r="I35" s="435"/>
      <c r="J35" s="436">
        <f>J34/I34</f>
        <v>0.9811185378195687</v>
      </c>
      <c r="K35" s="430"/>
      <c r="L35" s="431"/>
      <c r="M35" s="431"/>
      <c r="N35" s="431"/>
      <c r="O35" s="431"/>
      <c r="P35" s="431"/>
      <c r="Q35" s="431"/>
      <c r="R35" s="432"/>
      <c r="S35" s="432"/>
      <c r="T35" s="432"/>
      <c r="U35" s="432"/>
      <c r="V35" s="432"/>
      <c r="W35" s="433"/>
      <c r="X35" s="431"/>
      <c r="Y35" s="334"/>
      <c r="Z35" s="437"/>
    </row>
  </sheetData>
  <mergeCells count="68">
    <mergeCell ref="E30:H30"/>
    <mergeCell ref="K30:L30"/>
    <mergeCell ref="D31:D33"/>
    <mergeCell ref="E31:E33"/>
    <mergeCell ref="F31:H31"/>
    <mergeCell ref="G32:H32"/>
    <mergeCell ref="G33:H33"/>
    <mergeCell ref="Z19:Z21"/>
    <mergeCell ref="F22:F24"/>
    <mergeCell ref="G22:H22"/>
    <mergeCell ref="F25:F27"/>
    <mergeCell ref="G25:H25"/>
    <mergeCell ref="S13:S14"/>
    <mergeCell ref="T13:T14"/>
    <mergeCell ref="C28:C29"/>
    <mergeCell ref="D28:H29"/>
    <mergeCell ref="I28:L28"/>
    <mergeCell ref="M28:X28"/>
    <mergeCell ref="I29:L29"/>
    <mergeCell ref="E15:E27"/>
    <mergeCell ref="F15:H15"/>
    <mergeCell ref="F16:F21"/>
    <mergeCell ref="G16:H16"/>
    <mergeCell ref="O13:O14"/>
    <mergeCell ref="K14:L14"/>
    <mergeCell ref="C10:X10"/>
    <mergeCell ref="D11:X11"/>
    <mergeCell ref="D12:D14"/>
    <mergeCell ref="E12:H14"/>
    <mergeCell ref="I12:L12"/>
    <mergeCell ref="M12:X12"/>
    <mergeCell ref="I13:L13"/>
    <mergeCell ref="M13:M14"/>
    <mergeCell ref="N13:N14"/>
    <mergeCell ref="U13:U14"/>
    <mergeCell ref="V13:V14"/>
    <mergeCell ref="W13:W14"/>
    <mergeCell ref="X13:X14"/>
    <mergeCell ref="P13:P14"/>
    <mergeCell ref="Q13:Q14"/>
    <mergeCell ref="R13:R14"/>
    <mergeCell ref="Y7:Y9"/>
    <mergeCell ref="M8:M9"/>
    <mergeCell ref="N8:N9"/>
    <mergeCell ref="O8:O9"/>
    <mergeCell ref="P8:P9"/>
    <mergeCell ref="Q8:Q9"/>
    <mergeCell ref="X8:X9"/>
    <mergeCell ref="R8:R9"/>
    <mergeCell ref="S8:S9"/>
    <mergeCell ref="T8:T9"/>
    <mergeCell ref="U8:U9"/>
    <mergeCell ref="V8:V9"/>
    <mergeCell ref="W8:W9"/>
    <mergeCell ref="B1:X1"/>
    <mergeCell ref="B7:B9"/>
    <mergeCell ref="C7:C9"/>
    <mergeCell ref="D7:D9"/>
    <mergeCell ref="E7:E9"/>
    <mergeCell ref="F7:H9"/>
    <mergeCell ref="I7:I9"/>
    <mergeCell ref="J7:J9"/>
    <mergeCell ref="K7:K9"/>
    <mergeCell ref="L7:L9"/>
    <mergeCell ref="M7:O7"/>
    <mergeCell ref="P7:R7"/>
    <mergeCell ref="S7:U7"/>
    <mergeCell ref="V7:X7"/>
  </mergeCells>
  <conditionalFormatting sqref="Y1:II4">
    <cfRule type="containsText" dxfId="58" priority="2" stopIfTrue="1" operator="containsText" text="Planificación y Desarrollo">
      <formula>NOT(ISERROR(SEARCH("Planificación y Desarrollo",Y1)))</formula>
    </cfRule>
  </conditionalFormatting>
  <conditionalFormatting sqref="A1:D3 A4 C4:D4">
    <cfRule type="containsText" dxfId="57" priority="1" stopIfTrue="1" operator="containsText" text="Planificación y Desarrollo">
      <formula>NOT(ISERROR(SEARCH("Planificación y Desarrollo",A1)))</formula>
    </cfRule>
  </conditionalFormatting>
  <printOptions horizontalCentered="1"/>
  <pageMargins left="0" right="0" top="0" bottom="0" header="0" footer="0"/>
  <pageSetup scale="50" fitToHeight="0" orientation="landscape" horizontalDpi="300" verticalDpi="300" r:id="rId1"/>
  <headerFooter>
    <oddFooter>&amp;A&amp;RPage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2"/>
  <sheetViews>
    <sheetView topLeftCell="E1" workbookViewId="0"/>
  </sheetViews>
  <sheetFormatPr baseColWidth="10" defaultColWidth="11.42578125" defaultRowHeight="15.75"/>
  <cols>
    <col min="1" max="1" width="2.42578125" hidden="1" customWidth="1"/>
    <col min="2" max="2" width="6.28515625" hidden="1" customWidth="1"/>
    <col min="3" max="3" width="8.42578125" hidden="1" customWidth="1"/>
    <col min="4" max="4" width="10.5703125" hidden="1" customWidth="1"/>
    <col min="5" max="5" width="7" customWidth="1"/>
    <col min="6" max="6" width="9.140625" customWidth="1"/>
    <col min="7" max="7" width="3" customWidth="1"/>
    <col min="8" max="8" width="22.85546875" customWidth="1"/>
    <col min="9" max="10" width="8.7109375" customWidth="1"/>
    <col min="11" max="11" width="7.7109375" bestFit="1" customWidth="1"/>
    <col min="12" max="12" width="14.42578125" customWidth="1"/>
    <col min="13" max="13" width="6.42578125" hidden="1" customWidth="1"/>
    <col min="14" max="16" width="7.5703125" hidden="1" customWidth="1"/>
    <col min="17" max="17" width="6.140625" hidden="1" customWidth="1"/>
    <col min="18" max="18" width="7.7109375" hidden="1" customWidth="1"/>
    <col min="19" max="19" width="6.42578125" hidden="1" customWidth="1"/>
    <col min="20" max="20" width="7.7109375" hidden="1" customWidth="1"/>
    <col min="21" max="22" width="9" hidden="1" customWidth="1"/>
    <col min="23" max="23" width="6.42578125" hidden="1" customWidth="1"/>
    <col min="24" max="24" width="6" hidden="1" customWidth="1"/>
    <col min="25" max="25" width="14.5703125" hidden="1" customWidth="1"/>
    <col min="26" max="26" width="17.85546875" style="174" customWidth="1"/>
    <col min="27" max="27" width="17.140625" style="174" customWidth="1"/>
    <col min="28" max="28" width="33.42578125" style="1182" customWidth="1"/>
    <col min="29" max="29" width="31.42578125" style="1182" customWidth="1"/>
    <col min="30" max="30" width="25.85546875" style="174" customWidth="1"/>
  </cols>
  <sheetData>
    <row r="1" spans="1:58" s="32" customFormat="1" ht="59.25" customHeight="1" thickBo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1120"/>
      <c r="AA1" s="1120"/>
      <c r="AB1" s="1121"/>
      <c r="AC1" s="1121"/>
      <c r="AD1" s="112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row>
    <row r="2" spans="1:58" s="32" customFormat="1" ht="22.5" customHeight="1">
      <c r="A2" s="30"/>
      <c r="B2" s="1122"/>
      <c r="C2" s="1123"/>
      <c r="D2" s="1123"/>
      <c r="E2" s="1123"/>
      <c r="F2" s="1123"/>
      <c r="G2" s="1123"/>
      <c r="H2" s="1123"/>
      <c r="I2" s="1123"/>
      <c r="J2" s="1123"/>
      <c r="K2" s="1123"/>
      <c r="L2" s="1123"/>
      <c r="M2" s="1123"/>
      <c r="N2" s="1123"/>
      <c r="O2" s="1123"/>
      <c r="P2" s="1123"/>
      <c r="Q2" s="1123"/>
      <c r="R2" s="1123"/>
      <c r="S2" s="1123"/>
      <c r="T2" s="1123"/>
      <c r="U2" s="1123"/>
      <c r="V2" s="1123"/>
      <c r="W2" s="1123"/>
      <c r="X2" s="1123"/>
      <c r="Y2" s="1124"/>
      <c r="Z2" s="2864" t="s">
        <v>69</v>
      </c>
      <c r="AA2" s="2865"/>
      <c r="AB2" s="2865"/>
      <c r="AC2" s="2865"/>
      <c r="AD2" s="2866"/>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row>
    <row r="3" spans="1:58" s="32" customFormat="1" ht="16.5" customHeight="1">
      <c r="A3" s="30"/>
      <c r="B3" s="1125" t="s">
        <v>577</v>
      </c>
      <c r="C3" s="1079"/>
      <c r="D3" s="1079"/>
      <c r="E3" s="1079"/>
      <c r="F3" s="1079"/>
      <c r="G3" s="1079"/>
      <c r="H3" s="1079"/>
      <c r="I3" s="1079"/>
      <c r="J3" s="1079"/>
      <c r="K3" s="1079"/>
      <c r="L3" s="1079"/>
      <c r="M3" s="1079"/>
      <c r="N3" s="1079"/>
      <c r="O3" s="1079"/>
      <c r="P3" s="1079"/>
      <c r="Q3" s="1079"/>
      <c r="R3" s="1079"/>
      <c r="S3" s="1079"/>
      <c r="T3" s="1079"/>
      <c r="U3" s="1079"/>
      <c r="V3" s="1079"/>
      <c r="W3" s="1079"/>
      <c r="X3" s="1079"/>
      <c r="Y3" s="1126"/>
      <c r="Z3" s="2867"/>
      <c r="AA3" s="2868"/>
      <c r="AB3" s="2868"/>
      <c r="AC3" s="2868"/>
      <c r="AD3" s="2869"/>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row>
    <row r="4" spans="1:58" ht="17.25" customHeight="1" thickBot="1">
      <c r="B4" s="1125" t="s">
        <v>400</v>
      </c>
      <c r="C4" s="331"/>
      <c r="D4" s="331"/>
      <c r="E4" s="331"/>
      <c r="F4" s="331"/>
      <c r="G4" s="331"/>
      <c r="H4" s="331"/>
      <c r="I4" s="331"/>
      <c r="J4" s="331"/>
      <c r="K4" s="331"/>
      <c r="L4" s="331"/>
      <c r="M4" s="331"/>
      <c r="N4" s="331"/>
      <c r="O4" s="331"/>
      <c r="P4" s="331"/>
      <c r="Q4" s="331"/>
      <c r="R4" s="331"/>
      <c r="S4" s="331"/>
      <c r="T4" s="331"/>
      <c r="U4" s="331"/>
      <c r="V4" s="331"/>
      <c r="W4" s="331"/>
      <c r="X4" s="331"/>
      <c r="Y4" s="138"/>
      <c r="Z4" s="2870"/>
      <c r="AA4" s="2871"/>
      <c r="AB4" s="2871"/>
      <c r="AC4" s="2871"/>
      <c r="AD4" s="2872"/>
    </row>
    <row r="5" spans="1:58" ht="7.5" customHeight="1" thickBot="1">
      <c r="B5" s="1127"/>
      <c r="C5" s="331"/>
      <c r="D5" s="331"/>
      <c r="E5" s="331"/>
      <c r="F5" s="331"/>
      <c r="G5" s="331"/>
      <c r="H5" s="331"/>
      <c r="I5" s="331"/>
      <c r="J5" s="331"/>
      <c r="K5" s="331"/>
      <c r="L5" s="331"/>
      <c r="M5" s="331"/>
      <c r="N5" s="331"/>
      <c r="O5" s="331"/>
      <c r="P5" s="331"/>
      <c r="Q5" s="331"/>
      <c r="R5" s="331"/>
      <c r="S5" s="331"/>
      <c r="T5" s="331"/>
      <c r="U5" s="331"/>
      <c r="V5" s="331"/>
      <c r="W5" s="331"/>
      <c r="X5" s="331"/>
      <c r="Y5" s="138"/>
      <c r="Z5" s="1128"/>
      <c r="AA5" s="1128"/>
      <c r="AB5" s="1129"/>
      <c r="AC5" s="1129"/>
      <c r="AD5" s="1128"/>
    </row>
    <row r="6" spans="1:58" ht="21.75" customHeight="1" thickBot="1">
      <c r="B6" s="2725" t="s">
        <v>72</v>
      </c>
      <c r="C6" s="2725" t="s">
        <v>73</v>
      </c>
      <c r="D6" s="2725" t="s">
        <v>74</v>
      </c>
      <c r="E6" s="2728" t="s">
        <v>75</v>
      </c>
      <c r="F6" s="2731" t="s">
        <v>76</v>
      </c>
      <c r="G6" s="2732"/>
      <c r="H6" s="2733"/>
      <c r="I6" s="2740" t="s">
        <v>77</v>
      </c>
      <c r="J6" s="2740" t="s">
        <v>77</v>
      </c>
      <c r="K6" s="1130" t="s">
        <v>78</v>
      </c>
      <c r="L6" s="1131" t="s">
        <v>79</v>
      </c>
      <c r="M6" s="2711" t="s">
        <v>81</v>
      </c>
      <c r="N6" s="2712"/>
      <c r="O6" s="2752"/>
      <c r="P6" s="2711" t="s">
        <v>82</v>
      </c>
      <c r="Q6" s="2712"/>
      <c r="R6" s="2752"/>
      <c r="S6" s="2711" t="s">
        <v>83</v>
      </c>
      <c r="T6" s="2712"/>
      <c r="U6" s="2752"/>
      <c r="V6" s="2711" t="s">
        <v>84</v>
      </c>
      <c r="W6" s="2712"/>
      <c r="X6" s="2752"/>
      <c r="Y6" s="2753" t="s">
        <v>85</v>
      </c>
      <c r="Z6" s="2707" t="s">
        <v>86</v>
      </c>
      <c r="AA6" s="2708"/>
      <c r="AB6" s="2874" t="s">
        <v>578</v>
      </c>
      <c r="AC6" s="2875"/>
      <c r="AD6" s="2875"/>
    </row>
    <row r="7" spans="1:58" ht="30" customHeight="1">
      <c r="B7" s="2726"/>
      <c r="C7" s="2726"/>
      <c r="D7" s="2726"/>
      <c r="E7" s="2729"/>
      <c r="F7" s="2734"/>
      <c r="G7" s="2735"/>
      <c r="H7" s="2736"/>
      <c r="I7" s="2741"/>
      <c r="J7" s="2741"/>
      <c r="K7" s="1132"/>
      <c r="L7" s="1133"/>
      <c r="M7" s="2713" t="s">
        <v>89</v>
      </c>
      <c r="N7" s="2713" t="s">
        <v>90</v>
      </c>
      <c r="O7" s="2713" t="s">
        <v>91</v>
      </c>
      <c r="P7" s="2713" t="s">
        <v>92</v>
      </c>
      <c r="Q7" s="2713" t="s">
        <v>93</v>
      </c>
      <c r="R7" s="2713" t="s">
        <v>94</v>
      </c>
      <c r="S7" s="2713" t="s">
        <v>95</v>
      </c>
      <c r="T7" s="2713" t="s">
        <v>96</v>
      </c>
      <c r="U7" s="2713" t="s">
        <v>97</v>
      </c>
      <c r="V7" s="2713" t="s">
        <v>98</v>
      </c>
      <c r="W7" s="2713" t="s">
        <v>99</v>
      </c>
      <c r="X7" s="2713" t="s">
        <v>100</v>
      </c>
      <c r="Y7" s="2754"/>
      <c r="Z7" s="2860" t="s">
        <v>101</v>
      </c>
      <c r="AA7" s="2861" t="s">
        <v>102</v>
      </c>
      <c r="AB7" s="2862" t="s">
        <v>579</v>
      </c>
      <c r="AC7" s="2862" t="s">
        <v>580</v>
      </c>
      <c r="AD7" s="2858" t="s">
        <v>581</v>
      </c>
    </row>
    <row r="8" spans="1:58" ht="19.5" customHeight="1" thickBot="1">
      <c r="B8" s="2727"/>
      <c r="C8" s="2727"/>
      <c r="D8" s="2727"/>
      <c r="E8" s="2730"/>
      <c r="F8" s="2737"/>
      <c r="G8" s="2738"/>
      <c r="H8" s="2739"/>
      <c r="I8" s="2742"/>
      <c r="J8" s="2873"/>
      <c r="K8" s="1134" t="s">
        <v>582</v>
      </c>
      <c r="L8" s="1134" t="s">
        <v>583</v>
      </c>
      <c r="M8" s="2863"/>
      <c r="N8" s="2714"/>
      <c r="O8" s="2714"/>
      <c r="P8" s="2714"/>
      <c r="Q8" s="2714"/>
      <c r="R8" s="2714"/>
      <c r="S8" s="2714"/>
      <c r="T8" s="2714"/>
      <c r="U8" s="2714"/>
      <c r="V8" s="2714"/>
      <c r="W8" s="2714"/>
      <c r="X8" s="2714"/>
      <c r="Y8" s="2755"/>
      <c r="Z8" s="2860"/>
      <c r="AA8" s="2861"/>
      <c r="AB8" s="2862"/>
      <c r="AC8" s="2862"/>
      <c r="AD8" s="2858"/>
    </row>
    <row r="9" spans="1:58" ht="25.5" hidden="1" customHeight="1" thickBot="1">
      <c r="B9" s="347" t="s">
        <v>215</v>
      </c>
      <c r="C9" s="2758" t="s">
        <v>216</v>
      </c>
      <c r="D9" s="2758"/>
      <c r="E9" s="2758"/>
      <c r="F9" s="2758"/>
      <c r="G9" s="2758"/>
      <c r="H9" s="2758"/>
      <c r="I9" s="2758"/>
      <c r="J9" s="2758"/>
      <c r="K9" s="2859"/>
      <c r="L9" s="2859"/>
      <c r="M9" s="2758"/>
      <c r="N9" s="2758"/>
      <c r="O9" s="2758"/>
      <c r="P9" s="2758"/>
      <c r="Q9" s="2758"/>
      <c r="R9" s="2758"/>
      <c r="S9" s="2758"/>
      <c r="T9" s="2758"/>
      <c r="U9" s="2758"/>
      <c r="V9" s="2758"/>
      <c r="W9" s="2758"/>
      <c r="X9" s="2758"/>
      <c r="Y9" s="643" t="e">
        <f>#REF!+#REF!</f>
        <v>#REF!</v>
      </c>
      <c r="Z9" s="1135"/>
      <c r="AA9" s="1135"/>
      <c r="AB9" s="1135"/>
      <c r="AC9" s="1135"/>
      <c r="AD9" s="1135"/>
    </row>
    <row r="10" spans="1:58" ht="27" hidden="1" customHeight="1" thickBot="1">
      <c r="B10" s="43"/>
      <c r="C10" s="349" t="s">
        <v>232</v>
      </c>
      <c r="D10" s="2759" t="s">
        <v>218</v>
      </c>
      <c r="E10" s="2759"/>
      <c r="F10" s="2759"/>
      <c r="G10" s="2759"/>
      <c r="H10" s="2759"/>
      <c r="I10" s="2759"/>
      <c r="J10" s="2759"/>
      <c r="K10" s="2759"/>
      <c r="L10" s="2759"/>
      <c r="M10" s="2759"/>
      <c r="N10" s="2759"/>
      <c r="O10" s="2759"/>
      <c r="P10" s="2759"/>
      <c r="Q10" s="2759"/>
      <c r="R10" s="2759"/>
      <c r="S10" s="2759"/>
      <c r="T10" s="2759"/>
      <c r="U10" s="2759"/>
      <c r="V10" s="2759"/>
      <c r="W10" s="2759"/>
      <c r="X10" s="2759"/>
      <c r="Y10" s="331"/>
      <c r="Z10" s="1136"/>
      <c r="AA10" s="1136"/>
      <c r="AB10" s="1136"/>
      <c r="AC10" s="1136"/>
      <c r="AD10" s="1136"/>
    </row>
    <row r="11" spans="1:58" ht="24" hidden="1" customHeight="1" thickBot="1">
      <c r="B11" s="48"/>
      <c r="C11" s="49"/>
      <c r="D11" s="2694" t="s">
        <v>233</v>
      </c>
      <c r="E11" s="2695" t="s">
        <v>234</v>
      </c>
      <c r="F11" s="2695"/>
      <c r="G11" s="2695"/>
      <c r="H11" s="2696"/>
      <c r="I11" s="1081"/>
      <c r="J11" s="2647" t="s">
        <v>112</v>
      </c>
      <c r="K11" s="2648"/>
      <c r="L11" s="2649"/>
      <c r="M11" s="2760" t="s">
        <v>235</v>
      </c>
      <c r="N11" s="2761"/>
      <c r="O11" s="2761"/>
      <c r="P11" s="2761"/>
      <c r="Q11" s="2761"/>
      <c r="R11" s="2761"/>
      <c r="S11" s="2761"/>
      <c r="T11" s="2761"/>
      <c r="U11" s="2761"/>
      <c r="V11" s="2761"/>
      <c r="W11" s="2761"/>
      <c r="X11" s="2761"/>
      <c r="Y11" s="331"/>
      <c r="Z11" s="1137"/>
      <c r="AA11" s="1137"/>
      <c r="AB11" s="1137"/>
      <c r="AC11" s="1137"/>
      <c r="AD11" s="1137"/>
    </row>
    <row r="12" spans="1:58" ht="9.75" hidden="1" customHeight="1">
      <c r="B12" s="48"/>
      <c r="C12" s="54"/>
      <c r="D12" s="2581"/>
      <c r="E12" s="2583"/>
      <c r="F12" s="2583"/>
      <c r="G12" s="2583"/>
      <c r="H12" s="2584"/>
      <c r="I12" s="1082"/>
      <c r="J12" s="2597" t="s">
        <v>113</v>
      </c>
      <c r="K12" s="2598"/>
      <c r="L12" s="2599"/>
      <c r="M12" s="2697"/>
      <c r="N12" s="2566"/>
      <c r="O12" s="2566"/>
      <c r="P12" s="2566"/>
      <c r="Q12" s="2566"/>
      <c r="R12" s="2566"/>
      <c r="S12" s="2566"/>
      <c r="T12" s="2566"/>
      <c r="U12" s="2566"/>
      <c r="V12" s="2566"/>
      <c r="W12" s="2566"/>
      <c r="X12" s="2856"/>
      <c r="Y12" s="331"/>
      <c r="Z12" s="1137"/>
      <c r="AA12" s="1137"/>
      <c r="AB12" s="1137"/>
      <c r="AC12" s="1137"/>
      <c r="AD12" s="1137"/>
    </row>
    <row r="13" spans="1:58" ht="32.25" hidden="1" customHeight="1" thickBot="1">
      <c r="B13" s="48"/>
      <c r="C13" s="54"/>
      <c r="D13" s="2582"/>
      <c r="E13" s="2585"/>
      <c r="F13" s="2585"/>
      <c r="G13" s="2585"/>
      <c r="H13" s="2586"/>
      <c r="I13" s="351">
        <v>85</v>
      </c>
      <c r="J13" s="351">
        <v>85</v>
      </c>
      <c r="K13" s="2786" t="s">
        <v>236</v>
      </c>
      <c r="L13" s="2787"/>
      <c r="M13" s="2762"/>
      <c r="N13" s="2567"/>
      <c r="O13" s="2567"/>
      <c r="P13" s="2567"/>
      <c r="Q13" s="2567"/>
      <c r="R13" s="2567"/>
      <c r="S13" s="2567"/>
      <c r="T13" s="2567"/>
      <c r="U13" s="2567"/>
      <c r="V13" s="2567"/>
      <c r="W13" s="2567"/>
      <c r="X13" s="2857"/>
      <c r="Y13" s="331"/>
      <c r="Z13" s="1137"/>
      <c r="AA13" s="1137"/>
      <c r="AB13" s="1137"/>
      <c r="AC13" s="1137"/>
      <c r="AD13" s="1137"/>
    </row>
    <row r="14" spans="1:58" ht="35.25" customHeight="1" thickBot="1">
      <c r="B14" s="48"/>
      <c r="C14" s="54"/>
      <c r="D14" s="54"/>
      <c r="E14" s="2815" t="s">
        <v>237</v>
      </c>
      <c r="F14" s="2817" t="s">
        <v>584</v>
      </c>
      <c r="G14" s="2817"/>
      <c r="H14" s="2817"/>
      <c r="I14" s="461">
        <f>SUM(I15:I25)</f>
        <v>9.0900000000000009E-2</v>
      </c>
      <c r="J14" s="461">
        <f>SUM(J15:J25)</f>
        <v>9.2999999999999999E-2</v>
      </c>
      <c r="K14" s="1138">
        <f>(I14+I30)*2/9.35</f>
        <v>1.9550802139037437E-2</v>
      </c>
      <c r="L14" s="1139">
        <f>(J14+J30)*2/9.35</f>
        <v>0.02</v>
      </c>
      <c r="M14" s="1140">
        <f>K14/L14</f>
        <v>0.97754010695187188</v>
      </c>
      <c r="N14" s="1141"/>
      <c r="O14" s="1141"/>
      <c r="P14" s="1141"/>
      <c r="Q14" s="1141"/>
      <c r="R14" s="1141"/>
      <c r="S14" s="1141"/>
      <c r="T14" s="1141"/>
      <c r="U14" s="1141"/>
      <c r="V14" s="1141"/>
      <c r="W14" s="1141"/>
      <c r="X14" s="1142"/>
      <c r="Y14" s="643">
        <f>SUM(Y16:Y27)</f>
        <v>0</v>
      </c>
      <c r="Z14" s="1137"/>
      <c r="AA14" s="1137"/>
      <c r="AB14" s="1137"/>
      <c r="AC14" s="1137"/>
      <c r="AD14" s="1137"/>
    </row>
    <row r="15" spans="1:58" ht="26.25" customHeight="1">
      <c r="B15" s="48"/>
      <c r="C15" s="54"/>
      <c r="D15" s="54"/>
      <c r="E15" s="2815"/>
      <c r="F15" s="317" t="s">
        <v>352</v>
      </c>
      <c r="G15" s="2854" t="s">
        <v>585</v>
      </c>
      <c r="H15" s="2855"/>
      <c r="I15" s="365">
        <f>SUM(M15:X15)</f>
        <v>4.1999999999999997E-3</v>
      </c>
      <c r="J15" s="481">
        <f>SUM(M15:X15)</f>
        <v>4.1999999999999997E-3</v>
      </c>
      <c r="K15" s="466">
        <v>1</v>
      </c>
      <c r="L15" s="320" t="s">
        <v>431</v>
      </c>
      <c r="M15" s="423">
        <v>2.0999999999999999E-3</v>
      </c>
      <c r="N15" s="423">
        <v>2.0999999999999999E-3</v>
      </c>
      <c r="O15" s="423"/>
      <c r="P15" s="423"/>
      <c r="Q15" s="423"/>
      <c r="R15" s="423"/>
      <c r="S15" s="423"/>
      <c r="T15" s="423"/>
      <c r="U15" s="423"/>
      <c r="V15" s="423"/>
      <c r="W15" s="423"/>
      <c r="X15" s="423"/>
      <c r="Y15" s="331"/>
      <c r="Z15" s="1137" t="s">
        <v>586</v>
      </c>
      <c r="AA15" s="1137" t="s">
        <v>284</v>
      </c>
      <c r="AB15" s="1137"/>
      <c r="AC15" s="1137"/>
      <c r="AD15" s="1137" t="s">
        <v>587</v>
      </c>
    </row>
    <row r="16" spans="1:58" ht="36" customHeight="1">
      <c r="B16" s="48"/>
      <c r="C16" s="54"/>
      <c r="D16" s="54"/>
      <c r="E16" s="2815"/>
      <c r="F16" s="497" t="s">
        <v>355</v>
      </c>
      <c r="G16" s="2821" t="s">
        <v>588</v>
      </c>
      <c r="H16" s="2822"/>
      <c r="I16" s="365">
        <f t="shared" ref="I16:I20" si="0">SUM(M16:X16)</f>
        <v>4.1999999999999997E-3</v>
      </c>
      <c r="J16" s="365">
        <f>SUM(M16:X16)</f>
        <v>4.1999999999999997E-3</v>
      </c>
      <c r="K16" s="823">
        <v>1</v>
      </c>
      <c r="L16" s="561" t="s">
        <v>431</v>
      </c>
      <c r="M16" s="562"/>
      <c r="N16" s="563"/>
      <c r="O16" s="563"/>
      <c r="P16" s="563">
        <v>2.0999999999999999E-3</v>
      </c>
      <c r="Q16" s="563">
        <v>2.0999999999999999E-3</v>
      </c>
      <c r="R16" s="563"/>
      <c r="S16" s="563"/>
      <c r="T16" s="563"/>
      <c r="U16" s="563"/>
      <c r="V16" s="563"/>
      <c r="W16" s="563"/>
      <c r="X16" s="565"/>
      <c r="Y16" s="331"/>
      <c r="Z16" s="1137" t="s">
        <v>586</v>
      </c>
      <c r="AA16" s="1137" t="s">
        <v>89</v>
      </c>
      <c r="AB16" s="1137"/>
      <c r="AC16" s="1137"/>
      <c r="AD16" s="1137" t="s">
        <v>587</v>
      </c>
    </row>
    <row r="17" spans="2:30" ht="28.5" customHeight="1">
      <c r="B17" s="48"/>
      <c r="C17" s="54"/>
      <c r="D17" s="54"/>
      <c r="E17" s="2815"/>
      <c r="F17" s="1143" t="s">
        <v>589</v>
      </c>
      <c r="G17" s="2821" t="s">
        <v>590</v>
      </c>
      <c r="H17" s="2822"/>
      <c r="I17" s="365">
        <f t="shared" si="0"/>
        <v>4.1999999999999997E-3</v>
      </c>
      <c r="J17" s="365">
        <f>SUM(M17:X17)</f>
        <v>4.1999999999999997E-3</v>
      </c>
      <c r="K17" s="823">
        <v>1</v>
      </c>
      <c r="L17" s="561" t="s">
        <v>431</v>
      </c>
      <c r="M17" s="562"/>
      <c r="N17" s="563"/>
      <c r="O17" s="563"/>
      <c r="P17" s="563"/>
      <c r="Q17" s="563"/>
      <c r="R17" s="563">
        <v>2.0999999999999999E-3</v>
      </c>
      <c r="S17" s="563">
        <v>2.0999999999999999E-3</v>
      </c>
      <c r="T17" s="563"/>
      <c r="U17" s="563"/>
      <c r="V17" s="563"/>
      <c r="W17" s="563"/>
      <c r="X17" s="565"/>
      <c r="Y17" s="331"/>
      <c r="Z17" s="1137" t="s">
        <v>586</v>
      </c>
      <c r="AA17" s="1144" t="s">
        <v>100</v>
      </c>
      <c r="AB17" s="1145"/>
      <c r="AC17" s="1145"/>
      <c r="AD17" s="1137" t="s">
        <v>587</v>
      </c>
    </row>
    <row r="18" spans="2:30" ht="28.5" customHeight="1">
      <c r="B18" s="48"/>
      <c r="C18" s="54"/>
      <c r="D18" s="54"/>
      <c r="E18" s="2815"/>
      <c r="F18" s="575" t="s">
        <v>591</v>
      </c>
      <c r="G18" s="2852" t="s">
        <v>592</v>
      </c>
      <c r="H18" s="2853"/>
      <c r="I18" s="365">
        <f t="shared" si="0"/>
        <v>4.1999999999999997E-3</v>
      </c>
      <c r="J18" s="365">
        <f t="shared" ref="J18:J23" si="1">SUM(M18:X18)</f>
        <v>4.1999999999999997E-3</v>
      </c>
      <c r="K18" s="823">
        <v>1</v>
      </c>
      <c r="L18" s="561" t="s">
        <v>431</v>
      </c>
      <c r="M18" s="562"/>
      <c r="N18" s="563"/>
      <c r="O18" s="563"/>
      <c r="P18" s="563"/>
      <c r="Q18" s="563"/>
      <c r="R18" s="563">
        <v>4.1999999999999997E-3</v>
      </c>
      <c r="S18" s="563"/>
      <c r="T18" s="563"/>
      <c r="U18" s="563"/>
      <c r="V18" s="563"/>
      <c r="W18" s="563"/>
      <c r="X18" s="565"/>
      <c r="Y18" s="331"/>
      <c r="Z18" s="1137" t="s">
        <v>586</v>
      </c>
      <c r="AA18" s="1146" t="s">
        <v>96</v>
      </c>
      <c r="AB18" s="1146"/>
      <c r="AC18" s="1146"/>
      <c r="AD18" s="1137" t="s">
        <v>587</v>
      </c>
    </row>
    <row r="19" spans="2:30" ht="36" customHeight="1">
      <c r="B19" s="48"/>
      <c r="C19" s="54"/>
      <c r="D19" s="54"/>
      <c r="E19" s="2815"/>
      <c r="F19" s="1143" t="s">
        <v>593</v>
      </c>
      <c r="G19" s="2852" t="s">
        <v>594</v>
      </c>
      <c r="H19" s="2853"/>
      <c r="I19" s="365">
        <f t="shared" si="0"/>
        <v>4.1999999999999997E-3</v>
      </c>
      <c r="J19" s="365">
        <f t="shared" si="1"/>
        <v>4.1999999999999997E-3</v>
      </c>
      <c r="K19" s="823">
        <v>1</v>
      </c>
      <c r="L19" s="561" t="s">
        <v>431</v>
      </c>
      <c r="M19" s="562"/>
      <c r="N19" s="563"/>
      <c r="O19" s="563"/>
      <c r="P19" s="563"/>
      <c r="Q19" s="563"/>
      <c r="R19" s="563"/>
      <c r="S19" s="563">
        <v>2.0999999999999999E-3</v>
      </c>
      <c r="T19" s="563">
        <v>2.0999999999999999E-3</v>
      </c>
      <c r="U19" s="563"/>
      <c r="V19" s="563"/>
      <c r="W19" s="563"/>
      <c r="X19" s="565"/>
      <c r="Y19" s="331"/>
      <c r="Z19" s="1137" t="s">
        <v>586</v>
      </c>
      <c r="AA19" s="1146" t="s">
        <v>100</v>
      </c>
      <c r="AB19" s="1146"/>
      <c r="AC19" s="1146"/>
      <c r="AD19" s="1137" t="s">
        <v>587</v>
      </c>
    </row>
    <row r="20" spans="2:30" ht="28.5" customHeight="1">
      <c r="B20" s="48"/>
      <c r="C20" s="54"/>
      <c r="D20" s="54"/>
      <c r="E20" s="2815"/>
      <c r="F20" s="575" t="s">
        <v>595</v>
      </c>
      <c r="G20" s="2821" t="s">
        <v>596</v>
      </c>
      <c r="H20" s="2822"/>
      <c r="I20" s="365">
        <f t="shared" si="0"/>
        <v>4.1999999999999997E-3</v>
      </c>
      <c r="J20" s="365">
        <f t="shared" si="1"/>
        <v>4.1999999999999997E-3</v>
      </c>
      <c r="K20" s="823">
        <v>1</v>
      </c>
      <c r="L20" s="561" t="s">
        <v>431</v>
      </c>
      <c r="M20" s="562"/>
      <c r="N20" s="563"/>
      <c r="O20" s="563"/>
      <c r="P20" s="563"/>
      <c r="Q20" s="563"/>
      <c r="R20" s="563"/>
      <c r="S20" s="563"/>
      <c r="T20" s="563">
        <v>2.0999999999999999E-3</v>
      </c>
      <c r="U20" s="563">
        <v>2.0999999999999999E-3</v>
      </c>
      <c r="V20" s="563"/>
      <c r="W20" s="563"/>
      <c r="X20" s="565"/>
      <c r="Y20" s="331"/>
      <c r="Z20" s="1137" t="s">
        <v>586</v>
      </c>
      <c r="AA20" s="1146" t="s">
        <v>100</v>
      </c>
      <c r="AB20" s="1146"/>
      <c r="AC20" s="1146"/>
      <c r="AD20" s="1137" t="s">
        <v>587</v>
      </c>
    </row>
    <row r="21" spans="2:30" ht="36.75">
      <c r="B21" s="48"/>
      <c r="C21" s="54"/>
      <c r="D21" s="54"/>
      <c r="E21" s="2815"/>
      <c r="F21" s="575" t="s">
        <v>597</v>
      </c>
      <c r="G21" s="2821" t="s">
        <v>598</v>
      </c>
      <c r="H21" s="2822"/>
      <c r="I21" s="365">
        <f>SUM(M21:U21)</f>
        <v>2.0999999999999999E-3</v>
      </c>
      <c r="J21" s="365">
        <f t="shared" si="1"/>
        <v>4.1999999999999997E-3</v>
      </c>
      <c r="K21" s="823">
        <v>1</v>
      </c>
      <c r="L21" s="561" t="s">
        <v>431</v>
      </c>
      <c r="M21" s="562"/>
      <c r="N21" s="563"/>
      <c r="O21" s="563"/>
      <c r="P21" s="563"/>
      <c r="Q21" s="563"/>
      <c r="R21" s="563"/>
      <c r="S21" s="563"/>
      <c r="T21" s="563"/>
      <c r="U21" s="563">
        <v>2.0999999999999999E-3</v>
      </c>
      <c r="V21" s="1147">
        <v>2.0999999999999999E-3</v>
      </c>
      <c r="W21" s="563"/>
      <c r="X21" s="565"/>
      <c r="Y21" s="331"/>
      <c r="Z21" s="1148" t="s">
        <v>599</v>
      </c>
      <c r="AA21" s="1146"/>
      <c r="AB21" s="1146" t="s">
        <v>600</v>
      </c>
      <c r="AC21" s="1146" t="s">
        <v>203</v>
      </c>
      <c r="AD21" s="1137"/>
    </row>
    <row r="22" spans="2:30" ht="33.75" customHeight="1">
      <c r="B22" s="48"/>
      <c r="C22" s="54"/>
      <c r="D22" s="54"/>
      <c r="E22" s="2815"/>
      <c r="F22" s="575" t="s">
        <v>601</v>
      </c>
      <c r="G22" s="2821" t="s">
        <v>602</v>
      </c>
      <c r="H22" s="2822"/>
      <c r="I22" s="365">
        <f t="shared" ref="I22:I25" si="2">SUM(M22:X22)</f>
        <v>4.1999999999999997E-3</v>
      </c>
      <c r="J22" s="365">
        <f t="shared" si="1"/>
        <v>4.1999999999999997E-3</v>
      </c>
      <c r="K22" s="823">
        <v>1</v>
      </c>
      <c r="L22" s="561" t="s">
        <v>431</v>
      </c>
      <c r="M22" s="562"/>
      <c r="N22" s="563"/>
      <c r="O22" s="563"/>
      <c r="P22" s="563"/>
      <c r="Q22" s="563"/>
      <c r="R22" s="563"/>
      <c r="S22" s="563"/>
      <c r="T22" s="563"/>
      <c r="U22" s="563"/>
      <c r="V22" s="563"/>
      <c r="W22" s="563"/>
      <c r="X22" s="565">
        <v>4.1999999999999997E-3</v>
      </c>
      <c r="Y22" s="331"/>
      <c r="Z22" s="1137" t="s">
        <v>586</v>
      </c>
      <c r="AA22" s="1146" t="s">
        <v>100</v>
      </c>
      <c r="AB22" s="1146"/>
      <c r="AC22" s="1146"/>
      <c r="AD22" s="1137" t="s">
        <v>587</v>
      </c>
    </row>
    <row r="23" spans="2:30" ht="28.5" customHeight="1">
      <c r="B23" s="48"/>
      <c r="C23" s="54"/>
      <c r="D23" s="54"/>
      <c r="E23" s="2815"/>
      <c r="F23" s="575" t="s">
        <v>603</v>
      </c>
      <c r="G23" s="2821" t="s">
        <v>604</v>
      </c>
      <c r="H23" s="2822"/>
      <c r="I23" s="365">
        <f t="shared" si="2"/>
        <v>4.1999999999999997E-3</v>
      </c>
      <c r="J23" s="365">
        <f t="shared" si="1"/>
        <v>4.1999999999999997E-3</v>
      </c>
      <c r="K23" s="823">
        <v>1</v>
      </c>
      <c r="L23" s="1149" t="s">
        <v>431</v>
      </c>
      <c r="M23" s="420"/>
      <c r="N23" s="420"/>
      <c r="O23" s="420"/>
      <c r="P23" s="420"/>
      <c r="Q23" s="420"/>
      <c r="R23" s="420"/>
      <c r="S23" s="420"/>
      <c r="T23" s="420"/>
      <c r="U23" s="420"/>
      <c r="V23" s="420"/>
      <c r="W23" s="420"/>
      <c r="X23" s="420">
        <v>4.1999999999999997E-3</v>
      </c>
      <c r="Y23" s="331"/>
      <c r="Z23" s="1137" t="s">
        <v>586</v>
      </c>
      <c r="AA23" s="1150" t="s">
        <v>100</v>
      </c>
      <c r="AB23" s="1150"/>
      <c r="AC23" s="1148"/>
      <c r="AD23" s="1137" t="s">
        <v>587</v>
      </c>
    </row>
    <row r="24" spans="2:30" ht="28.5" customHeight="1">
      <c r="B24" s="48"/>
      <c r="C24" s="54"/>
      <c r="D24" s="54"/>
      <c r="E24" s="2815"/>
      <c r="F24" s="575" t="s">
        <v>605</v>
      </c>
      <c r="G24" s="2830" t="s">
        <v>606</v>
      </c>
      <c r="H24" s="2831"/>
      <c r="I24" s="365">
        <v>4.1999999999999997E-3</v>
      </c>
      <c r="J24" s="365">
        <v>4.1999999999999997E-3</v>
      </c>
      <c r="K24" s="823">
        <v>1</v>
      </c>
      <c r="L24" s="1149" t="s">
        <v>431</v>
      </c>
      <c r="M24" s="420"/>
      <c r="N24" s="420">
        <v>4.1999999999999997E-3</v>
      </c>
      <c r="O24" s="420">
        <v>4.1999999999999997E-3</v>
      </c>
      <c r="P24" s="420"/>
      <c r="Q24" s="420"/>
      <c r="R24" s="420"/>
      <c r="S24" s="420"/>
      <c r="T24" s="420"/>
      <c r="U24" s="420"/>
      <c r="V24" s="420"/>
      <c r="W24" s="420"/>
      <c r="X24" s="420"/>
      <c r="Y24" s="331"/>
      <c r="Z24" s="1137" t="s">
        <v>586</v>
      </c>
      <c r="AA24" s="1150" t="s">
        <v>94</v>
      </c>
      <c r="AB24" s="1150"/>
      <c r="AC24" s="1148"/>
      <c r="AD24" s="1137" t="s">
        <v>587</v>
      </c>
    </row>
    <row r="25" spans="2:30" ht="26.25" customHeight="1" thickBot="1">
      <c r="B25" s="48"/>
      <c r="C25" s="54"/>
      <c r="D25" s="54"/>
      <c r="E25" s="2815"/>
      <c r="F25" s="575" t="s">
        <v>607</v>
      </c>
      <c r="G25" s="2832" t="s">
        <v>608</v>
      </c>
      <c r="H25" s="2833"/>
      <c r="I25" s="365">
        <f t="shared" si="2"/>
        <v>5.1000000000000004E-2</v>
      </c>
      <c r="J25" s="849">
        <f>SUM(M25:X25)</f>
        <v>5.1000000000000004E-2</v>
      </c>
      <c r="K25" s="823">
        <v>1</v>
      </c>
      <c r="L25" s="1149" t="s">
        <v>609</v>
      </c>
      <c r="M25" s="420"/>
      <c r="N25" s="420"/>
      <c r="O25" s="420"/>
      <c r="P25" s="446"/>
      <c r="Q25" s="420"/>
      <c r="R25" s="420"/>
      <c r="S25" s="420"/>
      <c r="T25" s="446"/>
      <c r="U25" s="420"/>
      <c r="V25" s="420">
        <v>0.05</v>
      </c>
      <c r="W25" s="446"/>
      <c r="X25" s="420">
        <v>1E-3</v>
      </c>
      <c r="Y25" s="331"/>
      <c r="Z25" s="1137" t="s">
        <v>586</v>
      </c>
      <c r="AA25" s="1150" t="s">
        <v>100</v>
      </c>
      <c r="AB25" s="1150"/>
      <c r="AC25" s="1148"/>
      <c r="AD25" s="1137" t="s">
        <v>610</v>
      </c>
    </row>
    <row r="26" spans="2:30" ht="26.25" customHeight="1" thickBot="1">
      <c r="B26" s="48"/>
      <c r="C26" s="54"/>
      <c r="D26" s="54"/>
      <c r="E26" s="976"/>
      <c r="F26" s="1045"/>
      <c r="G26" s="1151"/>
      <c r="H26" s="1152"/>
      <c r="I26" s="670"/>
      <c r="J26" s="670"/>
      <c r="K26" s="430"/>
      <c r="L26" s="489"/>
      <c r="M26" s="1153">
        <f t="shared" ref="M26:X26" si="3">SUM(M15:M25)</f>
        <v>2.0999999999999999E-3</v>
      </c>
      <c r="N26" s="1153">
        <f t="shared" si="3"/>
        <v>6.3E-3</v>
      </c>
      <c r="O26" s="1153">
        <f t="shared" si="3"/>
        <v>4.1999999999999997E-3</v>
      </c>
      <c r="P26" s="1153">
        <f t="shared" si="3"/>
        <v>2.0999999999999999E-3</v>
      </c>
      <c r="Q26" s="1153">
        <f t="shared" si="3"/>
        <v>2.0999999999999999E-3</v>
      </c>
      <c r="R26" s="1153">
        <f t="shared" si="3"/>
        <v>6.3E-3</v>
      </c>
      <c r="S26" s="1153">
        <f t="shared" si="3"/>
        <v>4.1999999999999997E-3</v>
      </c>
      <c r="T26" s="1153">
        <f t="shared" si="3"/>
        <v>4.1999999999999997E-3</v>
      </c>
      <c r="U26" s="1153">
        <f t="shared" si="3"/>
        <v>4.1999999999999997E-3</v>
      </c>
      <c r="V26" s="1153">
        <f t="shared" si="3"/>
        <v>5.21E-2</v>
      </c>
      <c r="W26" s="1153">
        <f t="shared" si="3"/>
        <v>0</v>
      </c>
      <c r="X26" s="1153">
        <f t="shared" si="3"/>
        <v>9.3999999999999986E-3</v>
      </c>
      <c r="Y26" s="138"/>
      <c r="Z26" s="2834" t="s">
        <v>611</v>
      </c>
      <c r="AA26" s="2834"/>
      <c r="AB26" s="2834"/>
      <c r="AC26" s="2834"/>
      <c r="AD26" s="2835"/>
    </row>
    <row r="27" spans="2:30" ht="15.75" customHeight="1" thickBot="1">
      <c r="B27" s="43"/>
      <c r="C27" s="2836" t="s">
        <v>232</v>
      </c>
      <c r="D27" s="2767" t="s">
        <v>218</v>
      </c>
      <c r="E27" s="2767"/>
      <c r="F27" s="2767"/>
      <c r="G27" s="2767"/>
      <c r="H27" s="2768"/>
      <c r="I27" s="1089"/>
      <c r="J27" s="2772" t="s">
        <v>112</v>
      </c>
      <c r="K27" s="2773"/>
      <c r="L27" s="2840"/>
      <c r="M27" s="2841" t="s">
        <v>264</v>
      </c>
      <c r="N27" s="2842"/>
      <c r="O27" s="2842"/>
      <c r="P27" s="2842"/>
      <c r="Q27" s="2842"/>
      <c r="R27" s="2842"/>
      <c r="S27" s="2842"/>
      <c r="T27" s="2842"/>
      <c r="U27" s="2842"/>
      <c r="V27" s="2842"/>
      <c r="W27" s="2842"/>
      <c r="X27" s="2843"/>
      <c r="Y27" s="478"/>
      <c r="Z27" s="2844"/>
      <c r="AA27" s="2845"/>
      <c r="AB27" s="2845"/>
      <c r="AC27" s="2845"/>
      <c r="AD27" s="2845"/>
    </row>
    <row r="28" spans="2:30" thickBot="1">
      <c r="B28" s="48"/>
      <c r="C28" s="2837"/>
      <c r="D28" s="2838"/>
      <c r="E28" s="2838"/>
      <c r="F28" s="2838"/>
      <c r="G28" s="2838"/>
      <c r="H28" s="2839"/>
      <c r="I28" s="625"/>
      <c r="J28" s="2777" t="s">
        <v>113</v>
      </c>
      <c r="K28" s="2778"/>
      <c r="L28" s="2778"/>
      <c r="M28" s="2825"/>
      <c r="N28" s="2825"/>
      <c r="O28" s="2825"/>
      <c r="P28" s="2825"/>
      <c r="Q28" s="2825"/>
      <c r="R28" s="2825"/>
      <c r="S28" s="2825"/>
      <c r="T28" s="2825"/>
      <c r="U28" s="2825"/>
      <c r="V28" s="2825"/>
      <c r="W28" s="2825"/>
      <c r="X28" s="2827"/>
      <c r="Y28" s="478"/>
      <c r="Z28" s="2846"/>
      <c r="AA28" s="2846"/>
      <c r="AB28" s="2846"/>
      <c r="AC28" s="2846"/>
      <c r="AD28" s="2847"/>
    </row>
    <row r="29" spans="2:30" ht="29.25" customHeight="1" thickBot="1">
      <c r="B29" s="48"/>
      <c r="C29" s="54"/>
      <c r="D29" s="764" t="s">
        <v>265</v>
      </c>
      <c r="E29" s="2813" t="s">
        <v>266</v>
      </c>
      <c r="F29" s="2813"/>
      <c r="G29" s="2813"/>
      <c r="H29" s="2814"/>
      <c r="I29" s="410"/>
      <c r="J29" s="410"/>
      <c r="K29" s="2802"/>
      <c r="L29" s="2803"/>
      <c r="M29" s="2826"/>
      <c r="N29" s="2826"/>
      <c r="O29" s="2826"/>
      <c r="P29" s="2826"/>
      <c r="Q29" s="2826"/>
      <c r="R29" s="2826"/>
      <c r="S29" s="2826"/>
      <c r="T29" s="2826"/>
      <c r="U29" s="2826"/>
      <c r="V29" s="2826"/>
      <c r="W29" s="2826"/>
      <c r="X29" s="2828"/>
      <c r="Y29" s="478"/>
      <c r="Z29" s="2848"/>
      <c r="AA29" s="2848"/>
      <c r="AB29" s="2848"/>
      <c r="AC29" s="2848"/>
      <c r="AD29" s="2849"/>
    </row>
    <row r="30" spans="2:30" ht="26.25" customHeight="1" thickBot="1">
      <c r="B30" s="48"/>
      <c r="C30" s="54"/>
      <c r="D30" s="331"/>
      <c r="E30" s="2815" t="s">
        <v>268</v>
      </c>
      <c r="F30" s="2817" t="s">
        <v>269</v>
      </c>
      <c r="G30" s="2817"/>
      <c r="H30" s="2817"/>
      <c r="I30" s="461">
        <f>SUM(I32:I33)</f>
        <v>5.0000000000000001E-4</v>
      </c>
      <c r="J30" s="461">
        <f>SUM(J32:J33)</f>
        <v>5.0000000000000001E-4</v>
      </c>
      <c r="K30" s="2818" t="s">
        <v>117</v>
      </c>
      <c r="L30" s="2819"/>
      <c r="M30" s="2819"/>
      <c r="N30" s="2819"/>
      <c r="O30" s="2819"/>
      <c r="P30" s="2819"/>
      <c r="Q30" s="2819"/>
      <c r="R30" s="2819"/>
      <c r="S30" s="2819"/>
      <c r="T30" s="2819"/>
      <c r="U30" s="2819"/>
      <c r="V30" s="2819"/>
      <c r="W30" s="2819"/>
      <c r="X30" s="2820"/>
      <c r="Y30" s="509">
        <f>SUM(Y31:Y33)</f>
        <v>0</v>
      </c>
      <c r="Z30" s="2850"/>
      <c r="AA30" s="2850"/>
      <c r="AB30" s="2850"/>
      <c r="AC30" s="2850"/>
      <c r="AD30" s="2851"/>
    </row>
    <row r="31" spans="2:30" ht="33" customHeight="1" thickBot="1">
      <c r="B31" s="48"/>
      <c r="C31" s="54"/>
      <c r="D31" s="331"/>
      <c r="E31" s="2815"/>
      <c r="F31" s="573" t="s">
        <v>612</v>
      </c>
      <c r="G31" s="2821" t="s">
        <v>613</v>
      </c>
      <c r="H31" s="2822"/>
      <c r="I31" s="1154">
        <v>1E-3</v>
      </c>
      <c r="J31" s="1154">
        <v>1E-3</v>
      </c>
      <c r="K31" s="466">
        <v>1</v>
      </c>
      <c r="L31" s="320" t="s">
        <v>267</v>
      </c>
      <c r="M31" s="482"/>
      <c r="N31" s="483"/>
      <c r="O31" s="483"/>
      <c r="P31" s="483"/>
      <c r="Q31" s="483"/>
      <c r="R31" s="484"/>
      <c r="S31" s="483"/>
      <c r="T31" s="484"/>
      <c r="U31" s="483"/>
      <c r="V31" s="483"/>
      <c r="W31" s="484"/>
      <c r="X31" s="468"/>
      <c r="Y31" s="633"/>
      <c r="Z31" s="1155"/>
      <c r="AA31" s="1156"/>
      <c r="AB31" s="315"/>
      <c r="AC31" s="315"/>
      <c r="AD31" s="1157"/>
    </row>
    <row r="32" spans="2:30" thickBot="1">
      <c r="B32" s="48"/>
      <c r="C32" s="54"/>
      <c r="D32" s="331"/>
      <c r="E32" s="2815"/>
      <c r="F32" s="1158" t="s">
        <v>361</v>
      </c>
      <c r="G32" s="1159" t="s">
        <v>614</v>
      </c>
      <c r="H32" s="1097"/>
      <c r="I32" s="1154">
        <v>5.0000000000000001E-4</v>
      </c>
      <c r="J32" s="1154">
        <v>5.0000000000000001E-4</v>
      </c>
      <c r="K32" s="1070">
        <v>1</v>
      </c>
      <c r="L32" s="1160" t="s">
        <v>615</v>
      </c>
      <c r="M32" s="1161"/>
      <c r="N32" s="1162"/>
      <c r="O32" s="1067">
        <v>5.0000000000000001E-4</v>
      </c>
      <c r="P32" s="1162"/>
      <c r="Q32" s="1162"/>
      <c r="R32" s="1067"/>
      <c r="S32" s="1162"/>
      <c r="T32" s="1067"/>
      <c r="U32" s="1162"/>
      <c r="V32" s="1162"/>
      <c r="W32" s="1067"/>
      <c r="X32" s="1069"/>
      <c r="Y32" s="872"/>
      <c r="Z32" s="1163"/>
      <c r="AA32" s="1164"/>
      <c r="AB32" s="1165"/>
      <c r="AC32" s="1166"/>
      <c r="AD32" s="1167"/>
    </row>
    <row r="33" spans="2:30" ht="33.75" customHeight="1" thickBot="1">
      <c r="B33" s="841"/>
      <c r="C33" s="842"/>
      <c r="D33" s="812"/>
      <c r="E33" s="2816"/>
      <c r="F33" s="1168"/>
      <c r="G33" s="2823"/>
      <c r="H33" s="2824"/>
      <c r="I33" s="1154"/>
      <c r="J33" s="1154"/>
      <c r="K33" s="768"/>
      <c r="L33" s="769"/>
      <c r="M33" s="770"/>
      <c r="N33" s="771"/>
      <c r="O33" s="771"/>
      <c r="P33" s="771"/>
      <c r="Q33" s="771"/>
      <c r="R33" s="772"/>
      <c r="S33" s="772"/>
      <c r="T33" s="772"/>
      <c r="U33" s="772"/>
      <c r="V33" s="772"/>
      <c r="W33" s="772"/>
      <c r="X33" s="1169"/>
      <c r="Y33" s="158"/>
      <c r="Z33" s="1170"/>
      <c r="AA33" s="1164"/>
      <c r="AB33" s="1165"/>
      <c r="AC33" s="1166"/>
      <c r="AD33" s="1167"/>
    </row>
    <row r="34" spans="2:30" ht="15">
      <c r="M34" s="10">
        <f t="shared" ref="M34:O34" si="4">SUM(M26:M33)</f>
        <v>2.0999999999999999E-3</v>
      </c>
      <c r="N34" s="10">
        <f t="shared" si="4"/>
        <v>6.3E-3</v>
      </c>
      <c r="O34" s="10">
        <f t="shared" si="4"/>
        <v>4.6999999999999993E-3</v>
      </c>
      <c r="P34" s="10">
        <f>SUM(P26:P33)</f>
        <v>2.0999999999999999E-3</v>
      </c>
      <c r="Q34" s="10">
        <f t="shared" ref="Q34:X34" si="5">SUM(Q26:Q33)</f>
        <v>2.0999999999999999E-3</v>
      </c>
      <c r="R34" s="10">
        <f t="shared" si="5"/>
        <v>6.3E-3</v>
      </c>
      <c r="S34" s="10">
        <f t="shared" si="5"/>
        <v>4.1999999999999997E-3</v>
      </c>
      <c r="T34" s="10">
        <f t="shared" si="5"/>
        <v>4.1999999999999997E-3</v>
      </c>
      <c r="U34" s="10">
        <f t="shared" si="5"/>
        <v>4.1999999999999997E-3</v>
      </c>
      <c r="V34" s="10">
        <f t="shared" si="5"/>
        <v>5.21E-2</v>
      </c>
      <c r="W34" s="10">
        <f t="shared" si="5"/>
        <v>0</v>
      </c>
      <c r="X34" s="10">
        <f t="shared" si="5"/>
        <v>9.3999999999999986E-3</v>
      </c>
      <c r="Z34" s="2829"/>
      <c r="AA34" s="2829"/>
      <c r="AB34" s="2829"/>
      <c r="AC34" s="2829"/>
      <c r="AD34" s="2829"/>
    </row>
    <row r="35" spans="2:30" ht="15">
      <c r="Z35" s="2812"/>
      <c r="AA35" s="2812"/>
      <c r="AB35" s="2812"/>
      <c r="AC35" s="2812"/>
      <c r="AD35" s="2812"/>
    </row>
    <row r="36" spans="2:30" ht="15">
      <c r="Z36" s="2812"/>
      <c r="AA36" s="2812"/>
      <c r="AB36" s="2812"/>
      <c r="AC36" s="2812"/>
      <c r="AD36" s="2812"/>
    </row>
    <row r="37" spans="2:30" ht="15">
      <c r="Z37" s="2812"/>
      <c r="AA37" s="2812"/>
      <c r="AB37" s="2812"/>
      <c r="AC37" s="2812"/>
      <c r="AD37" s="2812"/>
    </row>
    <row r="38" spans="2:30" ht="15">
      <c r="Z38" s="1171"/>
      <c r="AA38" s="1171"/>
      <c r="AB38" s="1172"/>
      <c r="AC38" s="1172"/>
      <c r="AD38" s="1171"/>
    </row>
    <row r="39" spans="2:30" ht="15">
      <c r="Z39" s="1171"/>
      <c r="AA39" s="1171"/>
      <c r="AB39" s="1172"/>
      <c r="AC39" s="1172"/>
      <c r="AD39" s="1171"/>
    </row>
    <row r="40" spans="2:30" ht="15">
      <c r="Z40" s="1171"/>
      <c r="AA40" s="1171"/>
      <c r="AB40" s="1173"/>
      <c r="AC40" s="1173"/>
      <c r="AD40" s="1174"/>
    </row>
    <row r="41" spans="2:30" ht="15">
      <c r="Z41" s="1175"/>
      <c r="AA41" s="1175"/>
      <c r="AB41" s="1175"/>
      <c r="AC41" s="1175"/>
      <c r="AD41" s="1175"/>
    </row>
    <row r="42" spans="2:30" ht="15">
      <c r="Z42" s="1175"/>
      <c r="AA42" s="1175"/>
      <c r="AB42" s="1175"/>
      <c r="AC42" s="1175"/>
      <c r="AD42" s="1175"/>
    </row>
    <row r="43" spans="2:30" ht="15">
      <c r="Z43" s="1175"/>
      <c r="AA43" s="1175"/>
      <c r="AB43" s="1175"/>
      <c r="AC43" s="1175"/>
      <c r="AD43" s="1175"/>
    </row>
    <row r="44" spans="2:30" ht="15">
      <c r="Z44" s="1176"/>
      <c r="AA44" s="1171"/>
      <c r="AB44" s="335"/>
      <c r="AC44" s="335"/>
      <c r="AD44" s="1171"/>
    </row>
    <row r="45" spans="2:30" ht="15">
      <c r="Z45" s="1176"/>
      <c r="AA45" s="1171"/>
      <c r="AB45" s="336"/>
      <c r="AC45" s="336"/>
      <c r="AD45" s="1171"/>
    </row>
    <row r="46" spans="2:30" ht="15">
      <c r="Z46" s="1176"/>
      <c r="AA46" s="1171"/>
      <c r="AB46" s="336"/>
      <c r="AC46" s="336"/>
      <c r="AD46" s="1171"/>
    </row>
    <row r="47" spans="2:30" ht="15">
      <c r="AA47" s="1171"/>
      <c r="AB47" s="336"/>
      <c r="AC47" s="336"/>
      <c r="AD47" s="1171"/>
    </row>
    <row r="48" spans="2:30" ht="15">
      <c r="AA48" s="1171"/>
      <c r="AB48" s="336"/>
      <c r="AC48" s="336"/>
      <c r="AD48" s="1171"/>
    </row>
    <row r="49" spans="27:30" ht="15">
      <c r="AA49" s="1171"/>
      <c r="AB49" s="336"/>
      <c r="AC49" s="336"/>
      <c r="AD49" s="1171"/>
    </row>
    <row r="50" spans="27:30">
      <c r="AA50" s="1171"/>
      <c r="AB50" s="1177"/>
      <c r="AC50" s="336"/>
      <c r="AD50" s="1171"/>
    </row>
    <row r="51" spans="27:30">
      <c r="AA51" s="1171"/>
      <c r="AB51" s="1177"/>
      <c r="AC51" s="336"/>
      <c r="AD51" s="1171"/>
    </row>
    <row r="52" spans="27:30" ht="15">
      <c r="AA52" s="1171"/>
      <c r="AB52" s="336"/>
      <c r="AC52" s="336"/>
      <c r="AD52" s="1171"/>
    </row>
    <row r="53" spans="27:30" ht="15">
      <c r="AA53" s="1171"/>
      <c r="AB53" s="336"/>
      <c r="AC53" s="336"/>
      <c r="AD53" s="1171"/>
    </row>
    <row r="54" spans="27:30" ht="15">
      <c r="AA54" s="1171"/>
      <c r="AB54" s="336"/>
      <c r="AC54" s="336"/>
      <c r="AD54" s="1171"/>
    </row>
    <row r="55" spans="27:30" ht="15">
      <c r="AA55" s="1171"/>
      <c r="AB55" s="336"/>
      <c r="AC55" s="336"/>
      <c r="AD55" s="1171"/>
    </row>
    <row r="56" spans="27:30" ht="15">
      <c r="AA56" s="1171"/>
      <c r="AB56" s="338"/>
      <c r="AC56" s="338"/>
      <c r="AD56" s="1171"/>
    </row>
    <row r="57" spans="27:30">
      <c r="AA57" s="1171"/>
      <c r="AB57" s="1178"/>
      <c r="AC57" s="1178"/>
      <c r="AD57" s="1171"/>
    </row>
    <row r="58" spans="27:30" ht="15">
      <c r="AA58" s="1171"/>
      <c r="AB58" s="1179"/>
      <c r="AC58" s="1179"/>
      <c r="AD58" s="1171"/>
    </row>
    <row r="59" spans="27:30" ht="15">
      <c r="AA59" s="1171"/>
      <c r="AB59" s="1180"/>
      <c r="AC59" s="1180"/>
      <c r="AD59" s="1171"/>
    </row>
    <row r="60" spans="27:30" ht="15">
      <c r="AA60" s="1171"/>
      <c r="AB60" s="1181"/>
      <c r="AC60" s="1181"/>
      <c r="AD60" s="1171"/>
    </row>
    <row r="61" spans="27:30">
      <c r="AA61" s="1171"/>
      <c r="AB61" s="1178"/>
      <c r="AC61" s="1178"/>
      <c r="AD61" s="1171"/>
    </row>
    <row r="62" spans="27:30">
      <c r="AA62" s="1171"/>
      <c r="AB62" s="1178"/>
      <c r="AC62" s="1178"/>
      <c r="AD62" s="1171"/>
    </row>
  </sheetData>
  <mergeCells count="97">
    <mergeCell ref="B1:X1"/>
    <mergeCell ref="Z2:AD4"/>
    <mergeCell ref="B6:B8"/>
    <mergeCell ref="C6:C8"/>
    <mergeCell ref="D6:D8"/>
    <mergeCell ref="E6:E8"/>
    <mergeCell ref="F6:H8"/>
    <mergeCell ref="I6:I8"/>
    <mergeCell ref="J6:J8"/>
    <mergeCell ref="M6:O6"/>
    <mergeCell ref="Z6:AA6"/>
    <mergeCell ref="AB6:AD6"/>
    <mergeCell ref="S7:S8"/>
    <mergeCell ref="T7:T8"/>
    <mergeCell ref="U7:U8"/>
    <mergeCell ref="V7:V8"/>
    <mergeCell ref="R7:R8"/>
    <mergeCell ref="P6:R6"/>
    <mergeCell ref="S6:U6"/>
    <mergeCell ref="V6:X6"/>
    <mergeCell ref="Y6:Y8"/>
    <mergeCell ref="M7:M8"/>
    <mergeCell ref="N7:N8"/>
    <mergeCell ref="O7:O8"/>
    <mergeCell ref="P7:P8"/>
    <mergeCell ref="Q7:Q8"/>
    <mergeCell ref="AD7:AD8"/>
    <mergeCell ref="C9:X9"/>
    <mergeCell ref="D10:X10"/>
    <mergeCell ref="D11:D13"/>
    <mergeCell ref="E11:H13"/>
    <mergeCell ref="J11:L11"/>
    <mergeCell ref="M11:X11"/>
    <mergeCell ref="J12:L12"/>
    <mergeCell ref="M12:M13"/>
    <mergeCell ref="N12:N13"/>
    <mergeCell ref="W7:W8"/>
    <mergeCell ref="X7:X8"/>
    <mergeCell ref="Z7:Z8"/>
    <mergeCell ref="AA7:AA8"/>
    <mergeCell ref="AB7:AB8"/>
    <mergeCell ref="AC7:AC8"/>
    <mergeCell ref="U12:U13"/>
    <mergeCell ref="V12:V13"/>
    <mergeCell ref="W12:W13"/>
    <mergeCell ref="X12:X13"/>
    <mergeCell ref="K13:L13"/>
    <mergeCell ref="O12:O13"/>
    <mergeCell ref="P12:P13"/>
    <mergeCell ref="Q12:Q13"/>
    <mergeCell ref="R12:R13"/>
    <mergeCell ref="S12:S13"/>
    <mergeCell ref="T12:T13"/>
    <mergeCell ref="E14:E25"/>
    <mergeCell ref="Z28:AD30"/>
    <mergeCell ref="N28:N29"/>
    <mergeCell ref="O28:O29"/>
    <mergeCell ref="P28:P29"/>
    <mergeCell ref="Q28:Q29"/>
    <mergeCell ref="G18:H18"/>
    <mergeCell ref="G19:H19"/>
    <mergeCell ref="G20:H20"/>
    <mergeCell ref="G21:H21"/>
    <mergeCell ref="G22:H22"/>
    <mergeCell ref="G23:H23"/>
    <mergeCell ref="F14:H14"/>
    <mergeCell ref="G15:H15"/>
    <mergeCell ref="G16:H16"/>
    <mergeCell ref="G17:H17"/>
    <mergeCell ref="C27:C28"/>
    <mergeCell ref="D27:H28"/>
    <mergeCell ref="J27:L27"/>
    <mergeCell ref="M27:X27"/>
    <mergeCell ref="Z27:AD27"/>
    <mergeCell ref="J28:L28"/>
    <mergeCell ref="M28:M29"/>
    <mergeCell ref="Z35:AD35"/>
    <mergeCell ref="Z36:AD36"/>
    <mergeCell ref="G24:H24"/>
    <mergeCell ref="G25:H25"/>
    <mergeCell ref="Z26:AD26"/>
    <mergeCell ref="Z37:AD37"/>
    <mergeCell ref="E29:H29"/>
    <mergeCell ref="K29:L29"/>
    <mergeCell ref="E30:E33"/>
    <mergeCell ref="F30:H30"/>
    <mergeCell ref="K30:X30"/>
    <mergeCell ref="G31:H31"/>
    <mergeCell ref="G33:H33"/>
    <mergeCell ref="T28:T29"/>
    <mergeCell ref="U28:U29"/>
    <mergeCell ref="V28:V29"/>
    <mergeCell ref="W28:W29"/>
    <mergeCell ref="X28:X29"/>
    <mergeCell ref="R28:R29"/>
    <mergeCell ref="S28:S29"/>
    <mergeCell ref="Z34:AD34"/>
  </mergeCells>
  <conditionalFormatting sqref="Y1:Y3 AE1:IC3">
    <cfRule type="containsText" dxfId="56" priority="3" stopIfTrue="1" operator="containsText" text="Planificación y Desarrollo">
      <formula>NOT(ISERROR(SEARCH("Planificación y Desarrollo",Y1)))</formula>
    </cfRule>
  </conditionalFormatting>
  <conditionalFormatting sqref="A1:D2 A3 C3:D3">
    <cfRule type="containsText" dxfId="55" priority="2" stopIfTrue="1" operator="containsText" text="Planificación y Desarrollo">
      <formula>NOT(ISERROR(SEARCH("Planificación y Desarrollo",A1)))</formula>
    </cfRule>
  </conditionalFormatting>
  <conditionalFormatting sqref="Z1:AD1 Z2">
    <cfRule type="containsText" dxfId="54" priority="1" stopIfTrue="1" operator="containsText" text="Planificación y Desarrollo">
      <formula>NOT(ISERROR(SEARCH("Planificación y Desarrollo",Z1)))</formula>
    </cfRule>
  </conditionalFormatting>
  <printOptions horizontalCentered="1"/>
  <pageMargins left="0" right="0" top="0" bottom="0" header="0" footer="0"/>
  <pageSetup scale="45" fitToHeight="0" orientation="landscape" horizontalDpi="4294967294" verticalDpi="300" r:id="rId1"/>
  <headerFoot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65"/>
  <sheetViews>
    <sheetView workbookViewId="0"/>
  </sheetViews>
  <sheetFormatPr baseColWidth="10" defaultColWidth="11.42578125" defaultRowHeight="15"/>
  <cols>
    <col min="1" max="1" width="2.42578125" customWidth="1"/>
    <col min="2" max="2" width="6.5703125" customWidth="1"/>
    <col min="3" max="3" width="9" customWidth="1"/>
    <col min="4" max="4" width="9.5703125" customWidth="1"/>
    <col min="5" max="5" width="8.28515625" customWidth="1"/>
    <col min="6" max="6" width="7.7109375" bestFit="1" customWidth="1"/>
    <col min="7" max="7" width="3" customWidth="1"/>
    <col min="8" max="8" width="53.140625" customWidth="1"/>
    <col min="9" max="9" width="8.7109375" customWidth="1"/>
    <col min="10" max="10" width="10.42578125" customWidth="1"/>
    <col min="11" max="11" width="4.42578125" customWidth="1"/>
    <col min="12" max="12" width="14.42578125" customWidth="1"/>
    <col min="13" max="13" width="6.85546875" hidden="1" customWidth="1"/>
    <col min="14" max="14" width="0.140625" hidden="1" customWidth="1"/>
    <col min="15" max="15" width="0.42578125" hidden="1" customWidth="1"/>
    <col min="16" max="17" width="7.42578125" hidden="1" customWidth="1"/>
    <col min="18" max="19" width="0.140625" hidden="1" customWidth="1"/>
    <col min="20" max="20" width="9.7109375" hidden="1" customWidth="1"/>
    <col min="21" max="21" width="0.140625" hidden="1" customWidth="1"/>
    <col min="22" max="22" width="7.42578125" hidden="1" customWidth="1"/>
    <col min="23" max="23" width="0.140625" hidden="1" customWidth="1"/>
    <col min="24" max="24" width="5.42578125" hidden="1" customWidth="1"/>
    <col min="25" max="25" width="2.28515625" customWidth="1"/>
    <col min="26" max="26" width="3" customWidth="1"/>
    <col min="27" max="27" width="6.85546875" customWidth="1"/>
    <col min="28" max="28" width="0.140625" customWidth="1"/>
    <col min="29" max="29" width="7" customWidth="1"/>
    <col min="30" max="30" width="10.42578125" customWidth="1"/>
    <col min="31" max="31" width="7.42578125" customWidth="1"/>
    <col min="32" max="37" width="5.42578125" bestFit="1" customWidth="1"/>
    <col min="38" max="38" width="15" customWidth="1"/>
    <col min="39" max="39" width="2.7109375" customWidth="1"/>
    <col min="40" max="40" width="12.42578125" customWidth="1"/>
    <col min="41" max="41" width="40.28515625" customWidth="1"/>
  </cols>
  <sheetData>
    <row r="1" spans="1:65" s="32" customFormat="1" ht="59.25" customHeigh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row>
    <row r="2" spans="1:65" s="32" customFormat="1" ht="22.5" customHeight="1">
      <c r="A2" s="30"/>
      <c r="B2" s="33"/>
      <c r="C2" s="33"/>
      <c r="D2" s="33"/>
      <c r="E2" s="33"/>
      <c r="F2" s="33"/>
      <c r="G2" s="33"/>
      <c r="H2" s="33"/>
      <c r="I2" s="33"/>
      <c r="J2" s="33"/>
      <c r="K2" s="33"/>
      <c r="L2" s="33"/>
      <c r="M2" s="33"/>
      <c r="N2" s="33"/>
      <c r="O2" s="33"/>
      <c r="P2" s="33"/>
      <c r="Q2" s="33"/>
      <c r="R2" s="33"/>
      <c r="S2" s="33"/>
      <c r="T2" s="33"/>
      <c r="U2" s="33"/>
      <c r="V2" s="33"/>
      <c r="W2" s="33"/>
      <c r="X2" s="33"/>
      <c r="Y2" s="30"/>
      <c r="Z2" s="30"/>
      <c r="AA2" s="33"/>
      <c r="AB2" s="33"/>
      <c r="AC2" s="33"/>
      <c r="AD2" s="33"/>
      <c r="AE2" s="33"/>
      <c r="AF2" s="33"/>
      <c r="AG2" s="33"/>
      <c r="AH2" s="33"/>
      <c r="AI2" s="33"/>
      <c r="AJ2" s="33"/>
      <c r="AK2" s="33"/>
      <c r="AL2" s="33"/>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row>
    <row r="3" spans="1:65" s="32" customFormat="1" ht="24" customHeight="1">
      <c r="A3" s="30"/>
      <c r="B3" s="34" t="s">
        <v>280</v>
      </c>
      <c r="C3" s="33"/>
      <c r="D3" s="33"/>
      <c r="E3" s="33"/>
      <c r="F3" s="33"/>
      <c r="G3" s="33"/>
      <c r="H3" s="33"/>
      <c r="I3" s="33"/>
      <c r="J3" s="33"/>
      <c r="K3" s="33"/>
      <c r="L3" s="33"/>
      <c r="M3" s="33"/>
      <c r="N3" s="33"/>
      <c r="O3" s="33"/>
      <c r="P3" s="33"/>
      <c r="Q3" s="33"/>
      <c r="R3" s="33"/>
      <c r="S3" s="33"/>
      <c r="T3" s="33"/>
      <c r="U3" s="33"/>
      <c r="V3" s="33"/>
      <c r="W3" s="33"/>
      <c r="X3" s="33"/>
      <c r="Y3" s="30"/>
      <c r="Z3" s="30"/>
      <c r="AA3" s="33"/>
      <c r="AB3" s="33"/>
      <c r="AC3" s="33"/>
      <c r="AD3" s="33"/>
      <c r="AE3" s="33"/>
      <c r="AF3" s="33"/>
      <c r="AG3" s="33"/>
      <c r="AH3" s="33"/>
      <c r="AI3" s="33"/>
      <c r="AJ3" s="33"/>
      <c r="AK3" s="33"/>
      <c r="AL3" s="33"/>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row>
    <row r="4" spans="1:65" ht="17.25" customHeight="1">
      <c r="B4" s="34" t="s">
        <v>71</v>
      </c>
      <c r="M4" s="2925" t="s">
        <v>281</v>
      </c>
      <c r="N4" s="2925"/>
      <c r="O4" s="2925"/>
      <c r="AA4" s="2927" t="s">
        <v>1</v>
      </c>
      <c r="AB4" s="2927"/>
      <c r="AC4" s="2927"/>
      <c r="AD4" s="2927"/>
      <c r="AE4" s="2927"/>
      <c r="AF4" s="2927"/>
      <c r="AG4" s="2927"/>
      <c r="AH4" s="2927"/>
      <c r="AI4" s="2927"/>
      <c r="AJ4" s="2927"/>
      <c r="AK4" s="2927"/>
      <c r="AL4" s="2927"/>
      <c r="AN4" s="2925" t="s">
        <v>282</v>
      </c>
      <c r="AO4" s="2925"/>
    </row>
    <row r="5" spans="1:65" ht="7.5" customHeight="1" thickBot="1">
      <c r="B5" s="35"/>
      <c r="M5" s="2926"/>
      <c r="N5" s="2926"/>
      <c r="O5" s="2926"/>
      <c r="AA5" s="2928"/>
      <c r="AB5" s="2928"/>
      <c r="AC5" s="2928"/>
      <c r="AD5" s="2928"/>
      <c r="AE5" s="2928"/>
      <c r="AF5" s="2928"/>
      <c r="AG5" s="2928"/>
      <c r="AH5" s="2928"/>
      <c r="AI5" s="2928"/>
      <c r="AJ5" s="2928"/>
      <c r="AK5" s="2928"/>
      <c r="AL5" s="2928"/>
      <c r="AN5" s="2925"/>
      <c r="AO5" s="2925"/>
    </row>
    <row r="6" spans="1:65" ht="47.25" customHeight="1" thickBot="1">
      <c r="B6" s="2725" t="s">
        <v>72</v>
      </c>
      <c r="C6" s="2725" t="s">
        <v>73</v>
      </c>
      <c r="D6" s="2725" t="s">
        <v>74</v>
      </c>
      <c r="E6" s="2728" t="s">
        <v>75</v>
      </c>
      <c r="F6" s="2731" t="s">
        <v>76</v>
      </c>
      <c r="G6" s="2732"/>
      <c r="H6" s="2733"/>
      <c r="I6" s="2740" t="s">
        <v>77</v>
      </c>
      <c r="J6" s="2740" t="s">
        <v>77</v>
      </c>
      <c r="K6" s="2746" t="s">
        <v>78</v>
      </c>
      <c r="L6" s="2749" t="s">
        <v>79</v>
      </c>
      <c r="M6" s="2711" t="s">
        <v>81</v>
      </c>
      <c r="N6" s="2712"/>
      <c r="O6" s="2752"/>
      <c r="P6" s="2711" t="s">
        <v>82</v>
      </c>
      <c r="Q6" s="2712"/>
      <c r="R6" s="2752"/>
      <c r="S6" s="2711" t="s">
        <v>83</v>
      </c>
      <c r="T6" s="2712"/>
      <c r="U6" s="2752"/>
      <c r="V6" s="2711" t="s">
        <v>84</v>
      </c>
      <c r="W6" s="2712"/>
      <c r="X6" s="2752"/>
      <c r="Y6" s="2931" t="s">
        <v>283</v>
      </c>
      <c r="AA6" s="2711" t="s">
        <v>81</v>
      </c>
      <c r="AB6" s="2712"/>
      <c r="AC6" s="2752"/>
      <c r="AD6" s="2922" t="s">
        <v>82</v>
      </c>
      <c r="AE6" s="2923"/>
      <c r="AF6" s="2924"/>
      <c r="AG6" s="2922" t="s">
        <v>83</v>
      </c>
      <c r="AH6" s="2923"/>
      <c r="AI6" s="2924"/>
      <c r="AJ6" s="2922" t="s">
        <v>84</v>
      </c>
      <c r="AK6" s="2923"/>
      <c r="AL6" s="2924"/>
      <c r="AN6" s="2929" t="s">
        <v>96</v>
      </c>
      <c r="AO6" s="2930"/>
    </row>
    <row r="7" spans="1:65" ht="42.75" customHeight="1">
      <c r="B7" s="2726"/>
      <c r="C7" s="2726"/>
      <c r="D7" s="2726"/>
      <c r="E7" s="2729"/>
      <c r="F7" s="2734"/>
      <c r="G7" s="2735"/>
      <c r="H7" s="2736"/>
      <c r="I7" s="2741"/>
      <c r="J7" s="2741"/>
      <c r="K7" s="2747"/>
      <c r="L7" s="2750"/>
      <c r="M7" s="2713" t="s">
        <v>89</v>
      </c>
      <c r="N7" s="2713" t="s">
        <v>90</v>
      </c>
      <c r="O7" s="2713" t="s">
        <v>284</v>
      </c>
      <c r="P7" s="2713" t="s">
        <v>92</v>
      </c>
      <c r="Q7" s="2713" t="s">
        <v>93</v>
      </c>
      <c r="R7" s="2713" t="s">
        <v>94</v>
      </c>
      <c r="S7" s="2713" t="s">
        <v>95</v>
      </c>
      <c r="T7" s="2713" t="s">
        <v>96</v>
      </c>
      <c r="U7" s="2713" t="s">
        <v>97</v>
      </c>
      <c r="V7" s="2713" t="s">
        <v>98</v>
      </c>
      <c r="W7" s="2713" t="s">
        <v>99</v>
      </c>
      <c r="X7" s="2713" t="s">
        <v>100</v>
      </c>
      <c r="Y7" s="2932"/>
      <c r="AA7" s="2713" t="s">
        <v>89</v>
      </c>
      <c r="AB7" s="2713" t="s">
        <v>90</v>
      </c>
      <c r="AC7" s="2713" t="s">
        <v>284</v>
      </c>
      <c r="AD7" s="2920" t="s">
        <v>92</v>
      </c>
      <c r="AE7" s="2920" t="s">
        <v>93</v>
      </c>
      <c r="AF7" s="2920" t="s">
        <v>94</v>
      </c>
      <c r="AG7" s="2920" t="s">
        <v>95</v>
      </c>
      <c r="AH7" s="2920" t="s">
        <v>96</v>
      </c>
      <c r="AI7" s="2920" t="s">
        <v>97</v>
      </c>
      <c r="AJ7" s="2920" t="s">
        <v>98</v>
      </c>
      <c r="AK7" s="2920" t="s">
        <v>99</v>
      </c>
      <c r="AL7" s="2920" t="s">
        <v>100</v>
      </c>
      <c r="AN7" s="454" t="s">
        <v>285</v>
      </c>
      <c r="AO7" s="455" t="s">
        <v>66</v>
      </c>
    </row>
    <row r="8" spans="1:65" ht="19.5" customHeight="1" thickBot="1">
      <c r="B8" s="2727"/>
      <c r="C8" s="2727"/>
      <c r="D8" s="2727"/>
      <c r="E8" s="2730"/>
      <c r="F8" s="2737"/>
      <c r="G8" s="2738"/>
      <c r="H8" s="2739"/>
      <c r="I8" s="2742"/>
      <c r="J8" s="2742"/>
      <c r="K8" s="2748"/>
      <c r="L8" s="2751"/>
      <c r="M8" s="2714"/>
      <c r="N8" s="2714"/>
      <c r="O8" s="2714"/>
      <c r="P8" s="2714"/>
      <c r="Q8" s="2714"/>
      <c r="R8" s="2714"/>
      <c r="S8" s="2714"/>
      <c r="T8" s="2714"/>
      <c r="U8" s="2714"/>
      <c r="V8" s="2714"/>
      <c r="W8" s="2714"/>
      <c r="X8" s="2714"/>
      <c r="Y8" s="2932"/>
      <c r="AA8" s="2714"/>
      <c r="AB8" s="2714"/>
      <c r="AC8" s="2714"/>
      <c r="AD8" s="2921"/>
      <c r="AE8" s="2921"/>
      <c r="AF8" s="2921"/>
      <c r="AG8" s="2921"/>
      <c r="AH8" s="2921"/>
      <c r="AI8" s="2921"/>
      <c r="AJ8" s="2921"/>
      <c r="AK8" s="2921"/>
      <c r="AL8" s="2921"/>
      <c r="AN8" s="165"/>
      <c r="AO8" s="138"/>
    </row>
    <row r="9" spans="1:65" ht="26.25" hidden="1" customHeight="1" thickBot="1">
      <c r="B9" s="39" t="s">
        <v>106</v>
      </c>
      <c r="C9" s="2572" t="s">
        <v>286</v>
      </c>
      <c r="D9" s="2572"/>
      <c r="E9" s="2572"/>
      <c r="F9" s="2572"/>
      <c r="G9" s="2572"/>
      <c r="H9" s="2572"/>
      <c r="I9" s="2572"/>
      <c r="J9" s="2572"/>
      <c r="K9" s="2572"/>
      <c r="L9" s="2572"/>
      <c r="M9" s="2572"/>
      <c r="N9" s="2919"/>
      <c r="O9" s="456"/>
      <c r="P9" s="456"/>
      <c r="Q9" s="456"/>
      <c r="R9" s="456"/>
      <c r="S9" s="456"/>
      <c r="T9" s="456"/>
      <c r="U9" s="456"/>
      <c r="V9" s="456"/>
      <c r="W9" s="456"/>
      <c r="X9" s="457"/>
      <c r="Y9" s="2932"/>
      <c r="AA9" s="165"/>
      <c r="AB9" s="331"/>
      <c r="AC9" s="456"/>
      <c r="AD9" s="456"/>
      <c r="AE9" s="456"/>
      <c r="AF9" s="456"/>
      <c r="AG9" s="456"/>
      <c r="AH9" s="456"/>
      <c r="AI9" s="456"/>
      <c r="AJ9" s="456"/>
      <c r="AK9" s="456"/>
      <c r="AL9" s="457"/>
      <c r="AN9" s="165"/>
      <c r="AO9" s="138"/>
    </row>
    <row r="10" spans="1:65" ht="33.75" hidden="1" customHeight="1" thickBot="1">
      <c r="B10" s="43"/>
      <c r="C10" s="44" t="s">
        <v>287</v>
      </c>
      <c r="D10" s="2577" t="s">
        <v>288</v>
      </c>
      <c r="E10" s="2577"/>
      <c r="F10" s="2577"/>
      <c r="G10" s="2577"/>
      <c r="H10" s="2577"/>
      <c r="I10" s="2577"/>
      <c r="J10" s="2577"/>
      <c r="K10" s="2577"/>
      <c r="L10" s="2577"/>
      <c r="M10" s="2577"/>
      <c r="N10" s="2578"/>
      <c r="O10" s="456"/>
      <c r="P10" s="456"/>
      <c r="Q10" s="456"/>
      <c r="R10" s="456"/>
      <c r="S10" s="456"/>
      <c r="T10" s="456"/>
      <c r="U10" s="456"/>
      <c r="V10" s="456"/>
      <c r="W10" s="456"/>
      <c r="X10" s="456"/>
      <c r="Y10" s="2932"/>
      <c r="AA10" s="165"/>
      <c r="AB10" s="331"/>
      <c r="AC10" s="456"/>
      <c r="AD10" s="456"/>
      <c r="AE10" s="456"/>
      <c r="AF10" s="456"/>
      <c r="AG10" s="456"/>
      <c r="AH10" s="456"/>
      <c r="AI10" s="456"/>
      <c r="AJ10" s="456"/>
      <c r="AK10" s="456"/>
      <c r="AL10" s="457"/>
      <c r="AN10" s="165"/>
      <c r="AO10" s="138"/>
    </row>
    <row r="11" spans="1:65" ht="30.75" hidden="1" customHeight="1" thickBot="1">
      <c r="B11" s="458"/>
      <c r="C11" s="458"/>
      <c r="D11" s="2694" t="s">
        <v>289</v>
      </c>
      <c r="E11" s="2905" t="s">
        <v>290</v>
      </c>
      <c r="F11" s="2905"/>
      <c r="G11" s="2905"/>
      <c r="H11" s="2906"/>
      <c r="I11" s="2647" t="s">
        <v>112</v>
      </c>
      <c r="J11" s="2648"/>
      <c r="K11" s="2648"/>
      <c r="L11" s="2649"/>
      <c r="M11" s="2884" t="s">
        <v>291</v>
      </c>
      <c r="N11" s="2884"/>
      <c r="O11" s="2884"/>
      <c r="P11" s="2884"/>
      <c r="Q11" s="2884"/>
      <c r="R11" s="2884"/>
      <c r="S11" s="2884"/>
      <c r="T11" s="2884"/>
      <c r="U11" s="2884"/>
      <c r="V11" s="2884"/>
      <c r="W11" s="2884"/>
      <c r="X11" s="2885"/>
      <c r="Y11" s="2932"/>
      <c r="AA11" s="2883" t="s">
        <v>291</v>
      </c>
      <c r="AB11" s="2884"/>
      <c r="AC11" s="2884"/>
      <c r="AD11" s="2884"/>
      <c r="AE11" s="2884"/>
      <c r="AF11" s="2884"/>
      <c r="AG11" s="2884"/>
      <c r="AH11" s="2884"/>
      <c r="AI11" s="2884"/>
      <c r="AJ11" s="2884"/>
      <c r="AK11" s="2884"/>
      <c r="AL11" s="2885"/>
      <c r="AN11" s="165"/>
      <c r="AO11" s="138"/>
    </row>
    <row r="12" spans="1:65" ht="15.75" hidden="1" thickBot="1">
      <c r="B12" s="458"/>
      <c r="C12" s="459"/>
      <c r="D12" s="2581"/>
      <c r="E12" s="2800"/>
      <c r="F12" s="2800"/>
      <c r="G12" s="2800"/>
      <c r="H12" s="2801"/>
      <c r="I12" s="2597" t="s">
        <v>113</v>
      </c>
      <c r="J12" s="2598"/>
      <c r="K12" s="2598"/>
      <c r="L12" s="2599"/>
      <c r="M12" s="2570"/>
      <c r="N12" s="2564"/>
      <c r="O12" s="2564"/>
      <c r="P12" s="2564"/>
      <c r="Q12" s="2564"/>
      <c r="R12" s="2564"/>
      <c r="S12" s="2564"/>
      <c r="T12" s="2564"/>
      <c r="U12" s="2564"/>
      <c r="V12" s="2564"/>
      <c r="W12" s="2564"/>
      <c r="X12" s="2902">
        <v>2</v>
      </c>
      <c r="Y12" s="2932"/>
      <c r="AA12" s="2900"/>
      <c r="AB12" s="2564"/>
      <c r="AC12" s="2564"/>
      <c r="AD12" s="2564"/>
      <c r="AE12" s="2564"/>
      <c r="AF12" s="2564"/>
      <c r="AG12" s="2564"/>
      <c r="AH12" s="2564"/>
      <c r="AI12" s="2564"/>
      <c r="AJ12" s="2564"/>
      <c r="AK12" s="2564"/>
      <c r="AL12" s="2902">
        <v>2</v>
      </c>
      <c r="AN12" s="165"/>
      <c r="AO12" s="138"/>
    </row>
    <row r="13" spans="1:65" ht="15.75" hidden="1" thickBot="1">
      <c r="B13" s="458"/>
      <c r="C13" s="458"/>
      <c r="D13" s="2581"/>
      <c r="E13" s="2800"/>
      <c r="F13" s="2800"/>
      <c r="G13" s="2800"/>
      <c r="H13" s="2801"/>
      <c r="I13" s="170">
        <v>34</v>
      </c>
      <c r="J13" s="170">
        <v>34</v>
      </c>
      <c r="K13" s="2600" t="s">
        <v>222</v>
      </c>
      <c r="L13" s="2601"/>
      <c r="M13" s="2571"/>
      <c r="N13" s="2565"/>
      <c r="O13" s="2565"/>
      <c r="P13" s="2565"/>
      <c r="Q13" s="2565"/>
      <c r="R13" s="2565"/>
      <c r="S13" s="2565"/>
      <c r="T13" s="2565"/>
      <c r="U13" s="2565"/>
      <c r="V13" s="2565"/>
      <c r="W13" s="2565"/>
      <c r="X13" s="2903"/>
      <c r="Y13" s="2932"/>
      <c r="AA13" s="2901"/>
      <c r="AB13" s="2565"/>
      <c r="AC13" s="2565"/>
      <c r="AD13" s="2565"/>
      <c r="AE13" s="2565"/>
      <c r="AF13" s="2565"/>
      <c r="AG13" s="2565"/>
      <c r="AH13" s="2565"/>
      <c r="AI13" s="2565"/>
      <c r="AJ13" s="2565"/>
      <c r="AK13" s="2565"/>
      <c r="AL13" s="2903"/>
      <c r="AN13" s="165"/>
      <c r="AO13" s="138"/>
    </row>
    <row r="14" spans="1:65" ht="24" hidden="1" customHeight="1" thickBot="1">
      <c r="B14" s="48"/>
      <c r="C14" s="54"/>
      <c r="D14" s="2581"/>
      <c r="E14" s="2800"/>
      <c r="F14" s="2800"/>
      <c r="G14" s="2800"/>
      <c r="H14" s="2801"/>
      <c r="I14" s="2647" t="s">
        <v>112</v>
      </c>
      <c r="J14" s="2648"/>
      <c r="K14" s="2648"/>
      <c r="L14" s="2649"/>
      <c r="M14" s="2884" t="s">
        <v>292</v>
      </c>
      <c r="N14" s="2884"/>
      <c r="O14" s="2884"/>
      <c r="P14" s="2884"/>
      <c r="Q14" s="2884"/>
      <c r="R14" s="2884"/>
      <c r="S14" s="2884"/>
      <c r="T14" s="2884"/>
      <c r="U14" s="2884"/>
      <c r="V14" s="2884"/>
      <c r="W14" s="2884"/>
      <c r="X14" s="2885"/>
      <c r="Y14" s="2932"/>
      <c r="AA14" s="2883" t="s">
        <v>292</v>
      </c>
      <c r="AB14" s="2884"/>
      <c r="AC14" s="2884"/>
      <c r="AD14" s="2884"/>
      <c r="AE14" s="2884"/>
      <c r="AF14" s="2884"/>
      <c r="AG14" s="2884"/>
      <c r="AH14" s="2884"/>
      <c r="AI14" s="2884"/>
      <c r="AJ14" s="2884"/>
      <c r="AK14" s="2884"/>
      <c r="AL14" s="2885"/>
      <c r="AN14" s="165"/>
      <c r="AO14" s="138"/>
    </row>
    <row r="15" spans="1:65" ht="9.75" hidden="1" customHeight="1">
      <c r="B15" s="48"/>
      <c r="C15" s="54"/>
      <c r="D15" s="2581"/>
      <c r="E15" s="2800"/>
      <c r="F15" s="2800"/>
      <c r="G15" s="2800"/>
      <c r="H15" s="2801"/>
      <c r="I15" s="2597" t="s">
        <v>113</v>
      </c>
      <c r="J15" s="2598"/>
      <c r="K15" s="2598"/>
      <c r="L15" s="2599"/>
      <c r="M15" s="2570"/>
      <c r="N15" s="2564"/>
      <c r="O15" s="2564"/>
      <c r="P15" s="2564"/>
      <c r="Q15" s="2564"/>
      <c r="R15" s="2564"/>
      <c r="S15" s="2564"/>
      <c r="T15" s="2564"/>
      <c r="U15" s="2564"/>
      <c r="V15" s="2564"/>
      <c r="W15" s="2564"/>
      <c r="X15" s="2902">
        <v>2</v>
      </c>
      <c r="Y15" s="2932"/>
      <c r="AA15" s="2900"/>
      <c r="AB15" s="2564"/>
      <c r="AC15" s="2564"/>
      <c r="AD15" s="2564"/>
      <c r="AE15" s="2564"/>
      <c r="AF15" s="2564"/>
      <c r="AG15" s="2564"/>
      <c r="AH15" s="2564"/>
      <c r="AI15" s="2564"/>
      <c r="AJ15" s="2564"/>
      <c r="AK15" s="2564"/>
      <c r="AL15" s="2902">
        <v>2</v>
      </c>
      <c r="AN15" s="165"/>
      <c r="AO15" s="138"/>
    </row>
    <row r="16" spans="1:65" ht="18" hidden="1" customHeight="1" thickBot="1">
      <c r="B16" s="48"/>
      <c r="C16" s="54"/>
      <c r="D16" s="2581"/>
      <c r="E16" s="2910"/>
      <c r="F16" s="2910"/>
      <c r="G16" s="2910"/>
      <c r="H16" s="2911"/>
      <c r="I16" s="170">
        <v>55</v>
      </c>
      <c r="J16" s="170">
        <v>55</v>
      </c>
      <c r="K16" s="2600" t="s">
        <v>222</v>
      </c>
      <c r="L16" s="2601"/>
      <c r="M16" s="2571"/>
      <c r="N16" s="2565"/>
      <c r="O16" s="2565"/>
      <c r="P16" s="2565"/>
      <c r="Q16" s="2565"/>
      <c r="R16" s="2565"/>
      <c r="S16" s="2565"/>
      <c r="T16" s="2565"/>
      <c r="U16" s="2565"/>
      <c r="V16" s="2565"/>
      <c r="W16" s="2565"/>
      <c r="X16" s="2903"/>
      <c r="Y16" s="2932"/>
      <c r="AA16" s="2901"/>
      <c r="AB16" s="2565"/>
      <c r="AC16" s="2565"/>
      <c r="AD16" s="2565"/>
      <c r="AE16" s="2565"/>
      <c r="AF16" s="2565"/>
      <c r="AG16" s="2565"/>
      <c r="AH16" s="2565"/>
      <c r="AI16" s="2565"/>
      <c r="AJ16" s="2565"/>
      <c r="AK16" s="2565"/>
      <c r="AL16" s="2903"/>
      <c r="AN16" s="165"/>
      <c r="AO16" s="138"/>
    </row>
    <row r="17" spans="2:41" ht="37.5" customHeight="1" thickBot="1">
      <c r="B17" s="48"/>
      <c r="C17" s="54"/>
      <c r="D17" s="460"/>
      <c r="E17" s="2912" t="s">
        <v>293</v>
      </c>
      <c r="F17" s="2557" t="s">
        <v>294</v>
      </c>
      <c r="G17" s="2558"/>
      <c r="H17" s="2558"/>
      <c r="I17" s="461">
        <f>SUM(I18:I19)</f>
        <v>0.02</v>
      </c>
      <c r="J17" s="461">
        <f>SUM(J18:J19)</f>
        <v>0.02</v>
      </c>
      <c r="K17" s="2560" t="s">
        <v>117</v>
      </c>
      <c r="L17" s="2561"/>
      <c r="M17" s="2622"/>
      <c r="N17" s="2622"/>
      <c r="O17" s="2622"/>
      <c r="P17" s="2622"/>
      <c r="Q17" s="2622"/>
      <c r="R17" s="2622"/>
      <c r="S17" s="2622"/>
      <c r="T17" s="2622"/>
      <c r="U17" s="2622"/>
      <c r="V17" s="2622"/>
      <c r="W17" s="2622"/>
      <c r="X17" s="2877"/>
      <c r="Y17" s="2932"/>
      <c r="AA17" s="462"/>
      <c r="AB17" s="463"/>
      <c r="AC17" s="464"/>
      <c r="AD17" s="331"/>
      <c r="AE17" s="331"/>
      <c r="AF17" s="331"/>
      <c r="AG17" s="331"/>
      <c r="AH17" s="331"/>
      <c r="AI17" s="331"/>
      <c r="AJ17" s="331"/>
      <c r="AK17" s="331"/>
      <c r="AL17" s="138"/>
      <c r="AN17" s="165"/>
      <c r="AO17" s="138"/>
    </row>
    <row r="18" spans="2:41" ht="111.75" customHeight="1" thickBot="1">
      <c r="B18" s="48"/>
      <c r="C18" s="54"/>
      <c r="D18" s="460"/>
      <c r="E18" s="2913"/>
      <c r="F18" s="465" t="s">
        <v>295</v>
      </c>
      <c r="G18" s="2915" t="s">
        <v>296</v>
      </c>
      <c r="H18" s="2916"/>
      <c r="I18" s="365">
        <f>SUM(M18:X18)</f>
        <v>0.01</v>
      </c>
      <c r="J18" s="365">
        <f>SUM(N18:Y18)</f>
        <v>0.01</v>
      </c>
      <c r="K18" s="466">
        <v>3</v>
      </c>
      <c r="L18" s="467" t="s">
        <v>297</v>
      </c>
      <c r="M18" s="329"/>
      <c r="N18" s="329"/>
      <c r="O18" s="329"/>
      <c r="P18" s="420">
        <v>2.5000000000000001E-3</v>
      </c>
      <c r="Q18" s="420"/>
      <c r="R18" s="420"/>
      <c r="S18" s="420">
        <v>5.0000000000000001E-3</v>
      </c>
      <c r="T18" s="420"/>
      <c r="U18" s="420"/>
      <c r="V18" s="420">
        <v>2.5000000000000001E-3</v>
      </c>
      <c r="W18" s="420"/>
      <c r="X18" s="468"/>
      <c r="Y18" s="2932"/>
      <c r="AA18" s="469"/>
      <c r="AB18" s="470"/>
      <c r="AC18" s="470"/>
      <c r="AD18" s="420">
        <v>2.5000000000000001E-3</v>
      </c>
      <c r="AE18" s="420"/>
      <c r="AF18" s="420"/>
      <c r="AG18" s="420">
        <v>5.0000000000000001E-3</v>
      </c>
      <c r="AH18" s="420"/>
      <c r="AI18" s="420"/>
      <c r="AJ18" s="420">
        <v>2.5000000000000001E-3</v>
      </c>
      <c r="AK18" s="420"/>
      <c r="AL18" s="468"/>
      <c r="AN18" s="471"/>
      <c r="AO18" s="472"/>
    </row>
    <row r="19" spans="2:41" ht="63" customHeight="1" thickBot="1">
      <c r="B19" s="48"/>
      <c r="C19" s="54"/>
      <c r="D19" s="460"/>
      <c r="E19" s="2914"/>
      <c r="F19" s="317" t="s">
        <v>298</v>
      </c>
      <c r="G19" s="2917" t="s">
        <v>299</v>
      </c>
      <c r="H19" s="2918"/>
      <c r="I19" s="365">
        <f>SUM(M19:X19)</f>
        <v>0.01</v>
      </c>
      <c r="J19" s="365">
        <f>SUM(N19:Y19)</f>
        <v>0.01</v>
      </c>
      <c r="K19" s="473">
        <v>5</v>
      </c>
      <c r="L19" s="431" t="s">
        <v>300</v>
      </c>
      <c r="M19" s="420"/>
      <c r="N19" s="420"/>
      <c r="O19" s="420">
        <v>2.5000000000000001E-3</v>
      </c>
      <c r="P19" s="420"/>
      <c r="Q19" s="420"/>
      <c r="R19" s="420">
        <v>2.5000000000000001E-3</v>
      </c>
      <c r="S19" s="420"/>
      <c r="T19" s="420"/>
      <c r="U19" s="420">
        <v>2.5000000000000001E-3</v>
      </c>
      <c r="V19" s="420"/>
      <c r="W19" s="420">
        <v>2.5000000000000001E-3</v>
      </c>
      <c r="X19" s="474"/>
      <c r="Y19" s="2932"/>
      <c r="AA19" s="475"/>
      <c r="AB19" s="420"/>
      <c r="AC19" s="420">
        <v>2.5000000000000001E-3</v>
      </c>
      <c r="AD19" s="420"/>
      <c r="AE19" s="420"/>
      <c r="AF19" s="420">
        <v>2.5000000000000001E-3</v>
      </c>
      <c r="AG19" s="420"/>
      <c r="AH19" s="420"/>
      <c r="AI19" s="420">
        <v>2.5000000000000001E-3</v>
      </c>
      <c r="AJ19" s="420"/>
      <c r="AK19" s="420">
        <v>2.5000000000000001E-3</v>
      </c>
      <c r="AL19" s="474"/>
      <c r="AN19" s="471"/>
      <c r="AO19" s="476"/>
    </row>
    <row r="20" spans="2:41" ht="38.25" hidden="1" customHeight="1" thickBot="1">
      <c r="B20" s="39" t="s">
        <v>164</v>
      </c>
      <c r="C20" s="2572" t="s">
        <v>165</v>
      </c>
      <c r="D20" s="2573"/>
      <c r="E20" s="2572"/>
      <c r="F20" s="2572"/>
      <c r="G20" s="2572"/>
      <c r="H20" s="2572"/>
      <c r="I20" s="2572"/>
      <c r="J20" s="2572"/>
      <c r="K20" s="2572"/>
      <c r="L20" s="2572"/>
      <c r="M20" s="2573"/>
      <c r="N20" s="2573"/>
      <c r="O20" s="2573"/>
      <c r="P20" s="2573"/>
      <c r="Q20" s="2573"/>
      <c r="R20" s="2573"/>
      <c r="S20" s="2573"/>
      <c r="T20" s="2573"/>
      <c r="U20" s="2573"/>
      <c r="V20" s="2573"/>
      <c r="W20" s="2573"/>
      <c r="X20" s="2572"/>
      <c r="Y20" s="2932"/>
      <c r="AA20" s="165"/>
      <c r="AB20" s="331"/>
      <c r="AC20" s="331"/>
      <c r="AD20" s="331"/>
      <c r="AE20" s="331"/>
      <c r="AF20" s="331"/>
      <c r="AG20" s="331"/>
      <c r="AH20" s="331"/>
      <c r="AI20" s="331"/>
      <c r="AJ20" s="331"/>
      <c r="AK20" s="331"/>
      <c r="AL20" s="138"/>
      <c r="AN20" s="165"/>
      <c r="AO20" s="138"/>
    </row>
    <row r="21" spans="2:41" ht="42" hidden="1" customHeight="1" thickBot="1">
      <c r="B21" s="43"/>
      <c r="C21" s="477" t="s">
        <v>166</v>
      </c>
      <c r="D21" s="2576" t="s">
        <v>301</v>
      </c>
      <c r="E21" s="2577"/>
      <c r="F21" s="2577"/>
      <c r="G21" s="2577"/>
      <c r="H21" s="2577"/>
      <c r="I21" s="2577"/>
      <c r="J21" s="2577"/>
      <c r="K21" s="2577"/>
      <c r="L21" s="2577"/>
      <c r="M21" s="2577"/>
      <c r="N21" s="2577"/>
      <c r="O21" s="2577"/>
      <c r="P21" s="2577"/>
      <c r="Q21" s="2577"/>
      <c r="R21" s="2577"/>
      <c r="S21" s="2577"/>
      <c r="T21" s="2577"/>
      <c r="U21" s="2577"/>
      <c r="V21" s="2577"/>
      <c r="W21" s="2577"/>
      <c r="X21" s="2577"/>
      <c r="Y21" s="478"/>
      <c r="AA21" s="165"/>
      <c r="AB21" s="331"/>
      <c r="AC21" s="331"/>
      <c r="AD21" s="331"/>
      <c r="AE21" s="331"/>
      <c r="AF21" s="331"/>
      <c r="AG21" s="331"/>
      <c r="AH21" s="331"/>
      <c r="AI21" s="331"/>
      <c r="AJ21" s="331"/>
      <c r="AK21" s="331"/>
      <c r="AL21" s="138"/>
      <c r="AN21" s="165"/>
      <c r="AO21" s="138"/>
    </row>
    <row r="22" spans="2:41" ht="30.75" hidden="1" customHeight="1" thickBot="1">
      <c r="B22" s="458"/>
      <c r="C22" s="458"/>
      <c r="D22" s="2694" t="s">
        <v>302</v>
      </c>
      <c r="E22" s="2905" t="s">
        <v>303</v>
      </c>
      <c r="F22" s="2905"/>
      <c r="G22" s="2905"/>
      <c r="H22" s="2906"/>
      <c r="I22" s="2647" t="s">
        <v>112</v>
      </c>
      <c r="J22" s="2648"/>
      <c r="K22" s="2648"/>
      <c r="L22" s="2649"/>
      <c r="M22" s="2884" t="s">
        <v>291</v>
      </c>
      <c r="N22" s="2884"/>
      <c r="O22" s="2884"/>
      <c r="P22" s="2884"/>
      <c r="Q22" s="2884"/>
      <c r="R22" s="2884"/>
      <c r="S22" s="2884"/>
      <c r="T22" s="2884"/>
      <c r="U22" s="2884"/>
      <c r="V22" s="2884"/>
      <c r="W22" s="2884"/>
      <c r="X22" s="2885"/>
      <c r="Y22" s="478"/>
      <c r="AA22" s="2883" t="s">
        <v>291</v>
      </c>
      <c r="AB22" s="2884"/>
      <c r="AC22" s="2884"/>
      <c r="AD22" s="2884"/>
      <c r="AE22" s="2884"/>
      <c r="AF22" s="2884"/>
      <c r="AG22" s="2884"/>
      <c r="AH22" s="2884"/>
      <c r="AI22" s="2884"/>
      <c r="AJ22" s="2884"/>
      <c r="AK22" s="2884"/>
      <c r="AL22" s="2885"/>
      <c r="AN22" s="165"/>
      <c r="AO22" s="138"/>
    </row>
    <row r="23" spans="2:41" ht="15.75" hidden="1" thickBot="1">
      <c r="B23" s="458"/>
      <c r="C23" s="459"/>
      <c r="D23" s="2581"/>
      <c r="E23" s="2800"/>
      <c r="F23" s="2800"/>
      <c r="G23" s="2800"/>
      <c r="H23" s="2801"/>
      <c r="I23" s="2597" t="s">
        <v>113</v>
      </c>
      <c r="J23" s="2598"/>
      <c r="K23" s="2598"/>
      <c r="L23" s="2599"/>
      <c r="M23" s="2570"/>
      <c r="N23" s="2564"/>
      <c r="O23" s="2564"/>
      <c r="P23" s="2564"/>
      <c r="Q23" s="2564"/>
      <c r="R23" s="2564"/>
      <c r="S23" s="2564"/>
      <c r="T23" s="2564"/>
      <c r="U23" s="2564"/>
      <c r="V23" s="2564"/>
      <c r="W23" s="2564"/>
      <c r="X23" s="2902">
        <v>2</v>
      </c>
      <c r="Y23" s="305" t="e">
        <f>Y28+Y33+#REF!+Y39+#REF!+#REF!+#REF!+#REF!</f>
        <v>#REF!</v>
      </c>
      <c r="AA23" s="2900"/>
      <c r="AB23" s="2564"/>
      <c r="AC23" s="2564"/>
      <c r="AD23" s="2564"/>
      <c r="AE23" s="2564"/>
      <c r="AF23" s="2564"/>
      <c r="AG23" s="2564"/>
      <c r="AH23" s="2564"/>
      <c r="AI23" s="2564"/>
      <c r="AJ23" s="2564"/>
      <c r="AK23" s="2564"/>
      <c r="AL23" s="2902">
        <v>2</v>
      </c>
      <c r="AN23" s="165"/>
      <c r="AO23" s="138"/>
    </row>
    <row r="24" spans="2:41" ht="15.75" hidden="1" thickBot="1">
      <c r="B24" s="458"/>
      <c r="C24" s="458"/>
      <c r="D24" s="2581"/>
      <c r="E24" s="2800"/>
      <c r="F24" s="2800"/>
      <c r="G24" s="2800"/>
      <c r="H24" s="2801"/>
      <c r="I24" s="170">
        <v>34</v>
      </c>
      <c r="J24" s="170">
        <v>34</v>
      </c>
      <c r="K24" s="2600" t="s">
        <v>222</v>
      </c>
      <c r="L24" s="2601"/>
      <c r="M24" s="2571"/>
      <c r="N24" s="2565"/>
      <c r="O24" s="2565"/>
      <c r="P24" s="2565"/>
      <c r="Q24" s="2565"/>
      <c r="R24" s="2565"/>
      <c r="S24" s="2565"/>
      <c r="T24" s="2565"/>
      <c r="U24" s="2565"/>
      <c r="V24" s="2565"/>
      <c r="W24" s="2565"/>
      <c r="X24" s="2903"/>
      <c r="Y24" s="478"/>
      <c r="AA24" s="2901"/>
      <c r="AB24" s="2565"/>
      <c r="AC24" s="2565"/>
      <c r="AD24" s="2565"/>
      <c r="AE24" s="2565"/>
      <c r="AF24" s="2565"/>
      <c r="AG24" s="2565"/>
      <c r="AH24" s="2565"/>
      <c r="AI24" s="2565"/>
      <c r="AJ24" s="2565"/>
      <c r="AK24" s="2565"/>
      <c r="AL24" s="2903"/>
      <c r="AN24" s="165"/>
      <c r="AO24" s="138"/>
    </row>
    <row r="25" spans="2:41" ht="24" hidden="1" customHeight="1" thickBot="1">
      <c r="B25" s="48"/>
      <c r="C25" s="54"/>
      <c r="D25" s="2581"/>
      <c r="E25" s="2800"/>
      <c r="F25" s="2800"/>
      <c r="G25" s="2800"/>
      <c r="H25" s="2801"/>
      <c r="I25" s="2647" t="s">
        <v>112</v>
      </c>
      <c r="J25" s="2648"/>
      <c r="K25" s="2648"/>
      <c r="L25" s="2649"/>
      <c r="M25" s="2884" t="s">
        <v>292</v>
      </c>
      <c r="N25" s="2884"/>
      <c r="O25" s="2884"/>
      <c r="P25" s="2884"/>
      <c r="Q25" s="2884"/>
      <c r="R25" s="2884"/>
      <c r="S25" s="2884"/>
      <c r="T25" s="2884"/>
      <c r="U25" s="2884"/>
      <c r="V25" s="2884"/>
      <c r="W25" s="2884"/>
      <c r="X25" s="2885"/>
      <c r="AA25" s="2883" t="s">
        <v>292</v>
      </c>
      <c r="AB25" s="2884"/>
      <c r="AC25" s="2884"/>
      <c r="AD25" s="2884"/>
      <c r="AE25" s="2884"/>
      <c r="AF25" s="2884"/>
      <c r="AG25" s="2884"/>
      <c r="AH25" s="2884"/>
      <c r="AI25" s="2884"/>
      <c r="AJ25" s="2884"/>
      <c r="AK25" s="2884"/>
      <c r="AL25" s="2885"/>
      <c r="AN25" s="165"/>
      <c r="AO25" s="138"/>
    </row>
    <row r="26" spans="2:41" ht="9.75" hidden="1" customHeight="1">
      <c r="B26" s="48"/>
      <c r="C26" s="54"/>
      <c r="D26" s="2581"/>
      <c r="E26" s="2800"/>
      <c r="F26" s="2800"/>
      <c r="G26" s="2800"/>
      <c r="H26" s="2801"/>
      <c r="I26" s="2597" t="s">
        <v>113</v>
      </c>
      <c r="J26" s="2598"/>
      <c r="K26" s="2598"/>
      <c r="L26" s="2599"/>
      <c r="M26" s="2570"/>
      <c r="N26" s="2564"/>
      <c r="O26" s="2564"/>
      <c r="P26" s="2564"/>
      <c r="Q26" s="2564"/>
      <c r="R26" s="2564"/>
      <c r="S26" s="2564"/>
      <c r="T26" s="2564"/>
      <c r="U26" s="2564"/>
      <c r="V26" s="2564"/>
      <c r="W26" s="2564"/>
      <c r="X26" s="2902">
        <v>2</v>
      </c>
      <c r="Y26" s="478"/>
      <c r="AA26" s="2900"/>
      <c r="AB26" s="2564"/>
      <c r="AC26" s="2564"/>
      <c r="AD26" s="2564"/>
      <c r="AE26" s="2564"/>
      <c r="AF26" s="2564"/>
      <c r="AG26" s="2564"/>
      <c r="AH26" s="2564"/>
      <c r="AI26" s="2564"/>
      <c r="AJ26" s="2564"/>
      <c r="AK26" s="2564"/>
      <c r="AL26" s="2902">
        <v>2</v>
      </c>
      <c r="AN26" s="165"/>
      <c r="AO26" s="138"/>
    </row>
    <row r="27" spans="2:41" ht="18" hidden="1" customHeight="1" thickBot="1">
      <c r="B27" s="48"/>
      <c r="C27" s="54"/>
      <c r="D27" s="2582"/>
      <c r="E27" s="2910"/>
      <c r="F27" s="2910"/>
      <c r="G27" s="2910"/>
      <c r="H27" s="2911"/>
      <c r="I27" s="170">
        <v>55</v>
      </c>
      <c r="J27" s="170">
        <v>55</v>
      </c>
      <c r="K27" s="2600" t="s">
        <v>222</v>
      </c>
      <c r="L27" s="2601"/>
      <c r="M27" s="2571"/>
      <c r="N27" s="2565"/>
      <c r="O27" s="2565"/>
      <c r="P27" s="2565"/>
      <c r="Q27" s="2565"/>
      <c r="R27" s="2565"/>
      <c r="S27" s="2565"/>
      <c r="T27" s="2565"/>
      <c r="U27" s="2565"/>
      <c r="V27" s="2565"/>
      <c r="W27" s="2565"/>
      <c r="X27" s="2903"/>
      <c r="Y27" s="478"/>
      <c r="AA27" s="2901"/>
      <c r="AB27" s="2565"/>
      <c r="AC27" s="2565"/>
      <c r="AD27" s="2565"/>
      <c r="AE27" s="2565"/>
      <c r="AF27" s="2565"/>
      <c r="AG27" s="2565"/>
      <c r="AH27" s="2565"/>
      <c r="AI27" s="2565"/>
      <c r="AJ27" s="2565"/>
      <c r="AK27" s="2565"/>
      <c r="AL27" s="2903"/>
      <c r="AN27" s="165"/>
      <c r="AO27" s="138"/>
    </row>
    <row r="28" spans="2:41" ht="35.25" customHeight="1" thickBot="1">
      <c r="B28" s="48"/>
      <c r="C28" s="54"/>
      <c r="D28" s="310"/>
      <c r="E28" s="2876" t="s">
        <v>304</v>
      </c>
      <c r="F28" s="2557" t="s">
        <v>305</v>
      </c>
      <c r="G28" s="2558"/>
      <c r="H28" s="2558"/>
      <c r="I28" s="461">
        <f>SUM(I30:I32)</f>
        <v>0.01</v>
      </c>
      <c r="J28" s="461">
        <f>SUM(J30:J32)</f>
        <v>5.0000000000000001E-3</v>
      </c>
      <c r="K28" s="2560" t="s">
        <v>117</v>
      </c>
      <c r="L28" s="2561"/>
      <c r="M28" s="2561"/>
      <c r="N28" s="2561"/>
      <c r="O28" s="2561"/>
      <c r="P28" s="2561"/>
      <c r="Q28" s="2561"/>
      <c r="R28" s="2561"/>
      <c r="S28" s="2561"/>
      <c r="T28" s="2561"/>
      <c r="U28" s="2561"/>
      <c r="V28" s="2561"/>
      <c r="W28" s="2561"/>
      <c r="X28" s="2877"/>
      <c r="Y28" s="480">
        <f>SUM(Y30:Y32)</f>
        <v>0</v>
      </c>
      <c r="AA28" s="462" t="s">
        <v>306</v>
      </c>
      <c r="AB28" s="463"/>
      <c r="AC28" s="464"/>
      <c r="AD28" s="331"/>
      <c r="AE28" s="331"/>
      <c r="AF28" s="331"/>
      <c r="AG28" s="331"/>
      <c r="AH28" s="331"/>
      <c r="AI28" s="331"/>
      <c r="AJ28" s="331"/>
      <c r="AK28" s="331"/>
      <c r="AL28" s="138"/>
      <c r="AN28" s="165"/>
      <c r="AO28" s="138"/>
    </row>
    <row r="29" spans="2:41" ht="56.25" customHeight="1" thickBot="1">
      <c r="B29" s="48"/>
      <c r="C29" s="54"/>
      <c r="D29" s="54"/>
      <c r="E29" s="2815"/>
      <c r="F29" s="317" t="s">
        <v>307</v>
      </c>
      <c r="G29" s="2904" t="s">
        <v>308</v>
      </c>
      <c r="H29" s="2562"/>
      <c r="I29" s="481">
        <f>SUM(I30:I32)</f>
        <v>0.01</v>
      </c>
      <c r="J29" s="481">
        <f>SUM(J30:J32)</f>
        <v>5.0000000000000001E-3</v>
      </c>
      <c r="K29" s="466">
        <v>1</v>
      </c>
      <c r="L29" s="320" t="s">
        <v>309</v>
      </c>
      <c r="M29" s="482"/>
      <c r="N29" s="483"/>
      <c r="O29" s="483"/>
      <c r="P29" s="484"/>
      <c r="Q29" s="484">
        <f>SUM(Q30:Q32)</f>
        <v>5.0000000000000001E-3</v>
      </c>
      <c r="R29" s="484"/>
      <c r="S29" s="484"/>
      <c r="T29" s="484"/>
      <c r="U29" s="484">
        <f>SUM(U30:U32)</f>
        <v>2.5000000000000001E-3</v>
      </c>
      <c r="V29" s="484"/>
      <c r="W29" s="484">
        <f>SUM(W30:W32)</f>
        <v>2.5000000000000001E-3</v>
      </c>
      <c r="X29" s="468"/>
      <c r="Y29" s="485"/>
      <c r="AA29" s="469"/>
      <c r="AB29" s="470"/>
      <c r="AC29" s="470"/>
      <c r="AD29" s="484"/>
      <c r="AE29" s="484">
        <f>SUM(AE30:AE32)</f>
        <v>5.0000000000000001E-3</v>
      </c>
      <c r="AF29" s="484"/>
      <c r="AG29" s="484"/>
      <c r="AH29" s="484"/>
      <c r="AI29" s="484">
        <f>SUM(AI30:AI32)</f>
        <v>2.5000000000000001E-3</v>
      </c>
      <c r="AJ29" s="484">
        <v>2.5000000000000001E-3</v>
      </c>
      <c r="AK29" s="484"/>
      <c r="AL29" s="468"/>
      <c r="AN29" s="471"/>
      <c r="AO29" s="472"/>
    </row>
    <row r="30" spans="2:41" ht="26.25" customHeight="1">
      <c r="B30" s="48"/>
      <c r="C30" s="54"/>
      <c r="D30" s="54"/>
      <c r="E30" s="2815"/>
      <c r="F30" s="317" t="s">
        <v>123</v>
      </c>
      <c r="G30" s="2904" t="s">
        <v>310</v>
      </c>
      <c r="H30" s="2562"/>
      <c r="I30" s="481">
        <f>SUM(M30:X30)</f>
        <v>5.0000000000000001E-3</v>
      </c>
      <c r="J30" s="481">
        <f>SUM(N30:Y30)</f>
        <v>5.0000000000000001E-3</v>
      </c>
      <c r="K30" s="466">
        <v>1</v>
      </c>
      <c r="L30" s="320" t="s">
        <v>311</v>
      </c>
      <c r="M30" s="482"/>
      <c r="N30" s="483"/>
      <c r="O30" s="483"/>
      <c r="P30" s="484"/>
      <c r="Q30" s="484">
        <v>5.0000000000000001E-3</v>
      </c>
      <c r="R30" s="484"/>
      <c r="S30" s="484"/>
      <c r="T30" s="484"/>
      <c r="U30" s="484"/>
      <c r="V30" s="484"/>
      <c r="W30" s="484"/>
      <c r="X30" s="468"/>
      <c r="Y30" s="478"/>
      <c r="AA30" s="486"/>
      <c r="AB30" s="329"/>
      <c r="AC30" s="329"/>
      <c r="AD30" s="484"/>
      <c r="AE30" s="484">
        <v>5.0000000000000001E-3</v>
      </c>
      <c r="AF30" s="484"/>
      <c r="AG30" s="484"/>
      <c r="AH30" s="484"/>
      <c r="AI30" s="484"/>
      <c r="AJ30" s="484"/>
      <c r="AK30" s="484"/>
      <c r="AL30" s="468"/>
      <c r="AN30" s="471"/>
      <c r="AO30" s="114"/>
    </row>
    <row r="31" spans="2:41" ht="36.75" customHeight="1" thickBot="1">
      <c r="B31" s="48"/>
      <c r="C31" s="54"/>
      <c r="D31" s="54"/>
      <c r="E31" s="2815"/>
      <c r="F31" s="487" t="s">
        <v>123</v>
      </c>
      <c r="G31" s="2889" t="s">
        <v>312</v>
      </c>
      <c r="H31" s="2907"/>
      <c r="I31" s="365">
        <f t="shared" ref="I31" si="0">SUM(M31:X31)</f>
        <v>2.5000000000000001E-3</v>
      </c>
      <c r="J31" s="488"/>
      <c r="K31" s="473">
        <v>5</v>
      </c>
      <c r="L31" s="489" t="s">
        <v>313</v>
      </c>
      <c r="M31" s="490"/>
      <c r="N31" s="491"/>
      <c r="O31" s="491"/>
      <c r="P31" s="492"/>
      <c r="Q31" s="492"/>
      <c r="R31" s="492"/>
      <c r="S31" s="492"/>
      <c r="T31" s="492"/>
      <c r="U31" s="492">
        <v>2.5000000000000001E-3</v>
      </c>
      <c r="V31" s="492"/>
      <c r="W31" s="492"/>
      <c r="X31" s="493"/>
      <c r="Y31" s="494"/>
      <c r="AA31" s="486"/>
      <c r="AB31" s="329"/>
      <c r="AC31" s="329"/>
      <c r="AD31" s="492"/>
      <c r="AE31" s="492"/>
      <c r="AF31" s="492"/>
      <c r="AG31" s="492"/>
      <c r="AH31" s="492"/>
      <c r="AI31" s="492">
        <v>2.5000000000000001E-3</v>
      </c>
      <c r="AJ31" s="492"/>
      <c r="AK31" s="492"/>
      <c r="AL31" s="493" t="s">
        <v>314</v>
      </c>
      <c r="AN31" s="471">
        <v>0</v>
      </c>
      <c r="AO31" s="472" t="s">
        <v>315</v>
      </c>
    </row>
    <row r="32" spans="2:41" ht="36" customHeight="1" thickBot="1">
      <c r="B32" s="48"/>
      <c r="C32" s="54"/>
      <c r="D32" s="495"/>
      <c r="E32" s="2816"/>
      <c r="F32" s="497" t="s">
        <v>123</v>
      </c>
      <c r="G32" s="2908" t="s">
        <v>316</v>
      </c>
      <c r="H32" s="2909"/>
      <c r="I32" s="365">
        <f>SUM(M32:X32)</f>
        <v>2.5000000000000001E-3</v>
      </c>
      <c r="J32" s="488"/>
      <c r="K32" s="498">
        <v>1</v>
      </c>
      <c r="L32" s="499" t="s">
        <v>317</v>
      </c>
      <c r="M32" s="500"/>
      <c r="N32" s="501"/>
      <c r="O32" s="501"/>
      <c r="P32" s="502"/>
      <c r="Q32" s="502"/>
      <c r="R32" s="502"/>
      <c r="S32" s="502"/>
      <c r="T32" s="502"/>
      <c r="U32" s="502"/>
      <c r="V32" s="502"/>
      <c r="W32" s="484">
        <v>2.5000000000000001E-3</v>
      </c>
      <c r="X32" s="503"/>
      <c r="Y32" s="504"/>
      <c r="AA32" s="505"/>
      <c r="AB32" s="506"/>
      <c r="AC32" s="506"/>
      <c r="AD32" s="502"/>
      <c r="AE32" s="502"/>
      <c r="AF32" s="502"/>
      <c r="AG32" s="502"/>
      <c r="AH32" s="502"/>
      <c r="AI32" s="502"/>
      <c r="AJ32" s="502"/>
      <c r="AK32" s="484"/>
      <c r="AL32" s="503"/>
      <c r="AN32" s="507"/>
      <c r="AO32" s="114"/>
    </row>
    <row r="33" spans="1:65" ht="45" customHeight="1" thickBot="1">
      <c r="B33" s="48"/>
      <c r="C33" s="54"/>
      <c r="D33" s="495"/>
      <c r="E33" s="2876" t="s">
        <v>318</v>
      </c>
      <c r="F33" s="2557" t="s">
        <v>319</v>
      </c>
      <c r="G33" s="2558"/>
      <c r="H33" s="2558"/>
      <c r="I33" s="508">
        <f>SUM(I34:I34)</f>
        <v>0.05</v>
      </c>
      <c r="J33" s="508">
        <f>SUM(J34:J34)</f>
        <v>3.0000000000000002E-2</v>
      </c>
      <c r="K33" s="2560" t="s">
        <v>117</v>
      </c>
      <c r="L33" s="2561"/>
      <c r="M33" s="2561"/>
      <c r="N33" s="2561"/>
      <c r="O33" s="2561"/>
      <c r="P33" s="2561"/>
      <c r="Q33" s="2561"/>
      <c r="R33" s="2561"/>
      <c r="S33" s="2561"/>
      <c r="T33" s="2561"/>
      <c r="U33" s="2561"/>
      <c r="V33" s="2561"/>
      <c r="W33" s="2561"/>
      <c r="X33" s="2877"/>
      <c r="Y33" s="509">
        <f>SUM(Y34:Y34)</f>
        <v>0</v>
      </c>
      <c r="AA33" s="165"/>
      <c r="AB33" s="331"/>
      <c r="AC33" s="331"/>
      <c r="AD33" s="331"/>
      <c r="AE33" s="331"/>
      <c r="AF33" s="331"/>
      <c r="AG33" s="331"/>
      <c r="AH33" s="331"/>
      <c r="AI33" s="331"/>
      <c r="AJ33" s="331"/>
      <c r="AK33" s="331"/>
      <c r="AL33" s="138"/>
      <c r="AM33" s="32"/>
      <c r="AN33" s="510"/>
      <c r="AO33" s="511"/>
    </row>
    <row r="34" spans="1:65" ht="42.75" customHeight="1" thickBot="1">
      <c r="B34" s="48"/>
      <c r="C34" s="54"/>
      <c r="D34" s="54"/>
      <c r="E34" s="2815"/>
      <c r="F34" s="317" t="s">
        <v>320</v>
      </c>
      <c r="G34" s="2904" t="s">
        <v>321</v>
      </c>
      <c r="H34" s="2562"/>
      <c r="I34" s="512">
        <f>SUM(M34:X34)</f>
        <v>0.05</v>
      </c>
      <c r="J34" s="512">
        <f>SUM(AA34:AL34)</f>
        <v>3.0000000000000002E-2</v>
      </c>
      <c r="K34" s="466">
        <v>1</v>
      </c>
      <c r="L34" s="320" t="s">
        <v>322</v>
      </c>
      <c r="M34" s="513"/>
      <c r="N34" s="484"/>
      <c r="O34" s="484"/>
      <c r="P34" s="484"/>
      <c r="Q34" s="484">
        <v>5.0000000000000001E-3</v>
      </c>
      <c r="R34" s="484"/>
      <c r="S34" s="484"/>
      <c r="T34" s="484"/>
      <c r="U34" s="484">
        <v>2.5000000000000001E-2</v>
      </c>
      <c r="V34" s="484"/>
      <c r="W34" s="484"/>
      <c r="X34" s="514">
        <v>0.02</v>
      </c>
      <c r="Y34" s="515"/>
      <c r="AA34" s="516"/>
      <c r="AB34" s="484"/>
      <c r="AC34" s="484"/>
      <c r="AD34" s="484"/>
      <c r="AE34" s="484">
        <v>5.0000000000000001E-3</v>
      </c>
      <c r="AF34" s="484"/>
      <c r="AG34" s="484"/>
      <c r="AH34" s="484"/>
      <c r="AI34" s="484">
        <v>2.5000000000000001E-2</v>
      </c>
      <c r="AJ34" s="484"/>
      <c r="AK34" s="484"/>
      <c r="AL34" s="517"/>
      <c r="AM34" s="32"/>
      <c r="AN34" s="471">
        <v>0</v>
      </c>
      <c r="AO34" s="518" t="s">
        <v>323</v>
      </c>
    </row>
    <row r="35" spans="1:65" s="519" customFormat="1" ht="35.25" hidden="1" customHeight="1" thickBot="1">
      <c r="B35" s="520"/>
      <c r="C35" s="477" t="s">
        <v>324</v>
      </c>
      <c r="D35" s="2576" t="s">
        <v>325</v>
      </c>
      <c r="E35" s="2577"/>
      <c r="F35" s="2577"/>
      <c r="G35" s="2577"/>
      <c r="H35" s="2577"/>
      <c r="I35" s="2577"/>
      <c r="J35" s="2577"/>
      <c r="K35" s="2577"/>
      <c r="L35" s="2577"/>
      <c r="M35" s="2577"/>
      <c r="N35" s="2577"/>
      <c r="O35" s="2577"/>
      <c r="P35" s="2577"/>
      <c r="Q35" s="2577"/>
      <c r="R35" s="2577"/>
      <c r="S35" s="2577"/>
      <c r="T35" s="2577"/>
      <c r="U35" s="2577"/>
      <c r="V35" s="2577"/>
      <c r="W35" s="2577"/>
      <c r="X35" s="2577"/>
      <c r="Y35" s="521"/>
      <c r="Z35" s="32"/>
      <c r="AA35" s="522"/>
      <c r="AB35" s="334"/>
      <c r="AC35" s="334"/>
      <c r="AD35" s="334"/>
      <c r="AE35" s="334"/>
      <c r="AF35" s="334"/>
      <c r="AG35" s="334"/>
      <c r="AH35" s="334"/>
      <c r="AI35" s="334"/>
      <c r="AJ35" s="334"/>
      <c r="AK35" s="334"/>
      <c r="AL35" s="511"/>
      <c r="AM35" s="32"/>
      <c r="AN35" s="522"/>
      <c r="AO35" s="511"/>
    </row>
    <row r="36" spans="1:65" s="524" customFormat="1" ht="26.25" hidden="1" customHeight="1" thickBot="1">
      <c r="A36" s="519"/>
      <c r="B36" s="520"/>
      <c r="C36" s="523"/>
      <c r="D36" s="2694" t="s">
        <v>326</v>
      </c>
      <c r="E36" s="2905" t="s">
        <v>327</v>
      </c>
      <c r="F36" s="2905"/>
      <c r="G36" s="2905"/>
      <c r="H36" s="2906"/>
      <c r="I36" s="2647" t="s">
        <v>112</v>
      </c>
      <c r="J36" s="2648"/>
      <c r="K36" s="2648"/>
      <c r="L36" s="2649"/>
      <c r="M36" s="2884" t="s">
        <v>328</v>
      </c>
      <c r="N36" s="2884"/>
      <c r="O36" s="2884"/>
      <c r="P36" s="2884"/>
      <c r="Q36" s="2884"/>
      <c r="R36" s="2884"/>
      <c r="S36" s="2884"/>
      <c r="T36" s="2884"/>
      <c r="U36" s="2884"/>
      <c r="V36" s="2884"/>
      <c r="W36" s="2884"/>
      <c r="X36" s="2885"/>
      <c r="Y36" s="521"/>
      <c r="Z36" s="32"/>
      <c r="AA36" s="2883" t="s">
        <v>328</v>
      </c>
      <c r="AB36" s="2884"/>
      <c r="AC36" s="2884"/>
      <c r="AD36" s="2884"/>
      <c r="AE36" s="2884"/>
      <c r="AF36" s="2884"/>
      <c r="AG36" s="2884"/>
      <c r="AH36" s="2884"/>
      <c r="AI36" s="2884"/>
      <c r="AJ36" s="2884"/>
      <c r="AK36" s="2884"/>
      <c r="AL36" s="2885"/>
      <c r="AM36" s="32"/>
      <c r="AN36" s="522"/>
      <c r="AO36" s="511"/>
      <c r="AP36" s="519"/>
      <c r="AQ36" s="519"/>
      <c r="AR36" s="519"/>
      <c r="AS36" s="519"/>
      <c r="AT36" s="519"/>
      <c r="AU36" s="519"/>
      <c r="AV36" s="519"/>
      <c r="AW36" s="519"/>
      <c r="AX36" s="519"/>
      <c r="AY36" s="519"/>
      <c r="AZ36" s="519"/>
      <c r="BA36" s="519"/>
      <c r="BB36" s="519"/>
      <c r="BC36" s="519"/>
      <c r="BD36" s="519"/>
      <c r="BE36" s="519"/>
      <c r="BF36" s="519"/>
      <c r="BG36" s="519"/>
      <c r="BH36" s="519"/>
      <c r="BI36" s="519"/>
      <c r="BJ36" s="519"/>
      <c r="BK36" s="519"/>
      <c r="BL36" s="519"/>
      <c r="BM36" s="519"/>
    </row>
    <row r="37" spans="1:65" s="524" customFormat="1" ht="26.25" hidden="1" customHeight="1">
      <c r="A37" s="519"/>
      <c r="B37" s="520"/>
      <c r="C37" s="525"/>
      <c r="D37" s="2581"/>
      <c r="E37" s="2800"/>
      <c r="F37" s="2800"/>
      <c r="G37" s="2800"/>
      <c r="H37" s="2801"/>
      <c r="I37" s="2597" t="s">
        <v>113</v>
      </c>
      <c r="J37" s="2598"/>
      <c r="K37" s="2598"/>
      <c r="L37" s="2599"/>
      <c r="M37" s="2570"/>
      <c r="N37" s="2564"/>
      <c r="O37" s="2564"/>
      <c r="P37" s="2564"/>
      <c r="Q37" s="2564"/>
      <c r="R37" s="2564"/>
      <c r="S37" s="2564"/>
      <c r="T37" s="2564"/>
      <c r="U37" s="2564"/>
      <c r="V37" s="2564">
        <v>5</v>
      </c>
      <c r="W37" s="2564"/>
      <c r="X37" s="2902"/>
      <c r="Y37" s="521"/>
      <c r="Z37" s="526"/>
      <c r="AA37" s="2900"/>
      <c r="AB37" s="2564"/>
      <c r="AC37" s="2564"/>
      <c r="AD37" s="2564"/>
      <c r="AE37" s="2564"/>
      <c r="AF37" s="2564"/>
      <c r="AG37" s="2564"/>
      <c r="AH37" s="2564"/>
      <c r="AI37" s="2564"/>
      <c r="AJ37" s="2564">
        <v>5</v>
      </c>
      <c r="AK37" s="2564"/>
      <c r="AL37" s="2902"/>
      <c r="AM37" s="32"/>
      <c r="AN37" s="522"/>
      <c r="AO37" s="511"/>
      <c r="AP37" s="519"/>
      <c r="AQ37" s="519"/>
      <c r="AR37" s="519"/>
      <c r="AS37" s="519"/>
      <c r="AT37" s="519"/>
      <c r="AU37" s="519"/>
      <c r="AV37" s="519"/>
      <c r="AW37" s="519"/>
      <c r="AX37" s="519"/>
      <c r="AY37" s="519"/>
      <c r="AZ37" s="519"/>
      <c r="BA37" s="519"/>
      <c r="BB37" s="519"/>
      <c r="BC37" s="519"/>
      <c r="BD37" s="519"/>
      <c r="BE37" s="519"/>
      <c r="BF37" s="519"/>
      <c r="BG37" s="519"/>
      <c r="BH37" s="519"/>
      <c r="BI37" s="519"/>
      <c r="BJ37" s="519"/>
      <c r="BK37" s="519"/>
      <c r="BL37" s="519"/>
      <c r="BM37" s="519"/>
    </row>
    <row r="38" spans="1:65" s="524" customFormat="1" ht="26.25" hidden="1" customHeight="1" thickBot="1">
      <c r="A38" s="519"/>
      <c r="B38" s="520"/>
      <c r="C38" s="523"/>
      <c r="D38" s="2581"/>
      <c r="E38" s="2800"/>
      <c r="F38" s="2800"/>
      <c r="G38" s="2800"/>
      <c r="H38" s="2801"/>
      <c r="I38" s="170">
        <v>5</v>
      </c>
      <c r="J38" s="170">
        <v>5</v>
      </c>
      <c r="K38" s="2600" t="s">
        <v>222</v>
      </c>
      <c r="L38" s="2601"/>
      <c r="M38" s="2571"/>
      <c r="N38" s="2565"/>
      <c r="O38" s="2565"/>
      <c r="P38" s="2565"/>
      <c r="Q38" s="2565"/>
      <c r="R38" s="2565"/>
      <c r="S38" s="2565"/>
      <c r="T38" s="2565"/>
      <c r="U38" s="2565"/>
      <c r="V38" s="2565"/>
      <c r="W38" s="2565"/>
      <c r="X38" s="2903"/>
      <c r="Y38" s="521"/>
      <c r="Z38" s="527"/>
      <c r="AA38" s="2901"/>
      <c r="AB38" s="2565"/>
      <c r="AC38" s="2565"/>
      <c r="AD38" s="2565"/>
      <c r="AE38" s="2565"/>
      <c r="AF38" s="2565"/>
      <c r="AG38" s="2565"/>
      <c r="AH38" s="2565"/>
      <c r="AI38" s="2565"/>
      <c r="AJ38" s="2565"/>
      <c r="AK38" s="2565"/>
      <c r="AL38" s="2903"/>
      <c r="AM38" s="32"/>
      <c r="AN38" s="522"/>
      <c r="AO38" s="511"/>
      <c r="AP38" s="519"/>
      <c r="AQ38" s="519"/>
      <c r="AR38" s="519"/>
      <c r="AS38" s="519"/>
      <c r="AT38" s="519"/>
      <c r="AU38" s="519"/>
      <c r="AV38" s="519"/>
      <c r="AW38" s="519"/>
      <c r="AX38" s="519"/>
      <c r="AY38" s="519"/>
      <c r="AZ38" s="519"/>
      <c r="BA38" s="519"/>
      <c r="BB38" s="519"/>
      <c r="BC38" s="519"/>
      <c r="BD38" s="519"/>
      <c r="BE38" s="519"/>
      <c r="BF38" s="519"/>
      <c r="BG38" s="519"/>
      <c r="BH38" s="519"/>
      <c r="BI38" s="519"/>
      <c r="BJ38" s="519"/>
      <c r="BK38" s="519"/>
      <c r="BL38" s="519"/>
      <c r="BM38" s="519"/>
    </row>
    <row r="39" spans="1:65" s="519" customFormat="1" ht="44.25" customHeight="1" thickBot="1">
      <c r="B39" s="520"/>
      <c r="C39" s="528"/>
      <c r="D39" s="529"/>
      <c r="E39" s="2876" t="s">
        <v>329</v>
      </c>
      <c r="F39" s="2891" t="s">
        <v>330</v>
      </c>
      <c r="G39" s="2892"/>
      <c r="H39" s="2893"/>
      <c r="I39" s="530">
        <f>SUM(I40:I42)</f>
        <v>3.2099999999999997E-2</v>
      </c>
      <c r="J39" s="530">
        <f>SUM(J40:J42)</f>
        <v>3.2099999999999997E-2</v>
      </c>
      <c r="K39" s="2894" t="s">
        <v>117</v>
      </c>
      <c r="L39" s="2894"/>
      <c r="M39" s="2894"/>
      <c r="N39" s="2894"/>
      <c r="O39" s="2894"/>
      <c r="P39" s="2894"/>
      <c r="Q39" s="2894"/>
      <c r="R39" s="2894"/>
      <c r="S39" s="2894"/>
      <c r="T39" s="2894"/>
      <c r="U39" s="2894"/>
      <c r="V39" s="2894"/>
      <c r="W39" s="2894"/>
      <c r="X39" s="2895"/>
      <c r="Y39" s="531">
        <f>SUM(Y42:Y45)</f>
        <v>0</v>
      </c>
      <c r="Z39" s="32"/>
      <c r="AA39" s="522"/>
      <c r="AB39" s="334"/>
      <c r="AC39" s="334"/>
      <c r="AD39" s="334"/>
      <c r="AE39" s="334"/>
      <c r="AF39" s="334"/>
      <c r="AG39" s="334"/>
      <c r="AH39" s="334"/>
      <c r="AI39" s="334"/>
      <c r="AJ39" s="334"/>
      <c r="AK39" s="334"/>
      <c r="AL39" s="511"/>
      <c r="AM39" s="32"/>
      <c r="AN39" s="522"/>
      <c r="AO39" s="511"/>
    </row>
    <row r="40" spans="1:65" s="519" customFormat="1" ht="52.5" customHeight="1" thickBot="1">
      <c r="B40" s="520"/>
      <c r="C40" s="528"/>
      <c r="D40" s="528"/>
      <c r="E40" s="2815"/>
      <c r="F40" s="532" t="s">
        <v>331</v>
      </c>
      <c r="G40" s="2896" t="s">
        <v>332</v>
      </c>
      <c r="H40" s="2897"/>
      <c r="I40" s="533">
        <f t="shared" ref="I40:J42" si="1">SUM(M40:X40)</f>
        <v>2.5000000000000001E-3</v>
      </c>
      <c r="J40" s="533">
        <f t="shared" si="1"/>
        <v>2.5000000000000001E-3</v>
      </c>
      <c r="K40" s="534">
        <v>3</v>
      </c>
      <c r="L40" s="535" t="s">
        <v>333</v>
      </c>
      <c r="M40" s="536"/>
      <c r="N40" s="537"/>
      <c r="O40" s="537"/>
      <c r="P40" s="537"/>
      <c r="Q40" s="537">
        <v>2.5000000000000001E-3</v>
      </c>
      <c r="R40" s="537"/>
      <c r="S40" s="537"/>
      <c r="T40" s="537"/>
      <c r="U40" s="537"/>
      <c r="V40" s="537"/>
      <c r="W40" s="537"/>
      <c r="X40" s="538"/>
      <c r="Y40" s="539"/>
      <c r="Z40" s="32"/>
      <c r="AA40" s="540"/>
      <c r="AB40" s="537"/>
      <c r="AC40" s="537"/>
      <c r="AD40" s="537"/>
      <c r="AE40" s="537">
        <v>2.5000000000000001E-3</v>
      </c>
      <c r="AF40" s="537"/>
      <c r="AG40" s="537"/>
      <c r="AH40" s="537">
        <v>7.4999999999999997E-3</v>
      </c>
      <c r="AI40" s="537"/>
      <c r="AJ40" s="537"/>
      <c r="AK40" s="537"/>
      <c r="AL40" s="538"/>
      <c r="AM40" s="32"/>
      <c r="AN40" s="471"/>
      <c r="AO40" s="541"/>
    </row>
    <row r="41" spans="1:65" s="519" customFormat="1" ht="63.75" customHeight="1" thickBot="1">
      <c r="B41" s="520"/>
      <c r="C41" s="528"/>
      <c r="D41" s="528"/>
      <c r="E41" s="2815"/>
      <c r="F41" s="532" t="s">
        <v>334</v>
      </c>
      <c r="G41" s="2896" t="s">
        <v>335</v>
      </c>
      <c r="H41" s="2897"/>
      <c r="I41" s="533">
        <f t="shared" si="1"/>
        <v>0.01</v>
      </c>
      <c r="J41" s="512">
        <f t="shared" ref="J41:J42" si="2">SUM(AA41:AL41)</f>
        <v>0.01</v>
      </c>
      <c r="K41" s="534">
        <v>2</v>
      </c>
      <c r="L41" s="535" t="s">
        <v>336</v>
      </c>
      <c r="M41" s="536"/>
      <c r="N41" s="537"/>
      <c r="O41" s="537"/>
      <c r="P41" s="537"/>
      <c r="Q41" s="537"/>
      <c r="R41" s="537">
        <v>5.0000000000000001E-3</v>
      </c>
      <c r="S41" s="537"/>
      <c r="T41" s="537"/>
      <c r="U41" s="537"/>
      <c r="V41" s="537"/>
      <c r="W41" s="537">
        <v>5.0000000000000001E-3</v>
      </c>
      <c r="X41" s="538"/>
      <c r="Y41" s="539"/>
      <c r="Z41" s="32"/>
      <c r="AA41" s="540"/>
      <c r="AB41" s="537"/>
      <c r="AC41" s="537"/>
      <c r="AD41" s="537"/>
      <c r="AE41" s="537"/>
      <c r="AF41" s="537">
        <v>5.0000000000000001E-3</v>
      </c>
      <c r="AG41" s="537"/>
      <c r="AH41" s="537"/>
      <c r="AI41" s="537"/>
      <c r="AJ41" s="537"/>
      <c r="AK41" s="537">
        <v>5.0000000000000001E-3</v>
      </c>
      <c r="AL41" s="538"/>
      <c r="AM41" s="32"/>
      <c r="AN41" s="471"/>
      <c r="AO41" s="541"/>
    </row>
    <row r="42" spans="1:65" s="519" customFormat="1" ht="39.75" customHeight="1" thickBot="1">
      <c r="B42" s="520"/>
      <c r="C42" s="528"/>
      <c r="D42" s="528"/>
      <c r="E42" s="2815"/>
      <c r="F42" s="532" t="s">
        <v>337</v>
      </c>
      <c r="G42" s="2896" t="s">
        <v>338</v>
      </c>
      <c r="H42" s="2897"/>
      <c r="I42" s="542">
        <f t="shared" si="1"/>
        <v>1.9599999999999996E-2</v>
      </c>
      <c r="J42" s="512">
        <f t="shared" si="2"/>
        <v>1.9599999999999996E-2</v>
      </c>
      <c r="K42" s="534">
        <v>12</v>
      </c>
      <c r="L42" s="535" t="s">
        <v>339</v>
      </c>
      <c r="M42" s="537">
        <v>8.0000000000000004E-4</v>
      </c>
      <c r="N42" s="537">
        <v>8.0000000000000004E-4</v>
      </c>
      <c r="O42" s="537">
        <v>8.0000000000000004E-4</v>
      </c>
      <c r="P42" s="537">
        <v>8.0000000000000004E-4</v>
      </c>
      <c r="Q42" s="537">
        <v>8.0000000000000004E-4</v>
      </c>
      <c r="R42" s="537">
        <v>1.0800000000000001E-2</v>
      </c>
      <c r="S42" s="537">
        <v>8.0000000000000004E-4</v>
      </c>
      <c r="T42" s="537">
        <v>8.0000000000000004E-4</v>
      </c>
      <c r="U42" s="537">
        <v>8.0000000000000004E-4</v>
      </c>
      <c r="V42" s="537">
        <v>8.0000000000000004E-4</v>
      </c>
      <c r="W42" s="537">
        <v>8.0000000000000004E-4</v>
      </c>
      <c r="X42" s="538">
        <v>8.0000000000000004E-4</v>
      </c>
      <c r="Y42" s="539"/>
      <c r="Z42" s="32"/>
      <c r="AA42" s="540">
        <v>8.0000000000000004E-4</v>
      </c>
      <c r="AB42" s="537">
        <v>8.0000000000000004E-4</v>
      </c>
      <c r="AC42" s="537">
        <v>8.0000000000000004E-4</v>
      </c>
      <c r="AD42" s="537">
        <v>8.0000000000000004E-4</v>
      </c>
      <c r="AE42" s="537">
        <v>8.0000000000000004E-4</v>
      </c>
      <c r="AF42" s="537">
        <v>1.0800000000000001E-2</v>
      </c>
      <c r="AG42" s="537">
        <v>8.0000000000000004E-4</v>
      </c>
      <c r="AH42" s="537">
        <v>8.0000000000000004E-4</v>
      </c>
      <c r="AI42" s="537">
        <v>8.0000000000000004E-4</v>
      </c>
      <c r="AJ42" s="537">
        <v>8.0000000000000004E-4</v>
      </c>
      <c r="AK42" s="537">
        <v>8.0000000000000004E-4</v>
      </c>
      <c r="AL42" s="538">
        <v>8.0000000000000004E-4</v>
      </c>
      <c r="AM42" s="32"/>
      <c r="AN42" s="471">
        <v>1</v>
      </c>
      <c r="AO42" s="543" t="s">
        <v>340</v>
      </c>
    </row>
    <row r="43" spans="1:65" s="519" customFormat="1" ht="29.25" customHeight="1" thickBot="1">
      <c r="B43" s="520"/>
      <c r="C43" s="528"/>
      <c r="D43" s="528"/>
      <c r="E43" s="2815" t="s">
        <v>341</v>
      </c>
      <c r="F43" s="2557" t="s">
        <v>342</v>
      </c>
      <c r="G43" s="2558"/>
      <c r="H43" s="2558"/>
      <c r="I43" s="311">
        <f>SUM(I44:I45,)</f>
        <v>0.03</v>
      </c>
      <c r="J43" s="311">
        <f>SUM(J44:J45,)</f>
        <v>0.03</v>
      </c>
      <c r="K43" s="2560" t="s">
        <v>117</v>
      </c>
      <c r="L43" s="2561"/>
      <c r="M43" s="2561"/>
      <c r="N43" s="2561"/>
      <c r="O43" s="2561"/>
      <c r="P43" s="2561"/>
      <c r="Q43" s="2561"/>
      <c r="R43" s="2561"/>
      <c r="S43" s="2561"/>
      <c r="T43" s="2561"/>
      <c r="U43" s="2561"/>
      <c r="V43" s="2561"/>
      <c r="W43" s="2561"/>
      <c r="X43" s="2877"/>
      <c r="Y43" s="539"/>
      <c r="Z43" s="32"/>
      <c r="AA43" s="522"/>
      <c r="AB43" s="334"/>
      <c r="AC43" s="334"/>
      <c r="AD43" s="334"/>
      <c r="AE43" s="334"/>
      <c r="AF43" s="334"/>
      <c r="AG43" s="334"/>
      <c r="AH43" s="334"/>
      <c r="AI43" s="334"/>
      <c r="AJ43" s="334"/>
      <c r="AK43" s="334"/>
      <c r="AL43" s="511"/>
      <c r="AM43" s="32"/>
      <c r="AN43" s="522"/>
      <c r="AO43" s="511"/>
    </row>
    <row r="44" spans="1:65" s="519" customFormat="1" ht="35.25" customHeight="1" thickBot="1">
      <c r="B44" s="520"/>
      <c r="C44" s="528"/>
      <c r="D44" s="528"/>
      <c r="E44" s="2815"/>
      <c r="F44" s="465" t="s">
        <v>343</v>
      </c>
      <c r="G44" s="2898" t="s">
        <v>344</v>
      </c>
      <c r="H44" s="2899"/>
      <c r="I44" s="544">
        <f>SUM(M44:X44)</f>
        <v>0.02</v>
      </c>
      <c r="J44" s="512">
        <f t="shared" ref="J44:J45" si="3">SUM(AA44:AL44)</f>
        <v>0.02</v>
      </c>
      <c r="K44" s="545">
        <v>2</v>
      </c>
      <c r="L44" s="546" t="s">
        <v>345</v>
      </c>
      <c r="M44" s="547"/>
      <c r="N44" s="548"/>
      <c r="O44" s="548"/>
      <c r="P44" s="548">
        <v>0.01</v>
      </c>
      <c r="Q44" s="548"/>
      <c r="R44" s="548">
        <v>0.01</v>
      </c>
      <c r="S44" s="548"/>
      <c r="T44" s="548"/>
      <c r="U44" s="548"/>
      <c r="V44" s="548"/>
      <c r="W44" s="548"/>
      <c r="X44" s="549"/>
      <c r="Y44" s="550"/>
      <c r="Z44" s="32"/>
      <c r="AA44" s="551"/>
      <c r="AB44" s="548"/>
      <c r="AC44" s="548"/>
      <c r="AD44" s="548">
        <v>0.01</v>
      </c>
      <c r="AE44" s="548"/>
      <c r="AF44" s="548">
        <v>0.01</v>
      </c>
      <c r="AG44" s="548"/>
      <c r="AH44" s="548"/>
      <c r="AI44" s="548"/>
      <c r="AJ44" s="548"/>
      <c r="AK44" s="548"/>
      <c r="AL44" s="549"/>
      <c r="AM44" s="32"/>
      <c r="AN44" s="471"/>
      <c r="AO44" s="552"/>
    </row>
    <row r="45" spans="1:65" s="519" customFormat="1" ht="35.25" customHeight="1" thickBot="1">
      <c r="B45" s="520"/>
      <c r="C45" s="528"/>
      <c r="D45" s="528"/>
      <c r="E45" s="2816"/>
      <c r="F45" s="465" t="s">
        <v>346</v>
      </c>
      <c r="G45" s="2898" t="s">
        <v>347</v>
      </c>
      <c r="H45" s="2899"/>
      <c r="I45" s="544">
        <f>SUM(M45:X45)</f>
        <v>0.01</v>
      </c>
      <c r="J45" s="512">
        <f t="shared" si="3"/>
        <v>0.01</v>
      </c>
      <c r="K45" s="545">
        <v>2</v>
      </c>
      <c r="L45" s="546" t="s">
        <v>345</v>
      </c>
      <c r="M45" s="547"/>
      <c r="N45" s="548"/>
      <c r="O45" s="548"/>
      <c r="P45" s="548"/>
      <c r="Q45" s="548"/>
      <c r="R45" s="548">
        <v>5.0000000000000001E-3</v>
      </c>
      <c r="S45" s="548"/>
      <c r="T45" s="548"/>
      <c r="U45" s="548">
        <v>5.0000000000000001E-3</v>
      </c>
      <c r="V45" s="548"/>
      <c r="W45" s="548"/>
      <c r="X45" s="549"/>
      <c r="Y45" s="550"/>
      <c r="Z45" s="32"/>
      <c r="AA45" s="551"/>
      <c r="AB45" s="548"/>
      <c r="AC45" s="548"/>
      <c r="AD45" s="548"/>
      <c r="AE45" s="548"/>
      <c r="AF45" s="548">
        <v>5.0000000000000001E-3</v>
      </c>
      <c r="AG45" s="548"/>
      <c r="AH45" s="548"/>
      <c r="AI45" s="548">
        <v>5.0000000000000001E-3</v>
      </c>
      <c r="AJ45" s="548"/>
      <c r="AK45" s="548"/>
      <c r="AL45" s="549"/>
      <c r="AM45" s="32"/>
      <c r="AN45" s="553"/>
      <c r="AO45" s="552"/>
    </row>
    <row r="46" spans="1:65" ht="25.5" hidden="1" customHeight="1" thickBot="1">
      <c r="B46" s="39" t="s">
        <v>215</v>
      </c>
      <c r="C46" s="2572" t="s">
        <v>216</v>
      </c>
      <c r="D46" s="2572"/>
      <c r="E46" s="2572"/>
      <c r="F46" s="2572"/>
      <c r="G46" s="2572"/>
      <c r="H46" s="2572"/>
      <c r="I46" s="2572"/>
      <c r="J46" s="2572"/>
      <c r="K46" s="2572"/>
      <c r="L46" s="2572"/>
      <c r="M46" s="2572"/>
      <c r="N46" s="2572"/>
      <c r="O46" s="2572"/>
      <c r="P46" s="2572"/>
      <c r="Q46" s="2572"/>
      <c r="R46" s="2572"/>
      <c r="S46" s="2572"/>
      <c r="T46" s="2572"/>
      <c r="U46" s="2572"/>
      <c r="V46" s="2572"/>
      <c r="W46" s="2572"/>
      <c r="X46" s="2572"/>
      <c r="Z46" s="32"/>
      <c r="AA46" s="165"/>
      <c r="AB46" s="331"/>
      <c r="AC46" s="331"/>
      <c r="AD46" s="331"/>
      <c r="AE46" s="331"/>
      <c r="AF46" s="331"/>
      <c r="AG46" s="331"/>
      <c r="AH46" s="331"/>
      <c r="AI46" s="331"/>
      <c r="AJ46" s="331"/>
      <c r="AK46" s="331"/>
      <c r="AL46" s="138"/>
      <c r="AM46" s="32"/>
      <c r="AN46" s="165"/>
      <c r="AO46" s="138"/>
    </row>
    <row r="47" spans="1:65" ht="27" hidden="1" customHeight="1" thickBot="1">
      <c r="B47" s="43"/>
      <c r="C47" s="44" t="s">
        <v>232</v>
      </c>
      <c r="D47" s="2577" t="s">
        <v>218</v>
      </c>
      <c r="E47" s="2577"/>
      <c r="F47" s="2577"/>
      <c r="G47" s="2577"/>
      <c r="H47" s="2577"/>
      <c r="I47" s="2577"/>
      <c r="J47" s="2577"/>
      <c r="K47" s="2577"/>
      <c r="L47" s="2577"/>
      <c r="M47" s="2577"/>
      <c r="N47" s="2577"/>
      <c r="O47" s="2577"/>
      <c r="P47" s="2577"/>
      <c r="Q47" s="2577"/>
      <c r="R47" s="2577"/>
      <c r="S47" s="2577"/>
      <c r="T47" s="2577"/>
      <c r="U47" s="2577"/>
      <c r="V47" s="2577"/>
      <c r="W47" s="2577"/>
      <c r="X47" s="2577"/>
      <c r="Z47" s="32"/>
      <c r="AA47" s="165"/>
      <c r="AB47" s="331"/>
      <c r="AC47" s="331"/>
      <c r="AD47" s="331"/>
      <c r="AE47" s="331"/>
      <c r="AF47" s="331"/>
      <c r="AG47" s="331"/>
      <c r="AH47" s="331"/>
      <c r="AI47" s="331"/>
      <c r="AJ47" s="331"/>
      <c r="AK47" s="331"/>
      <c r="AL47" s="138"/>
      <c r="AN47" s="165"/>
      <c r="AO47" s="138"/>
    </row>
    <row r="48" spans="1:65" ht="24" hidden="1" customHeight="1" thickBot="1">
      <c r="B48" s="48"/>
      <c r="C48" s="49"/>
      <c r="D48" s="2694" t="s">
        <v>348</v>
      </c>
      <c r="E48" s="2695" t="s">
        <v>349</v>
      </c>
      <c r="F48" s="2695"/>
      <c r="G48" s="2695"/>
      <c r="H48" s="2696"/>
      <c r="I48" s="2647" t="s">
        <v>112</v>
      </c>
      <c r="J48" s="2648"/>
      <c r="K48" s="2648"/>
      <c r="L48" s="2649"/>
      <c r="M48" s="2884" t="s">
        <v>264</v>
      </c>
      <c r="N48" s="2884"/>
      <c r="O48" s="2884"/>
      <c r="P48" s="2884"/>
      <c r="Q48" s="2884"/>
      <c r="R48" s="2884"/>
      <c r="S48" s="2884"/>
      <c r="T48" s="2884"/>
      <c r="U48" s="2884"/>
      <c r="V48" s="2884"/>
      <c r="W48" s="2884"/>
      <c r="X48" s="2884"/>
      <c r="Z48" s="32"/>
      <c r="AA48" s="2883" t="s">
        <v>264</v>
      </c>
      <c r="AB48" s="2884"/>
      <c r="AC48" s="2884"/>
      <c r="AD48" s="2884"/>
      <c r="AE48" s="2884"/>
      <c r="AF48" s="2884"/>
      <c r="AG48" s="2884"/>
      <c r="AH48" s="2884"/>
      <c r="AI48" s="2884"/>
      <c r="AJ48" s="2884"/>
      <c r="AK48" s="2884"/>
      <c r="AL48" s="2885"/>
      <c r="AN48" s="165"/>
      <c r="AO48" s="138"/>
    </row>
    <row r="49" spans="2:41" ht="9.75" hidden="1" customHeight="1">
      <c r="B49" s="48"/>
      <c r="C49" s="54"/>
      <c r="D49" s="2581"/>
      <c r="E49" s="2583"/>
      <c r="F49" s="2583"/>
      <c r="G49" s="2583"/>
      <c r="H49" s="2584"/>
      <c r="I49" s="2597" t="s">
        <v>113</v>
      </c>
      <c r="J49" s="2598"/>
      <c r="K49" s="2598"/>
      <c r="L49" s="2599"/>
      <c r="M49" s="2697"/>
      <c r="N49" s="2566"/>
      <c r="O49" s="2566"/>
      <c r="P49" s="2566"/>
      <c r="Q49" s="2566"/>
      <c r="R49" s="2566"/>
      <c r="S49" s="2566"/>
      <c r="T49" s="2566"/>
      <c r="U49" s="2566"/>
      <c r="V49" s="2566"/>
      <c r="W49" s="2566"/>
      <c r="X49" s="2688"/>
      <c r="Z49" s="32"/>
      <c r="AA49" s="2881"/>
      <c r="AB49" s="2566"/>
      <c r="AC49" s="2566"/>
      <c r="AD49" s="2566"/>
      <c r="AE49" s="2566"/>
      <c r="AF49" s="2566"/>
      <c r="AG49" s="2566"/>
      <c r="AH49" s="2566"/>
      <c r="AI49" s="2566"/>
      <c r="AJ49" s="2566"/>
      <c r="AK49" s="2566"/>
      <c r="AL49" s="2856"/>
      <c r="AN49" s="165"/>
      <c r="AO49" s="138"/>
    </row>
    <row r="50" spans="2:41" ht="18" hidden="1" customHeight="1" thickBot="1">
      <c r="B50" s="48"/>
      <c r="C50" s="54"/>
      <c r="D50" s="2582"/>
      <c r="E50" s="2585"/>
      <c r="F50" s="2585"/>
      <c r="G50" s="2585"/>
      <c r="H50" s="2586"/>
      <c r="I50" s="351"/>
      <c r="J50" s="351"/>
      <c r="K50" s="2786" t="s">
        <v>267</v>
      </c>
      <c r="L50" s="2787"/>
      <c r="M50" s="2762"/>
      <c r="N50" s="2567"/>
      <c r="O50" s="2567"/>
      <c r="P50" s="2567"/>
      <c r="Q50" s="2567"/>
      <c r="R50" s="2567"/>
      <c r="S50" s="2567"/>
      <c r="T50" s="2567"/>
      <c r="U50" s="2567"/>
      <c r="V50" s="2567"/>
      <c r="W50" s="2567"/>
      <c r="X50" s="2763"/>
      <c r="Z50" s="32"/>
      <c r="AA50" s="2882"/>
      <c r="AB50" s="2567"/>
      <c r="AC50" s="2567"/>
      <c r="AD50" s="2567"/>
      <c r="AE50" s="2567"/>
      <c r="AF50" s="2567"/>
      <c r="AG50" s="2567"/>
      <c r="AH50" s="2567"/>
      <c r="AI50" s="2567"/>
      <c r="AJ50" s="2567"/>
      <c r="AK50" s="2567"/>
      <c r="AL50" s="2857"/>
      <c r="AN50" s="165"/>
      <c r="AO50" s="138"/>
    </row>
    <row r="51" spans="2:41" ht="20.25" customHeight="1" thickBot="1">
      <c r="B51" s="48"/>
      <c r="C51" s="54"/>
      <c r="D51" s="54"/>
      <c r="E51" s="2876" t="s">
        <v>350</v>
      </c>
      <c r="F51" s="2888" t="s">
        <v>351</v>
      </c>
      <c r="G51" s="2817"/>
      <c r="H51" s="2817"/>
      <c r="I51" s="461">
        <f>SUM(I53:I54)</f>
        <v>0.02</v>
      </c>
      <c r="J51" s="461">
        <f>SUM(J53:J54)</f>
        <v>1.9966666666666667E-2</v>
      </c>
      <c r="K51" s="2560" t="s">
        <v>117</v>
      </c>
      <c r="L51" s="2561"/>
      <c r="M51" s="2622"/>
      <c r="N51" s="2622"/>
      <c r="O51" s="2622"/>
      <c r="P51" s="2622"/>
      <c r="Q51" s="2622"/>
      <c r="R51" s="2622"/>
      <c r="S51" s="2622"/>
      <c r="T51" s="2622"/>
      <c r="U51" s="2622"/>
      <c r="V51" s="2622"/>
      <c r="W51" s="2622"/>
      <c r="X51" s="2622"/>
      <c r="Z51" s="32"/>
      <c r="AA51" s="165"/>
      <c r="AB51" s="331"/>
      <c r="AC51" s="331"/>
      <c r="AD51" s="331"/>
      <c r="AE51" s="331"/>
      <c r="AF51" s="331"/>
      <c r="AG51" s="331"/>
      <c r="AH51" s="331"/>
      <c r="AI51" s="331"/>
      <c r="AJ51" s="331"/>
      <c r="AK51" s="331"/>
      <c r="AL51" s="138"/>
      <c r="AN51" s="165"/>
      <c r="AO51" s="138"/>
    </row>
    <row r="52" spans="2:41" ht="20.25" hidden="1" customHeight="1" thickBot="1">
      <c r="B52" s="48"/>
      <c r="C52" s="54"/>
      <c r="D52" s="54"/>
      <c r="E52" s="2815"/>
      <c r="F52" s="554"/>
      <c r="G52" s="352"/>
      <c r="H52" s="352"/>
      <c r="I52" s="353">
        <f>SUM(M52:X52)</f>
        <v>1.9999999999999997E-2</v>
      </c>
      <c r="J52" s="353">
        <f>SUM(N52:Y52)</f>
        <v>1.9166666666666665E-2</v>
      </c>
      <c r="K52" s="172"/>
      <c r="L52" s="173"/>
      <c r="M52" s="555">
        <f t="shared" ref="M52:X52" si="4">SUM(M53:M54)</f>
        <v>8.3333333333333339E-4</v>
      </c>
      <c r="N52" s="555">
        <f t="shared" si="4"/>
        <v>8.3333333333333339E-4</v>
      </c>
      <c r="O52" s="555">
        <f t="shared" si="4"/>
        <v>8.3333333333333339E-4</v>
      </c>
      <c r="P52" s="555">
        <f t="shared" si="4"/>
        <v>4.1333333333333335E-3</v>
      </c>
      <c r="Q52" s="555">
        <f t="shared" si="4"/>
        <v>8.3333333333333339E-4</v>
      </c>
      <c r="R52" s="555">
        <f t="shared" si="4"/>
        <v>8.3333333333333339E-4</v>
      </c>
      <c r="S52" s="555">
        <f t="shared" si="4"/>
        <v>4.1333333333333335E-3</v>
      </c>
      <c r="T52" s="555">
        <f t="shared" si="4"/>
        <v>8.3333333333333339E-4</v>
      </c>
      <c r="U52" s="555">
        <f t="shared" si="4"/>
        <v>8.3333333333333339E-4</v>
      </c>
      <c r="V52" s="555">
        <f t="shared" si="4"/>
        <v>4.2333333333333329E-3</v>
      </c>
      <c r="W52" s="555">
        <f t="shared" si="4"/>
        <v>8.3333333333333339E-4</v>
      </c>
      <c r="X52" s="556">
        <f t="shared" si="4"/>
        <v>8.3333333333333339E-4</v>
      </c>
      <c r="Z52" s="32"/>
      <c r="AA52" s="557">
        <f t="shared" ref="AA52:AL52" si="5">SUM(AA53:AA54)</f>
        <v>8.3333333333333339E-4</v>
      </c>
      <c r="AB52" s="555">
        <f t="shared" si="5"/>
        <v>8.3333333333333339E-4</v>
      </c>
      <c r="AC52" s="555">
        <f t="shared" si="5"/>
        <v>8.3333333333333339E-4</v>
      </c>
      <c r="AD52" s="555">
        <f t="shared" si="5"/>
        <v>4.1333333333333335E-3</v>
      </c>
      <c r="AE52" s="555">
        <f t="shared" si="5"/>
        <v>8.3333333333333339E-4</v>
      </c>
      <c r="AF52" s="555">
        <f t="shared" si="5"/>
        <v>8.3333333333333339E-4</v>
      </c>
      <c r="AG52" s="555">
        <f t="shared" si="5"/>
        <v>4.1000000000000003E-3</v>
      </c>
      <c r="AH52" s="555">
        <f t="shared" si="5"/>
        <v>8.3333333333333339E-4</v>
      </c>
      <c r="AI52" s="555">
        <f t="shared" si="5"/>
        <v>8.3333333333333339E-4</v>
      </c>
      <c r="AJ52" s="555">
        <f t="shared" si="5"/>
        <v>4.2333333333333329E-3</v>
      </c>
      <c r="AK52" s="555">
        <f t="shared" si="5"/>
        <v>8.3333333333333339E-4</v>
      </c>
      <c r="AL52" s="558">
        <f t="shared" si="5"/>
        <v>8.3333333333333339E-4</v>
      </c>
      <c r="AN52" s="165"/>
      <c r="AO52" s="138"/>
    </row>
    <row r="53" spans="2:41" ht="24.75" thickBot="1">
      <c r="B53" s="425">
        <v>4</v>
      </c>
      <c r="C53" s="54"/>
      <c r="D53" s="54"/>
      <c r="E53" s="2815"/>
      <c r="F53" s="317" t="s">
        <v>352</v>
      </c>
      <c r="G53" s="2889" t="s">
        <v>353</v>
      </c>
      <c r="H53" s="2890"/>
      <c r="I53" s="559">
        <f t="shared" ref="I53:I54" si="6">SUM(M53:X53)</f>
        <v>0.01</v>
      </c>
      <c r="J53" s="512">
        <f t="shared" ref="J53:J54" si="7">SUM(AA53:AL53)</f>
        <v>0.01</v>
      </c>
      <c r="K53" s="560">
        <v>3</v>
      </c>
      <c r="L53" s="561" t="s">
        <v>354</v>
      </c>
      <c r="M53" s="562"/>
      <c r="N53" s="563"/>
      <c r="O53" s="563"/>
      <c r="P53" s="563">
        <v>3.3E-3</v>
      </c>
      <c r="Q53" s="563"/>
      <c r="R53" s="563"/>
      <c r="S53" s="563">
        <v>3.3E-3</v>
      </c>
      <c r="T53" s="563"/>
      <c r="U53" s="563"/>
      <c r="V53" s="563">
        <v>3.3999999999999998E-3</v>
      </c>
      <c r="W53" s="563"/>
      <c r="X53" s="563"/>
      <c r="Z53" s="32"/>
      <c r="AA53" s="564"/>
      <c r="AB53" s="563"/>
      <c r="AC53" s="563"/>
      <c r="AD53" s="563">
        <v>3.3E-3</v>
      </c>
      <c r="AE53" s="420"/>
      <c r="AF53" s="563"/>
      <c r="AG53" s="563">
        <v>3.3E-3</v>
      </c>
      <c r="AH53" s="563"/>
      <c r="AI53" s="563"/>
      <c r="AJ53" s="563">
        <v>3.3999999999999998E-3</v>
      </c>
      <c r="AK53" s="563"/>
      <c r="AL53" s="565"/>
      <c r="AN53" s="471"/>
      <c r="AO53" s="114"/>
    </row>
    <row r="54" spans="2:41" ht="24.75" thickBot="1">
      <c r="B54" s="425"/>
      <c r="C54" s="54"/>
      <c r="D54" s="54"/>
      <c r="E54" s="2815"/>
      <c r="F54" s="317" t="s">
        <v>355</v>
      </c>
      <c r="G54" s="2889" t="s">
        <v>356</v>
      </c>
      <c r="H54" s="2890"/>
      <c r="I54" s="559">
        <f t="shared" si="6"/>
        <v>0.01</v>
      </c>
      <c r="J54" s="512">
        <f t="shared" si="7"/>
        <v>9.9666666666666671E-3</v>
      </c>
      <c r="K54" s="560">
        <v>5</v>
      </c>
      <c r="L54" s="561" t="s">
        <v>357</v>
      </c>
      <c r="M54" s="563">
        <f>1%/12</f>
        <v>8.3333333333333339E-4</v>
      </c>
      <c r="N54" s="563">
        <f>1%/12</f>
        <v>8.3333333333333339E-4</v>
      </c>
      <c r="O54" s="563">
        <f t="shared" ref="O54:X54" si="8">1%/12</f>
        <v>8.3333333333333339E-4</v>
      </c>
      <c r="P54" s="563">
        <f t="shared" si="8"/>
        <v>8.3333333333333339E-4</v>
      </c>
      <c r="Q54" s="563">
        <f t="shared" si="8"/>
        <v>8.3333333333333339E-4</v>
      </c>
      <c r="R54" s="563">
        <f t="shared" si="8"/>
        <v>8.3333333333333339E-4</v>
      </c>
      <c r="S54" s="563">
        <f t="shared" si="8"/>
        <v>8.3333333333333339E-4</v>
      </c>
      <c r="T54" s="563">
        <f t="shared" si="8"/>
        <v>8.3333333333333339E-4</v>
      </c>
      <c r="U54" s="563">
        <f t="shared" si="8"/>
        <v>8.3333333333333339E-4</v>
      </c>
      <c r="V54" s="563">
        <f t="shared" si="8"/>
        <v>8.3333333333333339E-4</v>
      </c>
      <c r="W54" s="563">
        <f t="shared" si="8"/>
        <v>8.3333333333333339E-4</v>
      </c>
      <c r="X54" s="563">
        <f t="shared" si="8"/>
        <v>8.3333333333333339E-4</v>
      </c>
      <c r="Z54" s="32"/>
      <c r="AA54" s="564">
        <f>1%/12</f>
        <v>8.3333333333333339E-4</v>
      </c>
      <c r="AB54" s="563">
        <f>1%/12</f>
        <v>8.3333333333333339E-4</v>
      </c>
      <c r="AC54" s="563">
        <f t="shared" ref="AC54:AL54" si="9">1%/12</f>
        <v>8.3333333333333339E-4</v>
      </c>
      <c r="AD54" s="563">
        <f t="shared" si="9"/>
        <v>8.3333333333333339E-4</v>
      </c>
      <c r="AE54" s="563">
        <f t="shared" si="9"/>
        <v>8.3333333333333339E-4</v>
      </c>
      <c r="AF54" s="563">
        <f t="shared" si="9"/>
        <v>8.3333333333333339E-4</v>
      </c>
      <c r="AG54" s="563">
        <v>8.0000000000000004E-4</v>
      </c>
      <c r="AH54" s="563">
        <f t="shared" si="9"/>
        <v>8.3333333333333339E-4</v>
      </c>
      <c r="AI54" s="563">
        <f t="shared" si="9"/>
        <v>8.3333333333333339E-4</v>
      </c>
      <c r="AJ54" s="563">
        <f t="shared" si="9"/>
        <v>8.3333333333333339E-4</v>
      </c>
      <c r="AK54" s="563">
        <f t="shared" si="9"/>
        <v>8.3333333333333339E-4</v>
      </c>
      <c r="AL54" s="565">
        <f t="shared" si="9"/>
        <v>8.3333333333333339E-4</v>
      </c>
      <c r="AN54" s="471">
        <v>1</v>
      </c>
      <c r="AO54" s="566" t="s">
        <v>340</v>
      </c>
    </row>
    <row r="55" spans="2:41" ht="24" hidden="1" customHeight="1" thickBot="1">
      <c r="B55" s="48"/>
      <c r="C55" s="49"/>
      <c r="D55" s="2694" t="s">
        <v>265</v>
      </c>
      <c r="E55" s="2695" t="s">
        <v>266</v>
      </c>
      <c r="F55" s="2695"/>
      <c r="G55" s="2695"/>
      <c r="H55" s="2696"/>
      <c r="I55" s="2587" t="s">
        <v>112</v>
      </c>
      <c r="J55" s="2588"/>
      <c r="K55" s="2648"/>
      <c r="L55" s="2649"/>
      <c r="M55" s="2884" t="s">
        <v>264</v>
      </c>
      <c r="N55" s="2884"/>
      <c r="O55" s="2884"/>
      <c r="P55" s="2884"/>
      <c r="Q55" s="2884"/>
      <c r="R55" s="2884"/>
      <c r="S55" s="2884"/>
      <c r="T55" s="2884"/>
      <c r="U55" s="2884"/>
      <c r="V55" s="2884"/>
      <c r="W55" s="2884"/>
      <c r="X55" s="2884"/>
      <c r="Y55" s="2886"/>
      <c r="AA55" s="2883" t="s">
        <v>264</v>
      </c>
      <c r="AB55" s="2884"/>
      <c r="AC55" s="2884"/>
      <c r="AD55" s="2884"/>
      <c r="AE55" s="2884"/>
      <c r="AF55" s="2884"/>
      <c r="AG55" s="2884"/>
      <c r="AH55" s="2884"/>
      <c r="AI55" s="2884"/>
      <c r="AJ55" s="2884"/>
      <c r="AK55" s="2884"/>
      <c r="AL55" s="2885"/>
      <c r="AN55" s="165"/>
      <c r="AO55" s="138"/>
    </row>
    <row r="56" spans="2:41" ht="9.75" hidden="1" customHeight="1">
      <c r="B56" s="48"/>
      <c r="C56" s="54"/>
      <c r="D56" s="2581"/>
      <c r="E56" s="2583"/>
      <c r="F56" s="2583"/>
      <c r="G56" s="2583"/>
      <c r="H56" s="2584"/>
      <c r="I56" s="2597" t="s">
        <v>113</v>
      </c>
      <c r="J56" s="2598"/>
      <c r="K56" s="2598"/>
      <c r="L56" s="2599"/>
      <c r="M56" s="2697"/>
      <c r="N56" s="2566"/>
      <c r="O56" s="2566"/>
      <c r="P56" s="2566"/>
      <c r="Q56" s="2566"/>
      <c r="R56" s="2566"/>
      <c r="S56" s="2566"/>
      <c r="T56" s="2566"/>
      <c r="U56" s="2566"/>
      <c r="V56" s="2566"/>
      <c r="W56" s="2566"/>
      <c r="X56" s="2688"/>
      <c r="Y56" s="2886"/>
      <c r="AA56" s="2881"/>
      <c r="AB56" s="2566"/>
      <c r="AC56" s="2566"/>
      <c r="AD56" s="2566"/>
      <c r="AE56" s="2566"/>
      <c r="AF56" s="2566"/>
      <c r="AG56" s="2566"/>
      <c r="AH56" s="2566"/>
      <c r="AI56" s="2566"/>
      <c r="AJ56" s="2566"/>
      <c r="AK56" s="2566"/>
      <c r="AL56" s="2856"/>
      <c r="AN56" s="165"/>
      <c r="AO56" s="138"/>
    </row>
    <row r="57" spans="2:41" ht="18" hidden="1" customHeight="1" thickBot="1">
      <c r="B57" s="48"/>
      <c r="C57" s="54"/>
      <c r="D57" s="2582"/>
      <c r="E57" s="2585"/>
      <c r="F57" s="2585"/>
      <c r="G57" s="2585"/>
      <c r="H57" s="2586"/>
      <c r="I57" s="351"/>
      <c r="J57" s="351"/>
      <c r="K57" s="2786" t="s">
        <v>267</v>
      </c>
      <c r="L57" s="2787"/>
      <c r="M57" s="2762"/>
      <c r="N57" s="2567"/>
      <c r="O57" s="2567"/>
      <c r="P57" s="2567"/>
      <c r="Q57" s="2567"/>
      <c r="R57" s="2567"/>
      <c r="S57" s="2567"/>
      <c r="T57" s="2567"/>
      <c r="U57" s="2567"/>
      <c r="V57" s="2567"/>
      <c r="W57" s="2567"/>
      <c r="X57" s="2763"/>
      <c r="Y57" s="2887"/>
      <c r="AA57" s="2882"/>
      <c r="AB57" s="2567"/>
      <c r="AC57" s="2567"/>
      <c r="AD57" s="2567"/>
      <c r="AE57" s="2567"/>
      <c r="AF57" s="2567"/>
      <c r="AG57" s="2567"/>
      <c r="AH57" s="2567"/>
      <c r="AI57" s="2567"/>
      <c r="AJ57" s="2567"/>
      <c r="AK57" s="2567"/>
      <c r="AL57" s="2857"/>
      <c r="AN57" s="165"/>
      <c r="AO57" s="138"/>
    </row>
    <row r="58" spans="2:41" ht="20.25" customHeight="1" thickBot="1">
      <c r="B58" s="48"/>
      <c r="C58" s="54"/>
      <c r="D58" s="54"/>
      <c r="E58" s="2876" t="s">
        <v>358</v>
      </c>
      <c r="F58" s="2557" t="s">
        <v>269</v>
      </c>
      <c r="G58" s="2558"/>
      <c r="H58" s="2558"/>
      <c r="I58" s="461">
        <f>SUM(I61:I63)</f>
        <v>5.0000000000000001E-3</v>
      </c>
      <c r="J58" s="461">
        <f>SUM(J61:J63)</f>
        <v>4.9833333333333335E-3</v>
      </c>
      <c r="K58" s="2560" t="s">
        <v>117</v>
      </c>
      <c r="L58" s="2561"/>
      <c r="M58" s="2561"/>
      <c r="N58" s="2561"/>
      <c r="O58" s="2561"/>
      <c r="P58" s="2561"/>
      <c r="Q58" s="2561"/>
      <c r="R58" s="2561"/>
      <c r="S58" s="2561"/>
      <c r="T58" s="2561"/>
      <c r="U58" s="2561"/>
      <c r="V58" s="2561"/>
      <c r="W58" s="2561"/>
      <c r="X58" s="2877"/>
      <c r="Y58" s="480">
        <f>SUM(Y60:Y62)</f>
        <v>0</v>
      </c>
      <c r="AA58" s="165"/>
      <c r="AB58" s="331"/>
      <c r="AC58" s="331"/>
      <c r="AD58" s="331"/>
      <c r="AE58" s="331"/>
      <c r="AF58" s="331"/>
      <c r="AG58" s="331"/>
      <c r="AH58" s="331"/>
      <c r="AI58" s="331"/>
      <c r="AJ58" s="331"/>
      <c r="AK58" s="331"/>
      <c r="AL58" s="138"/>
      <c r="AN58" s="165"/>
      <c r="AO58" s="138"/>
    </row>
    <row r="59" spans="2:41" ht="20.25" hidden="1" customHeight="1" thickBot="1">
      <c r="B59" s="48"/>
      <c r="C59" s="54"/>
      <c r="D59" s="54"/>
      <c r="E59" s="2815"/>
      <c r="F59" s="352"/>
      <c r="G59" s="352"/>
      <c r="H59" s="352"/>
      <c r="I59" s="567"/>
      <c r="J59" s="567"/>
      <c r="K59" s="568"/>
      <c r="L59" s="569"/>
      <c r="M59" s="555">
        <f>SUM(M61:M63)</f>
        <v>4.1666666666666669E-4</v>
      </c>
      <c r="N59" s="555">
        <f t="shared" ref="N59:X59" si="10">SUM(N61:N63)</f>
        <v>4.1666666666666669E-4</v>
      </c>
      <c r="O59" s="555">
        <f t="shared" si="10"/>
        <v>4.1666666666666669E-4</v>
      </c>
      <c r="P59" s="555">
        <f t="shared" si="10"/>
        <v>4.1666666666666669E-4</v>
      </c>
      <c r="Q59" s="555">
        <f t="shared" si="10"/>
        <v>4.1666666666666669E-4</v>
      </c>
      <c r="R59" s="555">
        <f t="shared" si="10"/>
        <v>4.1666666666666669E-4</v>
      </c>
      <c r="S59" s="555">
        <f t="shared" si="10"/>
        <v>4.1666666666666669E-4</v>
      </c>
      <c r="T59" s="555">
        <f t="shared" si="10"/>
        <v>4.1666666666666669E-4</v>
      </c>
      <c r="U59" s="555">
        <f t="shared" si="10"/>
        <v>4.1666666666666669E-4</v>
      </c>
      <c r="V59" s="555">
        <f t="shared" si="10"/>
        <v>4.1666666666666669E-4</v>
      </c>
      <c r="W59" s="555">
        <f t="shared" si="10"/>
        <v>4.1666666666666669E-4</v>
      </c>
      <c r="X59" s="555">
        <f t="shared" si="10"/>
        <v>4.1666666666666669E-4</v>
      </c>
      <c r="Y59" s="485"/>
      <c r="AA59" s="570">
        <f>SUM(AA61:AA63)</f>
        <v>4.1666666666666669E-4</v>
      </c>
      <c r="AB59" s="571">
        <f t="shared" ref="AB59:AL59" si="11">SUM(AB61:AB63)</f>
        <v>4.1666666666666669E-4</v>
      </c>
      <c r="AC59" s="571">
        <f t="shared" si="11"/>
        <v>4.1666666666666669E-4</v>
      </c>
      <c r="AD59" s="571">
        <f t="shared" si="11"/>
        <v>4.1666666666666669E-4</v>
      </c>
      <c r="AE59" s="571">
        <f t="shared" si="11"/>
        <v>4.1666666666666669E-4</v>
      </c>
      <c r="AF59" s="571">
        <f t="shared" si="11"/>
        <v>4.1666666666666669E-4</v>
      </c>
      <c r="AG59" s="571">
        <f t="shared" si="11"/>
        <v>4.0000000000000002E-4</v>
      </c>
      <c r="AH59" s="571">
        <f t="shared" si="11"/>
        <v>2.9166666666666668E-3</v>
      </c>
      <c r="AI59" s="571">
        <f t="shared" si="11"/>
        <v>4.1666666666666669E-4</v>
      </c>
      <c r="AJ59" s="571">
        <f t="shared" si="11"/>
        <v>4.1666666666666669E-4</v>
      </c>
      <c r="AK59" s="571">
        <f t="shared" si="11"/>
        <v>4.1666666666666669E-4</v>
      </c>
      <c r="AL59" s="572">
        <f t="shared" si="11"/>
        <v>4.1666666666666669E-4</v>
      </c>
      <c r="AN59" s="165"/>
      <c r="AO59" s="138"/>
    </row>
    <row r="60" spans="2:41" ht="24">
      <c r="B60" s="48">
        <v>4</v>
      </c>
      <c r="C60" s="54"/>
      <c r="D60" s="54"/>
      <c r="E60" s="2815"/>
      <c r="F60" s="573" t="s">
        <v>359</v>
      </c>
      <c r="G60" s="2562" t="s">
        <v>360</v>
      </c>
      <c r="H60" s="2563"/>
      <c r="K60" s="466"/>
      <c r="L60" s="320"/>
      <c r="M60" s="513"/>
      <c r="N60" s="484"/>
      <c r="O60" s="484"/>
      <c r="P60" s="484"/>
      <c r="Q60" s="484"/>
      <c r="R60" s="484"/>
      <c r="S60" s="484"/>
      <c r="T60" s="484"/>
      <c r="U60" s="484"/>
      <c r="V60" s="484"/>
      <c r="W60" s="484"/>
      <c r="X60" s="514"/>
      <c r="Y60" s="478"/>
      <c r="AA60" s="516"/>
      <c r="AB60" s="484"/>
      <c r="AC60" s="484"/>
      <c r="AD60" s="420"/>
      <c r="AE60" s="484"/>
      <c r="AF60" s="484"/>
      <c r="AG60" s="484"/>
      <c r="AH60" s="484"/>
      <c r="AI60" s="484"/>
      <c r="AJ60" s="484"/>
      <c r="AK60" s="484"/>
      <c r="AL60" s="514"/>
      <c r="AN60" s="574"/>
      <c r="AO60" s="114"/>
    </row>
    <row r="61" spans="2:41" ht="21.75" customHeight="1" thickBot="1">
      <c r="B61" s="425"/>
      <c r="C61" s="54"/>
      <c r="D61" s="54"/>
      <c r="E61" s="2815"/>
      <c r="F61" s="575"/>
      <c r="G61" s="576" t="s">
        <v>361</v>
      </c>
      <c r="H61" s="577" t="s">
        <v>362</v>
      </c>
      <c r="I61" s="578">
        <f>SUM(M61:X61)</f>
        <v>0</v>
      </c>
      <c r="J61" s="578">
        <f>SUM(N61:Y61)</f>
        <v>0</v>
      </c>
      <c r="K61" s="560">
        <v>1</v>
      </c>
      <c r="L61" s="561" t="s">
        <v>363</v>
      </c>
      <c r="M61" s="562"/>
      <c r="N61" s="563"/>
      <c r="O61" s="563"/>
      <c r="P61" s="563"/>
      <c r="Q61" s="563"/>
      <c r="R61" s="446"/>
      <c r="S61" s="563"/>
      <c r="T61" s="563"/>
      <c r="U61" s="563"/>
      <c r="V61" s="563"/>
      <c r="W61" s="563"/>
      <c r="X61" s="579"/>
      <c r="Y61" s="580"/>
      <c r="AA61" s="564"/>
      <c r="AB61" s="563"/>
      <c r="AC61" s="563"/>
      <c r="AD61" s="420"/>
      <c r="AE61" s="563"/>
      <c r="AF61" s="446"/>
      <c r="AG61" s="563"/>
      <c r="AH61" s="563">
        <v>2.5000000000000001E-3</v>
      </c>
      <c r="AI61" s="563"/>
      <c r="AJ61" s="563"/>
      <c r="AK61" s="563"/>
      <c r="AL61" s="565"/>
      <c r="AN61" s="581"/>
      <c r="AO61" s="114"/>
    </row>
    <row r="62" spans="2:41" ht="33" customHeight="1" thickBot="1">
      <c r="E62" s="2815"/>
      <c r="F62" s="582" t="s">
        <v>364</v>
      </c>
      <c r="G62" s="2878" t="s">
        <v>365</v>
      </c>
      <c r="H62" s="2879"/>
      <c r="I62" s="578">
        <f t="shared" ref="I62:I63" si="12">SUM(M62:X62)</f>
        <v>5.0000000000000001E-3</v>
      </c>
      <c r="J62" s="512">
        <f t="shared" ref="J62:J63" si="13">SUM(AA62:AL62)</f>
        <v>4.9833333333333335E-3</v>
      </c>
      <c r="K62" s="583"/>
      <c r="L62" s="489"/>
      <c r="M62" s="584">
        <f>0.5%/12</f>
        <v>4.1666666666666669E-4</v>
      </c>
      <c r="N62" s="584">
        <f t="shared" ref="N62:X62" si="14">0.5%/12</f>
        <v>4.1666666666666669E-4</v>
      </c>
      <c r="O62" s="584">
        <f t="shared" si="14"/>
        <v>4.1666666666666669E-4</v>
      </c>
      <c r="P62" s="584">
        <f t="shared" si="14"/>
        <v>4.1666666666666669E-4</v>
      </c>
      <c r="Q62" s="584">
        <f t="shared" si="14"/>
        <v>4.1666666666666669E-4</v>
      </c>
      <c r="R62" s="584">
        <f t="shared" si="14"/>
        <v>4.1666666666666669E-4</v>
      </c>
      <c r="S62" s="584">
        <f t="shared" si="14"/>
        <v>4.1666666666666669E-4</v>
      </c>
      <c r="T62" s="584">
        <f t="shared" si="14"/>
        <v>4.1666666666666669E-4</v>
      </c>
      <c r="U62" s="584">
        <f t="shared" si="14"/>
        <v>4.1666666666666669E-4</v>
      </c>
      <c r="V62" s="584">
        <f t="shared" si="14"/>
        <v>4.1666666666666669E-4</v>
      </c>
      <c r="W62" s="584">
        <f t="shared" si="14"/>
        <v>4.1666666666666669E-4</v>
      </c>
      <c r="X62" s="584">
        <f t="shared" si="14"/>
        <v>4.1666666666666669E-4</v>
      </c>
      <c r="AA62" s="585">
        <f>0.5%/12</f>
        <v>4.1666666666666669E-4</v>
      </c>
      <c r="AB62" s="584">
        <f t="shared" ref="AB62:AL62" si="15">0.5%/12</f>
        <v>4.1666666666666669E-4</v>
      </c>
      <c r="AC62" s="584">
        <f t="shared" si="15"/>
        <v>4.1666666666666669E-4</v>
      </c>
      <c r="AD62" s="420">
        <f t="shared" si="15"/>
        <v>4.1666666666666669E-4</v>
      </c>
      <c r="AE62" s="420">
        <f t="shared" si="15"/>
        <v>4.1666666666666669E-4</v>
      </c>
      <c r="AF62" s="420">
        <f t="shared" si="15"/>
        <v>4.1666666666666669E-4</v>
      </c>
      <c r="AG62" s="584">
        <v>4.0000000000000002E-4</v>
      </c>
      <c r="AH62" s="584">
        <f t="shared" si="15"/>
        <v>4.1666666666666669E-4</v>
      </c>
      <c r="AI62" s="584">
        <f t="shared" si="15"/>
        <v>4.1666666666666669E-4</v>
      </c>
      <c r="AJ62" s="584">
        <f t="shared" si="15"/>
        <v>4.1666666666666669E-4</v>
      </c>
      <c r="AK62" s="584">
        <f t="shared" si="15"/>
        <v>4.1666666666666669E-4</v>
      </c>
      <c r="AL62" s="586">
        <f t="shared" si="15"/>
        <v>4.1666666666666669E-4</v>
      </c>
      <c r="AN62" s="471">
        <v>1</v>
      </c>
      <c r="AO62" s="476" t="s">
        <v>366</v>
      </c>
    </row>
    <row r="63" spans="2:41" ht="29.25" customHeight="1" thickBot="1">
      <c r="E63" s="2816"/>
      <c r="F63" s="587" t="s">
        <v>367</v>
      </c>
      <c r="G63" s="2880" t="s">
        <v>368</v>
      </c>
      <c r="H63" s="2880"/>
      <c r="I63" s="578">
        <f t="shared" si="12"/>
        <v>0</v>
      </c>
      <c r="J63" s="512">
        <f t="shared" si="13"/>
        <v>0</v>
      </c>
      <c r="K63" s="446"/>
      <c r="L63" s="446"/>
      <c r="M63" s="446"/>
      <c r="N63" s="446"/>
      <c r="O63" s="446"/>
      <c r="P63" s="446"/>
      <c r="Q63" s="446"/>
      <c r="R63" s="446"/>
      <c r="S63" s="446"/>
      <c r="T63" s="584"/>
      <c r="U63" s="446"/>
      <c r="V63" s="446"/>
      <c r="W63" s="446"/>
      <c r="X63" s="446"/>
      <c r="AA63" s="589"/>
      <c r="AB63" s="590"/>
      <c r="AC63" s="590"/>
      <c r="AD63" s="590"/>
      <c r="AE63" s="590"/>
      <c r="AF63" s="590"/>
      <c r="AG63" s="590"/>
      <c r="AH63" s="591"/>
      <c r="AI63" s="590"/>
      <c r="AJ63" s="590"/>
      <c r="AK63" s="590"/>
      <c r="AL63" s="135"/>
      <c r="AN63" s="592"/>
      <c r="AO63" s="593"/>
    </row>
    <row r="64" spans="2:41">
      <c r="I64" s="594">
        <f>I58+I51+I43+I39+I33+I28+I17</f>
        <v>0.1671</v>
      </c>
      <c r="J64" s="594">
        <f>J58+J51+J43+J39+J33+J28+J17</f>
        <v>0.14204999999999998</v>
      </c>
    </row>
    <row r="65" spans="10:10" ht="15.75">
      <c r="J65" s="595">
        <f>J64/I64</f>
        <v>0.85008976660682212</v>
      </c>
    </row>
  </sheetData>
  <mergeCells count="306">
    <mergeCell ref="B1:X1"/>
    <mergeCell ref="M4:O5"/>
    <mergeCell ref="AA4:AL5"/>
    <mergeCell ref="AN4:AO5"/>
    <mergeCell ref="B6:B8"/>
    <mergeCell ref="C6:C8"/>
    <mergeCell ref="D6:D8"/>
    <mergeCell ref="E6:E8"/>
    <mergeCell ref="F6:H8"/>
    <mergeCell ref="I6:I8"/>
    <mergeCell ref="AN6:AO6"/>
    <mergeCell ref="M7:M8"/>
    <mergeCell ref="N7:N8"/>
    <mergeCell ref="O7:O8"/>
    <mergeCell ref="P7:P8"/>
    <mergeCell ref="Q7:Q8"/>
    <mergeCell ref="R7:R8"/>
    <mergeCell ref="S7:S8"/>
    <mergeCell ref="T7:T8"/>
    <mergeCell ref="U7:U8"/>
    <mergeCell ref="V6:X6"/>
    <mergeCell ref="Y6:Y20"/>
    <mergeCell ref="AA6:AC6"/>
    <mergeCell ref="AD6:AF6"/>
    <mergeCell ref="AJ6:AL6"/>
    <mergeCell ref="V7:V8"/>
    <mergeCell ref="W7:W8"/>
    <mergeCell ref="X7:X8"/>
    <mergeCell ref="AA7:AA8"/>
    <mergeCell ref="M6:O6"/>
    <mergeCell ref="P6:R6"/>
    <mergeCell ref="S6:U6"/>
    <mergeCell ref="AH7:AH8"/>
    <mergeCell ref="AI7:AI8"/>
    <mergeCell ref="AJ7:AJ8"/>
    <mergeCell ref="AK7:AK8"/>
    <mergeCell ref="AL7:AL8"/>
    <mergeCell ref="C9:N9"/>
    <mergeCell ref="AB7:AB8"/>
    <mergeCell ref="AC7:AC8"/>
    <mergeCell ref="AD7:AD8"/>
    <mergeCell ref="AE7:AE8"/>
    <mergeCell ref="AF7:AF8"/>
    <mergeCell ref="AG7:AG8"/>
    <mergeCell ref="J6:J8"/>
    <mergeCell ref="K6:K8"/>
    <mergeCell ref="L6:L8"/>
    <mergeCell ref="AG6:AI6"/>
    <mergeCell ref="D10:N10"/>
    <mergeCell ref="D11:D16"/>
    <mergeCell ref="E11:H16"/>
    <mergeCell ref="I11:L11"/>
    <mergeCell ref="M11:X11"/>
    <mergeCell ref="AA11:AL11"/>
    <mergeCell ref="I12:L12"/>
    <mergeCell ref="M12:M13"/>
    <mergeCell ref="N12:N13"/>
    <mergeCell ref="O12:O13"/>
    <mergeCell ref="AL12:AL13"/>
    <mergeCell ref="K13:L13"/>
    <mergeCell ref="I14:L14"/>
    <mergeCell ref="M14:X14"/>
    <mergeCell ref="AA14:AL14"/>
    <mergeCell ref="AD12:AD13"/>
    <mergeCell ref="AE12:AE13"/>
    <mergeCell ref="AF12:AF13"/>
    <mergeCell ref="AG12:AG13"/>
    <mergeCell ref="AH12:AH13"/>
    <mergeCell ref="AI12:AI13"/>
    <mergeCell ref="V12:V13"/>
    <mergeCell ref="W12:W13"/>
    <mergeCell ref="X12:X13"/>
    <mergeCell ref="W15:W16"/>
    <mergeCell ref="I15:L15"/>
    <mergeCell ref="M15:M16"/>
    <mergeCell ref="N15:N16"/>
    <mergeCell ref="O15:O16"/>
    <mergeCell ref="P15:P16"/>
    <mergeCell ref="Q15:Q16"/>
    <mergeCell ref="AJ12:AJ13"/>
    <mergeCell ref="AK12:AK13"/>
    <mergeCell ref="AA12:AA13"/>
    <mergeCell ref="AB12:AB13"/>
    <mergeCell ref="AC12:AC13"/>
    <mergeCell ref="P12:P13"/>
    <mergeCell ref="Q12:Q13"/>
    <mergeCell ref="R12:R13"/>
    <mergeCell ref="S12:S13"/>
    <mergeCell ref="T12:T13"/>
    <mergeCell ref="U12:U13"/>
    <mergeCell ref="AL15:AL16"/>
    <mergeCell ref="K16:L16"/>
    <mergeCell ref="E17:E19"/>
    <mergeCell ref="F17:H17"/>
    <mergeCell ref="K17:X17"/>
    <mergeCell ref="G18:H18"/>
    <mergeCell ref="G19:H19"/>
    <mergeCell ref="AF15:AF16"/>
    <mergeCell ref="AG15:AG16"/>
    <mergeCell ref="AH15:AH16"/>
    <mergeCell ref="AI15:AI16"/>
    <mergeCell ref="AJ15:AJ16"/>
    <mergeCell ref="AK15:AK16"/>
    <mergeCell ref="X15:X16"/>
    <mergeCell ref="AA15:AA16"/>
    <mergeCell ref="AB15:AB16"/>
    <mergeCell ref="AC15:AC16"/>
    <mergeCell ref="AD15:AD16"/>
    <mergeCell ref="AE15:AE16"/>
    <mergeCell ref="R15:R16"/>
    <mergeCell ref="S15:S16"/>
    <mergeCell ref="T15:T16"/>
    <mergeCell ref="U15:U16"/>
    <mergeCell ref="V15:V16"/>
    <mergeCell ref="C20:X20"/>
    <mergeCell ref="D21:X21"/>
    <mergeCell ref="D22:D27"/>
    <mergeCell ref="E22:H27"/>
    <mergeCell ref="I22:L22"/>
    <mergeCell ref="M22:X22"/>
    <mergeCell ref="U23:U24"/>
    <mergeCell ref="V23:V24"/>
    <mergeCell ref="W23:W24"/>
    <mergeCell ref="X23:X24"/>
    <mergeCell ref="U26:U27"/>
    <mergeCell ref="V26:V27"/>
    <mergeCell ref="W26:W27"/>
    <mergeCell ref="I25:L25"/>
    <mergeCell ref="M25:X25"/>
    <mergeCell ref="AF23:AF24"/>
    <mergeCell ref="AA22:AL22"/>
    <mergeCell ref="I23:L23"/>
    <mergeCell ref="M23:M24"/>
    <mergeCell ref="N23:N24"/>
    <mergeCell ref="O23:O24"/>
    <mergeCell ref="P23:P24"/>
    <mergeCell ref="Q23:Q24"/>
    <mergeCell ref="R23:R24"/>
    <mergeCell ref="S23:S24"/>
    <mergeCell ref="T23:T24"/>
    <mergeCell ref="K24:L24"/>
    <mergeCell ref="AA25:AL25"/>
    <mergeCell ref="I26:L26"/>
    <mergeCell ref="M26:M27"/>
    <mergeCell ref="N26:N27"/>
    <mergeCell ref="O26:O27"/>
    <mergeCell ref="P26:P27"/>
    <mergeCell ref="Q26:Q27"/>
    <mergeCell ref="AG23:AG24"/>
    <mergeCell ref="AH23:AH24"/>
    <mergeCell ref="AI23:AI24"/>
    <mergeCell ref="AJ23:AJ24"/>
    <mergeCell ref="AK23:AK24"/>
    <mergeCell ref="AL23:AL24"/>
    <mergeCell ref="AA23:AA24"/>
    <mergeCell ref="AB23:AB24"/>
    <mergeCell ref="AC23:AC24"/>
    <mergeCell ref="AD23:AD24"/>
    <mergeCell ref="AE23:AE24"/>
    <mergeCell ref="AL26:AL27"/>
    <mergeCell ref="K27:L27"/>
    <mergeCell ref="AH26:AH27"/>
    <mergeCell ref="AI26:AI27"/>
    <mergeCell ref="AJ26:AJ27"/>
    <mergeCell ref="AK26:AK27"/>
    <mergeCell ref="E28:E32"/>
    <mergeCell ref="F28:H28"/>
    <mergeCell ref="K28:X28"/>
    <mergeCell ref="G29:H29"/>
    <mergeCell ref="G30:H30"/>
    <mergeCell ref="G31:H31"/>
    <mergeCell ref="G32:H32"/>
    <mergeCell ref="AF26:AF27"/>
    <mergeCell ref="AG26:AG27"/>
    <mergeCell ref="X26:X27"/>
    <mergeCell ref="AA26:AA27"/>
    <mergeCell ref="AB26:AB27"/>
    <mergeCell ref="AC26:AC27"/>
    <mergeCell ref="AD26:AD27"/>
    <mergeCell ref="AE26:AE27"/>
    <mergeCell ref="R26:R27"/>
    <mergeCell ref="S26:S27"/>
    <mergeCell ref="T26:T27"/>
    <mergeCell ref="E33:E34"/>
    <mergeCell ref="F33:H33"/>
    <mergeCell ref="K33:X33"/>
    <mergeCell ref="G34:H34"/>
    <mergeCell ref="D35:X35"/>
    <mergeCell ref="D36:D38"/>
    <mergeCell ref="E36:H38"/>
    <mergeCell ref="I36:L36"/>
    <mergeCell ref="M36:X36"/>
    <mergeCell ref="U37:U38"/>
    <mergeCell ref="X37:X38"/>
    <mergeCell ref="I37:L37"/>
    <mergeCell ref="M37:M38"/>
    <mergeCell ref="N37:N38"/>
    <mergeCell ref="O37:O38"/>
    <mergeCell ref="P37:P38"/>
    <mergeCell ref="Q37:Q38"/>
    <mergeCell ref="R37:R38"/>
    <mergeCell ref="S37:S38"/>
    <mergeCell ref="T37:T38"/>
    <mergeCell ref="K38:L38"/>
    <mergeCell ref="AD37:AD38"/>
    <mergeCell ref="AE37:AE38"/>
    <mergeCell ref="AF37:AF38"/>
    <mergeCell ref="V37:V38"/>
    <mergeCell ref="W37:W38"/>
    <mergeCell ref="AA37:AA38"/>
    <mergeCell ref="AB37:AB38"/>
    <mergeCell ref="AC37:AC38"/>
    <mergeCell ref="AA36:AL36"/>
    <mergeCell ref="AJ37:AJ38"/>
    <mergeCell ref="AK37:AK38"/>
    <mergeCell ref="AL37:AL38"/>
    <mergeCell ref="AG37:AG38"/>
    <mergeCell ref="AH37:AH38"/>
    <mergeCell ref="AI37:AI38"/>
    <mergeCell ref="C46:X46"/>
    <mergeCell ref="D47:X47"/>
    <mergeCell ref="D48:D50"/>
    <mergeCell ref="E48:H50"/>
    <mergeCell ref="I48:L48"/>
    <mergeCell ref="M48:X48"/>
    <mergeCell ref="W49:W50"/>
    <mergeCell ref="X49:X50"/>
    <mergeCell ref="AA49:AA50"/>
    <mergeCell ref="E39:E42"/>
    <mergeCell ref="F39:H39"/>
    <mergeCell ref="K39:X39"/>
    <mergeCell ref="G40:H40"/>
    <mergeCell ref="G41:H41"/>
    <mergeCell ref="G42:H42"/>
    <mergeCell ref="E43:E45"/>
    <mergeCell ref="F43:H43"/>
    <mergeCell ref="K43:X43"/>
    <mergeCell ref="G44:H44"/>
    <mergeCell ref="G45:H45"/>
    <mergeCell ref="AC49:AC50"/>
    <mergeCell ref="AA48:AL48"/>
    <mergeCell ref="I49:L49"/>
    <mergeCell ref="M49:M50"/>
    <mergeCell ref="N49:N50"/>
    <mergeCell ref="O49:O50"/>
    <mergeCell ref="AJ49:AJ50"/>
    <mergeCell ref="AK49:AK50"/>
    <mergeCell ref="AL49:AL50"/>
    <mergeCell ref="AH49:AH50"/>
    <mergeCell ref="AI49:AI50"/>
    <mergeCell ref="P49:P50"/>
    <mergeCell ref="Q49:Q50"/>
    <mergeCell ref="R49:R50"/>
    <mergeCell ref="S49:S50"/>
    <mergeCell ref="T49:T50"/>
    <mergeCell ref="U49:U50"/>
    <mergeCell ref="K50:L50"/>
    <mergeCell ref="AD49:AD50"/>
    <mergeCell ref="AE49:AE50"/>
    <mergeCell ref="AF49:AF50"/>
    <mergeCell ref="AG49:AG50"/>
    <mergeCell ref="V49:V50"/>
    <mergeCell ref="AB49:AB50"/>
    <mergeCell ref="D55:D57"/>
    <mergeCell ref="E55:H57"/>
    <mergeCell ref="I55:L55"/>
    <mergeCell ref="M55:X55"/>
    <mergeCell ref="Y55:Y57"/>
    <mergeCell ref="E51:E54"/>
    <mergeCell ref="F51:H51"/>
    <mergeCell ref="K51:X51"/>
    <mergeCell ref="G53:H53"/>
    <mergeCell ref="G54:H54"/>
    <mergeCell ref="AJ56:AJ57"/>
    <mergeCell ref="AK56:AK57"/>
    <mergeCell ref="AL56:AL57"/>
    <mergeCell ref="K57:L57"/>
    <mergeCell ref="AG56:AG57"/>
    <mergeCell ref="AH56:AH57"/>
    <mergeCell ref="AI56:AI57"/>
    <mergeCell ref="AA55:AL55"/>
    <mergeCell ref="I56:L56"/>
    <mergeCell ref="M56:M57"/>
    <mergeCell ref="N56:N57"/>
    <mergeCell ref="O56:O57"/>
    <mergeCell ref="R56:R57"/>
    <mergeCell ref="S56:S57"/>
    <mergeCell ref="T56:T57"/>
    <mergeCell ref="U56:U57"/>
    <mergeCell ref="E58:E63"/>
    <mergeCell ref="F58:H58"/>
    <mergeCell ref="K58:X58"/>
    <mergeCell ref="G60:H60"/>
    <mergeCell ref="G62:H62"/>
    <mergeCell ref="G63:H63"/>
    <mergeCell ref="AD56:AD57"/>
    <mergeCell ref="AE56:AE57"/>
    <mergeCell ref="AF56:AF57"/>
    <mergeCell ref="V56:V57"/>
    <mergeCell ref="W56:W57"/>
    <mergeCell ref="X56:X57"/>
    <mergeCell ref="AA56:AA57"/>
    <mergeCell ref="AB56:AB57"/>
    <mergeCell ref="AC56:AC57"/>
    <mergeCell ref="P56:P57"/>
    <mergeCell ref="Q56:Q57"/>
  </mergeCells>
  <conditionalFormatting sqref="Z1:Z3 AM1:IJ3">
    <cfRule type="containsText" dxfId="53" priority="3" stopIfTrue="1" operator="containsText" text="Planificación y Desarrollo">
      <formula>NOT(ISERROR(SEARCH("Planificación y Desarrollo",Z1)))</formula>
    </cfRule>
  </conditionalFormatting>
  <conditionalFormatting sqref="A1:D2 A3 C3:D3">
    <cfRule type="containsText" dxfId="52" priority="2" stopIfTrue="1" operator="containsText" text="Planificación y Desarrollo">
      <formula>NOT(ISERROR(SEARCH("Planificación y Desarrollo",A1)))</formula>
    </cfRule>
  </conditionalFormatting>
  <conditionalFormatting sqref="Y1:Y3">
    <cfRule type="containsText" dxfId="51" priority="1" stopIfTrue="1" operator="containsText" text="Planificación y Desarrollo">
      <formula>NOT(ISERROR(SEARCH("Planificación y Desarrollo",Y1)))</formula>
    </cfRule>
  </conditionalFormatting>
  <printOptions horizontalCentered="1"/>
  <pageMargins left="0" right="0" top="0" bottom="0" header="0" footer="0"/>
  <pageSetup paperSize="256" scale="50" fitToHeight="0" orientation="landscape" horizontalDpi="300" verticalDpi="300" r:id="rId1"/>
  <headerFooter>
    <oddFooter>&amp;A&amp;RPage &amp;P</oddFooter>
  </headerFooter>
  <rowBreaks count="1" manualBreakCount="1">
    <brk id="63" min="1"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9"/>
  <sheetViews>
    <sheetView workbookViewId="0"/>
  </sheetViews>
  <sheetFormatPr baseColWidth="10" defaultColWidth="11.42578125" defaultRowHeight="15"/>
  <cols>
    <col min="1" max="1" width="2.42578125" customWidth="1"/>
    <col min="2" max="2" width="5" customWidth="1"/>
    <col min="3" max="3" width="6.140625" customWidth="1"/>
    <col min="4" max="4" width="6.85546875" customWidth="1"/>
    <col min="5" max="5" width="7" customWidth="1"/>
    <col min="6" max="6" width="7.85546875" customWidth="1"/>
    <col min="7" max="7" width="3" customWidth="1"/>
    <col min="8" max="8" width="49.5703125" customWidth="1"/>
    <col min="9" max="10" width="11.7109375" customWidth="1"/>
    <col min="11" max="11" width="4.42578125" customWidth="1"/>
    <col min="12" max="12" width="14.42578125" customWidth="1"/>
    <col min="13" max="13" width="12.140625" bestFit="1" customWidth="1"/>
    <col min="14" max="14" width="6" customWidth="1"/>
    <col min="15" max="15" width="5.85546875" customWidth="1"/>
    <col min="16" max="16" width="6.7109375" customWidth="1"/>
    <col min="17" max="17" width="6.85546875" customWidth="1"/>
    <col min="18" max="19" width="6.140625" customWidth="1"/>
    <col min="20" max="20" width="6.5703125" customWidth="1"/>
    <col min="21" max="21" width="6" customWidth="1"/>
    <col min="22" max="22" width="5.85546875" customWidth="1"/>
    <col min="23" max="23" width="6.28515625" customWidth="1"/>
    <col min="24" max="24" width="7" customWidth="1"/>
    <col min="25" max="25" width="7.140625" customWidth="1"/>
    <col min="26" max="26" width="13" customWidth="1"/>
    <col min="27" max="27" width="17.85546875" customWidth="1"/>
    <col min="28" max="28" width="17.140625" customWidth="1"/>
    <col min="29" max="29" width="33.42578125" style="343" customWidth="1"/>
    <col min="30" max="30" width="31.42578125" style="343" customWidth="1"/>
    <col min="31" max="31" width="25.85546875" customWidth="1"/>
    <col min="32" max="32" width="23.28515625" customWidth="1"/>
  </cols>
  <sheetData>
    <row r="1" spans="1:42" s="32" customFormat="1" ht="59.25" customHeight="1" thickBot="1">
      <c r="A1" s="30"/>
      <c r="B1" s="2715" t="s">
        <v>68</v>
      </c>
      <c r="C1" s="2715"/>
      <c r="D1" s="2715"/>
      <c r="E1" s="2715"/>
      <c r="F1" s="2715"/>
      <c r="G1" s="2715"/>
      <c r="H1" s="2715"/>
      <c r="I1" s="2715"/>
      <c r="J1" s="2715"/>
      <c r="K1" s="2715"/>
      <c r="L1" s="2715"/>
      <c r="M1" s="2715"/>
      <c r="N1" s="2715"/>
      <c r="O1" s="2715"/>
      <c r="P1" s="2715"/>
      <c r="Q1" s="2715"/>
      <c r="R1" s="2715"/>
      <c r="S1" s="2715"/>
      <c r="T1" s="2715"/>
      <c r="U1" s="2715"/>
      <c r="V1" s="2715"/>
      <c r="W1" s="2715"/>
      <c r="X1" s="2715"/>
      <c r="Y1" s="2715"/>
      <c r="Z1" s="30"/>
      <c r="AA1" s="30"/>
      <c r="AB1" s="30"/>
      <c r="AC1" s="31"/>
      <c r="AD1" s="31"/>
      <c r="AE1" s="30"/>
      <c r="AF1" s="30"/>
      <c r="AG1" s="30"/>
      <c r="AH1" s="30"/>
      <c r="AI1" s="30"/>
      <c r="AJ1" s="30"/>
      <c r="AK1" s="30"/>
      <c r="AL1" s="30"/>
      <c r="AM1" s="30"/>
      <c r="AN1" s="30"/>
      <c r="AO1" s="30"/>
      <c r="AP1" s="30"/>
    </row>
    <row r="2" spans="1:42" s="32" customFormat="1" ht="22.5" customHeight="1">
      <c r="A2" s="30"/>
      <c r="B2" s="452"/>
      <c r="C2" s="452"/>
      <c r="D2" s="452"/>
      <c r="E2" s="452"/>
      <c r="F2" s="452"/>
      <c r="G2" s="452"/>
      <c r="H2" s="452"/>
      <c r="I2" s="452"/>
      <c r="J2" s="452"/>
      <c r="K2" s="452"/>
      <c r="L2" s="452"/>
      <c r="M2" s="452"/>
      <c r="N2" s="452"/>
      <c r="O2" s="452"/>
      <c r="P2" s="452"/>
      <c r="Q2" s="452"/>
      <c r="R2" s="452"/>
      <c r="S2" s="452"/>
      <c r="T2" s="452"/>
      <c r="U2" s="452"/>
      <c r="V2" s="452"/>
      <c r="W2" s="452"/>
      <c r="X2" s="452"/>
      <c r="Y2" s="452"/>
      <c r="Z2" s="30"/>
      <c r="AA2" s="2716" t="s">
        <v>69</v>
      </c>
      <c r="AB2" s="2717"/>
      <c r="AC2" s="2717"/>
      <c r="AD2" s="2717"/>
      <c r="AE2" s="2718"/>
      <c r="AF2" s="30"/>
      <c r="AG2" s="30"/>
      <c r="AH2" s="30"/>
      <c r="AI2" s="30"/>
      <c r="AJ2" s="30"/>
      <c r="AK2" s="30"/>
      <c r="AL2" s="30"/>
      <c r="AM2" s="30"/>
      <c r="AN2" s="30"/>
      <c r="AO2" s="30"/>
      <c r="AP2" s="30"/>
    </row>
    <row r="3" spans="1:42" s="32" customFormat="1" ht="16.5" customHeight="1">
      <c r="A3" s="30"/>
      <c r="B3" s="34" t="s">
        <v>370</v>
      </c>
      <c r="C3" s="452"/>
      <c r="D3" s="452"/>
      <c r="E3" s="452"/>
      <c r="F3" s="452"/>
      <c r="G3" s="452"/>
      <c r="H3" s="452"/>
      <c r="I3" s="452"/>
      <c r="J3" s="452"/>
      <c r="K3" s="452"/>
      <c r="L3" s="452"/>
      <c r="M3" s="452"/>
      <c r="N3" s="452"/>
      <c r="O3" s="452"/>
      <c r="P3" s="452"/>
      <c r="Q3" s="452"/>
      <c r="R3" s="452"/>
      <c r="S3" s="452"/>
      <c r="T3" s="452"/>
      <c r="U3" s="452"/>
      <c r="V3" s="452"/>
      <c r="W3" s="452"/>
      <c r="X3" s="452"/>
      <c r="Y3" s="452"/>
      <c r="Z3" s="30"/>
      <c r="AA3" s="2719"/>
      <c r="AB3" s="2720"/>
      <c r="AC3" s="2720"/>
      <c r="AD3" s="2720"/>
      <c r="AE3" s="2721"/>
      <c r="AF3" s="30"/>
      <c r="AG3" s="30"/>
      <c r="AH3" s="30"/>
      <c r="AI3" s="30"/>
      <c r="AJ3" s="30"/>
      <c r="AK3" s="30"/>
      <c r="AL3" s="30"/>
      <c r="AM3" s="30"/>
      <c r="AN3" s="30"/>
      <c r="AO3" s="30"/>
      <c r="AP3" s="30"/>
    </row>
    <row r="4" spans="1:42" ht="17.25" customHeight="1" thickBot="1">
      <c r="B4" s="34" t="s">
        <v>71</v>
      </c>
      <c r="AA4" s="2722"/>
      <c r="AB4" s="2723"/>
      <c r="AC4" s="2723"/>
      <c r="AD4" s="2723"/>
      <c r="AE4" s="2724"/>
    </row>
    <row r="5" spans="1:42" ht="7.5" customHeight="1" thickBot="1">
      <c r="B5" s="35"/>
      <c r="AA5" s="36"/>
      <c r="AB5" s="36"/>
      <c r="AC5" s="37"/>
      <c r="AD5" s="37"/>
      <c r="AE5" s="36"/>
    </row>
    <row r="6" spans="1:42" ht="21.75" customHeight="1" thickBot="1">
      <c r="B6" s="2725" t="s">
        <v>72</v>
      </c>
      <c r="C6" s="2725" t="s">
        <v>73</v>
      </c>
      <c r="D6" s="2725" t="s">
        <v>74</v>
      </c>
      <c r="E6" s="2728" t="s">
        <v>75</v>
      </c>
      <c r="F6" s="2731" t="s">
        <v>76</v>
      </c>
      <c r="G6" s="2732"/>
      <c r="H6" s="2733"/>
      <c r="I6" s="2740" t="s">
        <v>77</v>
      </c>
      <c r="J6" s="2933" t="s">
        <v>77</v>
      </c>
      <c r="K6" s="2746" t="s">
        <v>78</v>
      </c>
      <c r="L6" s="2749" t="s">
        <v>79</v>
      </c>
      <c r="M6" s="2740" t="s">
        <v>80</v>
      </c>
      <c r="N6" s="2711" t="s">
        <v>81</v>
      </c>
      <c r="O6" s="2712"/>
      <c r="P6" s="2752"/>
      <c r="Q6" s="2711" t="s">
        <v>82</v>
      </c>
      <c r="R6" s="2712"/>
      <c r="S6" s="2752"/>
      <c r="T6" s="2711" t="s">
        <v>83</v>
      </c>
      <c r="U6" s="2712"/>
      <c r="V6" s="2752"/>
      <c r="W6" s="2711" t="s">
        <v>84</v>
      </c>
      <c r="X6" s="2712"/>
      <c r="Y6" s="2712"/>
      <c r="Z6" s="2705" t="s">
        <v>85</v>
      </c>
      <c r="AA6" s="2709" t="s">
        <v>86</v>
      </c>
      <c r="AB6" s="2708"/>
      <c r="AC6" s="2709" t="s">
        <v>87</v>
      </c>
      <c r="AD6" s="2710"/>
      <c r="AE6" s="38" t="s">
        <v>88</v>
      </c>
    </row>
    <row r="7" spans="1:42" ht="30" customHeight="1">
      <c r="B7" s="2726"/>
      <c r="C7" s="2726"/>
      <c r="D7" s="2726"/>
      <c r="E7" s="2729"/>
      <c r="F7" s="2734"/>
      <c r="G7" s="2735"/>
      <c r="H7" s="2736"/>
      <c r="I7" s="2741"/>
      <c r="J7" s="2934"/>
      <c r="K7" s="2747"/>
      <c r="L7" s="2750"/>
      <c r="M7" s="2741"/>
      <c r="N7" s="2713" t="s">
        <v>89</v>
      </c>
      <c r="O7" s="2713" t="s">
        <v>90</v>
      </c>
      <c r="P7" s="2713" t="s">
        <v>91</v>
      </c>
      <c r="Q7" s="2713" t="s">
        <v>92</v>
      </c>
      <c r="R7" s="2713" t="s">
        <v>93</v>
      </c>
      <c r="S7" s="2713" t="s">
        <v>94</v>
      </c>
      <c r="T7" s="2713" t="s">
        <v>95</v>
      </c>
      <c r="U7" s="2713" t="s">
        <v>96</v>
      </c>
      <c r="V7" s="2713" t="s">
        <v>97</v>
      </c>
      <c r="W7" s="2713" t="s">
        <v>98</v>
      </c>
      <c r="X7" s="2713" t="s">
        <v>99</v>
      </c>
      <c r="Y7" s="2698" t="s">
        <v>100</v>
      </c>
      <c r="Z7" s="2706"/>
      <c r="AA7" s="2936" t="s">
        <v>101</v>
      </c>
      <c r="AB7" s="2701" t="s">
        <v>102</v>
      </c>
      <c r="AC7" s="2702" t="s">
        <v>103</v>
      </c>
      <c r="AD7" s="2702" t="s">
        <v>371</v>
      </c>
      <c r="AE7" s="2703" t="s">
        <v>105</v>
      </c>
    </row>
    <row r="8" spans="1:42" ht="19.5" customHeight="1" thickBot="1">
      <c r="B8" s="2727"/>
      <c r="C8" s="2727"/>
      <c r="D8" s="2727"/>
      <c r="E8" s="2730"/>
      <c r="F8" s="2737"/>
      <c r="G8" s="2738"/>
      <c r="H8" s="2739"/>
      <c r="I8" s="2742"/>
      <c r="J8" s="2935"/>
      <c r="K8" s="2748"/>
      <c r="L8" s="2751"/>
      <c r="M8" s="2742"/>
      <c r="N8" s="2714"/>
      <c r="O8" s="2714"/>
      <c r="P8" s="2714"/>
      <c r="Q8" s="2714"/>
      <c r="R8" s="2714"/>
      <c r="S8" s="2714"/>
      <c r="T8" s="2714"/>
      <c r="U8" s="2714"/>
      <c r="V8" s="2714"/>
      <c r="W8" s="2714"/>
      <c r="X8" s="2714"/>
      <c r="Y8" s="2699"/>
      <c r="Z8" s="2706"/>
      <c r="AA8" s="2936"/>
      <c r="AB8" s="2701"/>
      <c r="AC8" s="2702"/>
      <c r="AD8" s="2702"/>
      <c r="AE8" s="2704"/>
    </row>
    <row r="9" spans="1:42" ht="25.5" customHeight="1" thickBot="1">
      <c r="B9" s="39" t="s">
        <v>215</v>
      </c>
      <c r="C9" s="2572" t="s">
        <v>216</v>
      </c>
      <c r="D9" s="2572"/>
      <c r="E9" s="2572"/>
      <c r="F9" s="2572"/>
      <c r="G9" s="2572"/>
      <c r="H9" s="2572"/>
      <c r="I9" s="2572"/>
      <c r="J9" s="2572"/>
      <c r="K9" s="2572"/>
      <c r="L9" s="2572"/>
      <c r="M9" s="2572"/>
      <c r="N9" s="2572"/>
      <c r="O9" s="2572"/>
      <c r="P9" s="2572"/>
      <c r="Q9" s="2572"/>
      <c r="R9" s="2572"/>
      <c r="S9" s="2572"/>
      <c r="T9" s="2572"/>
      <c r="U9" s="2572"/>
      <c r="V9" s="2572"/>
      <c r="W9" s="2572"/>
      <c r="X9" s="2572"/>
      <c r="Y9" s="2572"/>
      <c r="Z9" s="305">
        <f>Z14+Z19+Z25</f>
        <v>0</v>
      </c>
      <c r="AA9" s="2937"/>
      <c r="AB9" s="2938"/>
      <c r="AC9" s="2938"/>
      <c r="AD9" s="2938"/>
      <c r="AE9" s="2939"/>
    </row>
    <row r="10" spans="1:42" ht="27" customHeight="1" thickBot="1">
      <c r="B10" s="43"/>
      <c r="C10" s="44" t="s">
        <v>372</v>
      </c>
      <c r="D10" s="2576" t="s">
        <v>373</v>
      </c>
      <c r="E10" s="2577"/>
      <c r="F10" s="2577"/>
      <c r="G10" s="2577"/>
      <c r="H10" s="2577"/>
      <c r="I10" s="2577"/>
      <c r="J10" s="2577"/>
      <c r="K10" s="2577"/>
      <c r="L10" s="2577"/>
      <c r="M10" s="2577"/>
      <c r="N10" s="2577"/>
      <c r="O10" s="2577"/>
      <c r="P10" s="2577"/>
      <c r="Q10" s="2577"/>
      <c r="R10" s="2577"/>
      <c r="S10" s="2577"/>
      <c r="T10" s="2577"/>
      <c r="U10" s="2577"/>
      <c r="V10" s="2577"/>
      <c r="W10" s="2577"/>
      <c r="X10" s="2577"/>
      <c r="Y10" s="2577"/>
      <c r="Z10" s="307"/>
      <c r="AA10" s="2940"/>
      <c r="AB10" s="2579"/>
      <c r="AC10" s="2579"/>
      <c r="AD10" s="2579"/>
      <c r="AE10" s="2580"/>
    </row>
    <row r="11" spans="1:42" ht="24" customHeight="1" thickBot="1">
      <c r="B11" s="48"/>
      <c r="C11" s="54"/>
      <c r="D11" s="2694" t="s">
        <v>374</v>
      </c>
      <c r="E11" s="2695" t="s">
        <v>375</v>
      </c>
      <c r="F11" s="2695"/>
      <c r="G11" s="2695"/>
      <c r="H11" s="2696"/>
      <c r="I11" s="450"/>
      <c r="J11" s="2647" t="s">
        <v>112</v>
      </c>
      <c r="K11" s="2648"/>
      <c r="L11" s="2649"/>
      <c r="M11" s="449"/>
      <c r="N11" s="2884" t="s">
        <v>221</v>
      </c>
      <c r="O11" s="2884"/>
      <c r="P11" s="2884"/>
      <c r="Q11" s="2884"/>
      <c r="R11" s="2884"/>
      <c r="S11" s="2884"/>
      <c r="T11" s="2884"/>
      <c r="U11" s="2884"/>
      <c r="V11" s="2884"/>
      <c r="W11" s="2884"/>
      <c r="X11" s="2884"/>
      <c r="Y11" s="2884"/>
      <c r="Z11" s="307"/>
      <c r="AA11" s="2941"/>
      <c r="AB11" s="2591"/>
      <c r="AC11" s="2591"/>
      <c r="AD11" s="2591"/>
      <c r="AE11" s="2592"/>
    </row>
    <row r="12" spans="1:42" ht="9.75" customHeight="1">
      <c r="B12" s="48"/>
      <c r="C12" s="54"/>
      <c r="D12" s="2581"/>
      <c r="E12" s="2583"/>
      <c r="F12" s="2583"/>
      <c r="G12" s="2583"/>
      <c r="H12" s="2584"/>
      <c r="I12" s="447"/>
      <c r="J12" s="2597" t="s">
        <v>113</v>
      </c>
      <c r="K12" s="2598"/>
      <c r="L12" s="2599"/>
      <c r="M12" s="309"/>
      <c r="N12" s="2570"/>
      <c r="O12" s="2564"/>
      <c r="P12" s="2564"/>
      <c r="Q12" s="2564"/>
      <c r="R12" s="2564"/>
      <c r="S12" s="2564"/>
      <c r="T12" s="2564"/>
      <c r="U12" s="2566">
        <v>1</v>
      </c>
      <c r="V12" s="2564"/>
      <c r="W12" s="2564"/>
      <c r="X12" s="2564"/>
      <c r="Y12" s="2568"/>
      <c r="Z12" s="307"/>
      <c r="AA12" s="2942"/>
      <c r="AB12" s="2593"/>
      <c r="AC12" s="2593"/>
      <c r="AD12" s="2593"/>
      <c r="AE12" s="2594"/>
    </row>
    <row r="13" spans="1:42" ht="18" customHeight="1" thickBot="1">
      <c r="B13" s="48"/>
      <c r="C13" s="54"/>
      <c r="D13" s="2581"/>
      <c r="E13" s="2583"/>
      <c r="F13" s="2583"/>
      <c r="G13" s="2583"/>
      <c r="H13" s="2584"/>
      <c r="I13" s="170">
        <v>166</v>
      </c>
      <c r="J13" s="170">
        <v>166</v>
      </c>
      <c r="K13" s="2600" t="s">
        <v>222</v>
      </c>
      <c r="L13" s="2601"/>
      <c r="M13" s="448"/>
      <c r="N13" s="2571"/>
      <c r="O13" s="2565"/>
      <c r="P13" s="2565"/>
      <c r="Q13" s="2565"/>
      <c r="R13" s="2565"/>
      <c r="S13" s="2565"/>
      <c r="T13" s="2565"/>
      <c r="U13" s="2567"/>
      <c r="V13" s="2565"/>
      <c r="W13" s="2565"/>
      <c r="X13" s="2565"/>
      <c r="Y13" s="2569"/>
      <c r="Z13" s="307"/>
      <c r="AA13" s="2943"/>
      <c r="AB13" s="2595"/>
      <c r="AC13" s="2595"/>
      <c r="AD13" s="2595"/>
      <c r="AE13" s="2596"/>
    </row>
    <row r="14" spans="1:42" ht="35.25" customHeight="1" thickBot="1">
      <c r="B14" s="48"/>
      <c r="C14" s="54"/>
      <c r="D14" s="310"/>
      <c r="E14" s="2876" t="s">
        <v>376</v>
      </c>
      <c r="F14" s="2557" t="s">
        <v>377</v>
      </c>
      <c r="G14" s="2558"/>
      <c r="H14" s="2559"/>
      <c r="I14" s="461">
        <f>SUM(I15:I18)</f>
        <v>0.10000000000000002</v>
      </c>
      <c r="J14" s="461">
        <f>SUM(J15:J18)</f>
        <v>0.10000000000000002</v>
      </c>
      <c r="K14" s="2560" t="s">
        <v>117</v>
      </c>
      <c r="L14" s="2561"/>
      <c r="M14" s="2561"/>
      <c r="N14" s="2561"/>
      <c r="O14" s="2561"/>
      <c r="P14" s="2561"/>
      <c r="Q14" s="2561"/>
      <c r="R14" s="2561"/>
      <c r="S14" s="2561"/>
      <c r="T14" s="2561"/>
      <c r="U14" s="2561"/>
      <c r="V14" s="2561"/>
      <c r="W14" s="2561"/>
      <c r="X14" s="2561"/>
      <c r="Y14" s="2561"/>
      <c r="Z14" s="509">
        <f>SUM(Z15:Z18)</f>
        <v>0</v>
      </c>
      <c r="AA14" s="606"/>
      <c r="AB14" s="314"/>
      <c r="AC14" s="315"/>
      <c r="AD14" s="315"/>
      <c r="AE14" s="316"/>
    </row>
    <row r="15" spans="1:42" ht="44.25" customHeight="1" thickBot="1">
      <c r="B15" s="48"/>
      <c r="C15" s="54"/>
      <c r="D15" s="54"/>
      <c r="E15" s="2815"/>
      <c r="F15" s="317" t="s">
        <v>378</v>
      </c>
      <c r="G15" s="2944" t="s">
        <v>379</v>
      </c>
      <c r="H15" s="2945"/>
      <c r="I15" s="607">
        <v>1.2E-2</v>
      </c>
      <c r="J15" s="607">
        <v>1.2E-2</v>
      </c>
      <c r="K15" s="319">
        <v>17</v>
      </c>
      <c r="L15" s="320" t="s">
        <v>380</v>
      </c>
      <c r="M15" s="608"/>
      <c r="N15" s="322"/>
      <c r="O15" s="322">
        <v>1.42E-3</v>
      </c>
      <c r="P15" s="322">
        <v>7.1000000000000002E-4</v>
      </c>
      <c r="Q15" s="322">
        <v>7.1000000000000002E-4</v>
      </c>
      <c r="R15" s="322">
        <v>1.42E-3</v>
      </c>
      <c r="S15" s="322">
        <v>7.1000000000000002E-4</v>
      </c>
      <c r="T15" s="322">
        <v>1.42E-3</v>
      </c>
      <c r="U15" s="322">
        <v>1.42E-3</v>
      </c>
      <c r="V15" s="322">
        <v>7.1000000000000002E-4</v>
      </c>
      <c r="W15" s="322">
        <v>7.1000000000000002E-4</v>
      </c>
      <c r="X15" s="322">
        <v>1.42E-3</v>
      </c>
      <c r="Y15" s="323">
        <v>7.1000000000000002E-4</v>
      </c>
      <c r="Z15" s="307"/>
      <c r="AA15" s="574" t="s">
        <v>381</v>
      </c>
      <c r="AB15" s="326" t="s">
        <v>382</v>
      </c>
      <c r="AC15" s="327" t="s">
        <v>383</v>
      </c>
      <c r="AD15" s="328" t="s">
        <v>383</v>
      </c>
      <c r="AE15" s="329"/>
    </row>
    <row r="16" spans="1:42" ht="41.25" customHeight="1">
      <c r="B16" s="48"/>
      <c r="C16" s="54"/>
      <c r="D16" s="54"/>
      <c r="E16" s="2815"/>
      <c r="F16" s="497" t="s">
        <v>384</v>
      </c>
      <c r="G16" s="2946" t="s">
        <v>385</v>
      </c>
      <c r="H16" s="2947"/>
      <c r="I16" s="609">
        <v>2.2000000000000002E-2</v>
      </c>
      <c r="J16" s="609">
        <v>2.2000000000000002E-2</v>
      </c>
      <c r="K16" s="610">
        <v>40</v>
      </c>
      <c r="L16" s="611" t="s">
        <v>386</v>
      </c>
      <c r="M16" s="612"/>
      <c r="N16" s="613">
        <v>1.65E-3</v>
      </c>
      <c r="O16" s="613">
        <v>1.65E-3</v>
      </c>
      <c r="P16" s="613">
        <v>1.65E-3</v>
      </c>
      <c r="Q16" s="613">
        <v>1.65E-3</v>
      </c>
      <c r="R16" s="613">
        <v>1.65E-3</v>
      </c>
      <c r="S16" s="613">
        <v>1.65E-3</v>
      </c>
      <c r="T16" s="613">
        <v>2.2000000000000001E-3</v>
      </c>
      <c r="U16" s="613">
        <v>2.7500000000000003E-3</v>
      </c>
      <c r="V16" s="613">
        <v>1.65E-3</v>
      </c>
      <c r="W16" s="613">
        <v>1.65E-3</v>
      </c>
      <c r="X16" s="613">
        <v>1.65E-3</v>
      </c>
      <c r="Y16" s="614">
        <v>2.2000000000000001E-3</v>
      </c>
      <c r="Z16" s="307"/>
      <c r="AA16" s="574" t="s">
        <v>381</v>
      </c>
      <c r="AB16" s="326" t="s">
        <v>382</v>
      </c>
      <c r="AC16" s="327" t="s">
        <v>383</v>
      </c>
      <c r="AD16" s="328" t="s">
        <v>383</v>
      </c>
      <c r="AE16" s="329"/>
    </row>
    <row r="17" spans="2:31" ht="41.25" customHeight="1">
      <c r="B17" s="48"/>
      <c r="C17" s="54"/>
      <c r="D17" s="54"/>
      <c r="E17" s="2815"/>
      <c r="F17" s="615" t="s">
        <v>387</v>
      </c>
      <c r="G17" s="2948" t="s">
        <v>388</v>
      </c>
      <c r="H17" s="2949"/>
      <c r="I17" s="609">
        <v>4.6000000000000006E-2</v>
      </c>
      <c r="J17" s="609">
        <v>4.6000000000000006E-2</v>
      </c>
      <c r="K17" s="610">
        <v>76</v>
      </c>
      <c r="L17" s="616" t="s">
        <v>389</v>
      </c>
      <c r="M17" s="617"/>
      <c r="N17" s="613">
        <v>4.2599999999999999E-3</v>
      </c>
      <c r="O17" s="613">
        <v>3.6599999999999996E-3</v>
      </c>
      <c r="P17" s="613">
        <v>3.6599999999999996E-3</v>
      </c>
      <c r="Q17" s="613">
        <v>4.2599999999999999E-3</v>
      </c>
      <c r="R17" s="613">
        <v>3.6599999999999996E-3</v>
      </c>
      <c r="S17" s="613">
        <v>3.6599999999999996E-3</v>
      </c>
      <c r="T17" s="613">
        <v>4.2599999999999999E-3</v>
      </c>
      <c r="U17" s="613">
        <v>3.6599999999999996E-3</v>
      </c>
      <c r="V17" s="613">
        <v>3.6599999999999996E-3</v>
      </c>
      <c r="W17" s="613">
        <v>4.2599999999999999E-3</v>
      </c>
      <c r="X17" s="613">
        <v>3.6599999999999996E-3</v>
      </c>
      <c r="Y17" s="614">
        <v>3.6599999999999996E-3</v>
      </c>
      <c r="Z17" s="307"/>
      <c r="AA17" s="574" t="s">
        <v>381</v>
      </c>
      <c r="AB17" s="326" t="s">
        <v>382</v>
      </c>
      <c r="AC17" s="327" t="s">
        <v>383</v>
      </c>
      <c r="AD17" s="328" t="s">
        <v>383</v>
      </c>
      <c r="AE17" s="329"/>
    </row>
    <row r="18" spans="2:31" ht="51.75" customHeight="1" thickBot="1">
      <c r="B18" s="48"/>
      <c r="C18" s="54"/>
      <c r="D18" s="54"/>
      <c r="E18" s="2815"/>
      <c r="F18" s="615" t="s">
        <v>390</v>
      </c>
      <c r="G18" s="2948" t="s">
        <v>391</v>
      </c>
      <c r="H18" s="2949"/>
      <c r="I18" s="618">
        <v>2.0000000000000004E-2</v>
      </c>
      <c r="J18" s="618">
        <v>2.0000000000000004E-2</v>
      </c>
      <c r="K18" s="610">
        <v>28</v>
      </c>
      <c r="L18" s="611" t="s">
        <v>386</v>
      </c>
      <c r="M18" s="619"/>
      <c r="N18" s="613">
        <v>3.64E-3</v>
      </c>
      <c r="O18" s="613">
        <v>1.42E-3</v>
      </c>
      <c r="P18" s="613">
        <v>1.42E-3</v>
      </c>
      <c r="Q18" s="613">
        <v>1.42E-3</v>
      </c>
      <c r="R18" s="613">
        <v>1.42E-3</v>
      </c>
      <c r="S18" s="613">
        <v>1.42E-3</v>
      </c>
      <c r="T18" s="613">
        <v>2.1199999999999999E-3</v>
      </c>
      <c r="U18" s="613">
        <v>1.42E-3</v>
      </c>
      <c r="V18" s="613">
        <v>1.42E-3</v>
      </c>
      <c r="W18" s="613">
        <v>1.42E-3</v>
      </c>
      <c r="X18" s="613">
        <v>1.42E-3</v>
      </c>
      <c r="Y18" s="614">
        <v>1.42E-3</v>
      </c>
      <c r="Z18" s="307"/>
      <c r="AA18" s="574" t="s">
        <v>381</v>
      </c>
      <c r="AB18" s="326" t="s">
        <v>382</v>
      </c>
      <c r="AC18" s="327" t="s">
        <v>383</v>
      </c>
      <c r="AD18" s="328" t="s">
        <v>383</v>
      </c>
      <c r="AE18" s="329"/>
    </row>
    <row r="19" spans="2:31" ht="35.25" customHeight="1" thickBot="1">
      <c r="B19" s="48"/>
      <c r="C19" s="54"/>
      <c r="D19" s="54"/>
      <c r="E19" s="479" t="s">
        <v>392</v>
      </c>
      <c r="F19" s="2557" t="s">
        <v>377</v>
      </c>
      <c r="G19" s="2558"/>
      <c r="H19" s="2559"/>
      <c r="I19" s="461"/>
      <c r="J19" s="461"/>
      <c r="K19" s="2560" t="s">
        <v>393</v>
      </c>
      <c r="L19" s="2561"/>
      <c r="M19" s="2561"/>
      <c r="N19" s="2561"/>
      <c r="O19" s="2561"/>
      <c r="P19" s="2561"/>
      <c r="Q19" s="2561"/>
      <c r="R19" s="2561"/>
      <c r="S19" s="2561"/>
      <c r="T19" s="2561"/>
      <c r="U19" s="2561"/>
      <c r="V19" s="2561"/>
      <c r="W19" s="2561"/>
      <c r="X19" s="2561"/>
      <c r="Y19" s="2561"/>
      <c r="Z19" s="509">
        <f>SUM(Z20)</f>
        <v>0</v>
      </c>
      <c r="AA19" s="606"/>
      <c r="AB19" s="314"/>
      <c r="AC19" s="620"/>
      <c r="AD19" s="621"/>
      <c r="AE19" s="622"/>
    </row>
    <row r="20" spans="2:31" ht="44.25" customHeight="1" thickBot="1">
      <c r="B20" s="48"/>
      <c r="C20" s="54"/>
      <c r="D20" s="54"/>
      <c r="E20" s="496"/>
      <c r="F20" s="317" t="s">
        <v>394</v>
      </c>
      <c r="G20" s="2944"/>
      <c r="H20" s="2945"/>
      <c r="I20" s="607"/>
      <c r="J20" s="607"/>
      <c r="K20" s="319"/>
      <c r="L20" s="623"/>
      <c r="M20" s="612"/>
      <c r="N20" s="322"/>
      <c r="O20" s="322"/>
      <c r="P20" s="322"/>
      <c r="Q20" s="322"/>
      <c r="R20" s="322"/>
      <c r="S20" s="322"/>
      <c r="T20" s="322"/>
      <c r="U20" s="322"/>
      <c r="V20" s="322"/>
      <c r="W20" s="322"/>
      <c r="X20" s="322"/>
      <c r="Y20" s="323"/>
      <c r="Z20" s="307"/>
      <c r="AA20" s="574"/>
      <c r="AB20" s="326"/>
      <c r="AC20" s="624"/>
      <c r="AD20" s="624"/>
      <c r="AE20" s="552"/>
    </row>
    <row r="21" spans="2:31" ht="25.5" customHeight="1" thickBot="1">
      <c r="B21" s="39" t="s">
        <v>215</v>
      </c>
      <c r="C21" s="2572" t="s">
        <v>216</v>
      </c>
      <c r="D21" s="2572"/>
      <c r="E21" s="2572"/>
      <c r="F21" s="2572"/>
      <c r="G21" s="2572"/>
      <c r="H21" s="2572"/>
      <c r="I21" s="2572"/>
      <c r="J21" s="2572"/>
      <c r="K21" s="2572"/>
      <c r="L21" s="2572"/>
      <c r="M21" s="2572"/>
      <c r="N21" s="2572"/>
      <c r="O21" s="2572"/>
      <c r="P21" s="2572"/>
      <c r="Q21" s="2572"/>
      <c r="R21" s="2572"/>
      <c r="S21" s="2572"/>
      <c r="T21" s="2572"/>
      <c r="U21" s="2572"/>
      <c r="V21" s="2572"/>
      <c r="W21" s="2572"/>
      <c r="X21" s="2572"/>
      <c r="Y21" s="2572"/>
      <c r="Z21" s="307"/>
      <c r="AA21" s="2941"/>
      <c r="AB21" s="2591"/>
      <c r="AC21" s="2591"/>
      <c r="AD21" s="2591"/>
      <c r="AE21" s="2592"/>
    </row>
    <row r="22" spans="2:31" ht="15.75" customHeight="1" thickBot="1">
      <c r="B22" s="48"/>
      <c r="C22" s="2764" t="s">
        <v>232</v>
      </c>
      <c r="D22" s="2767" t="s">
        <v>218</v>
      </c>
      <c r="E22" s="2767"/>
      <c r="F22" s="2767"/>
      <c r="G22" s="2767"/>
      <c r="H22" s="2768"/>
      <c r="I22" s="453"/>
      <c r="J22" s="2772" t="s">
        <v>112</v>
      </c>
      <c r="K22" s="2773"/>
      <c r="L22" s="2840"/>
      <c r="M22" s="617"/>
      <c r="N22" s="2841" t="s">
        <v>264</v>
      </c>
      <c r="O22" s="2842"/>
      <c r="P22" s="2842"/>
      <c r="Q22" s="2842"/>
      <c r="R22" s="2842"/>
      <c r="S22" s="2842"/>
      <c r="T22" s="2842"/>
      <c r="U22" s="2842"/>
      <c r="V22" s="2842"/>
      <c r="W22" s="2842"/>
      <c r="X22" s="2842"/>
      <c r="Y22" s="2842"/>
      <c r="Z22" s="478"/>
      <c r="AA22" s="2942"/>
      <c r="AB22" s="2593"/>
      <c r="AC22" s="2593"/>
      <c r="AD22" s="2593"/>
      <c r="AE22" s="2594"/>
    </row>
    <row r="23" spans="2:31" ht="15.75" thickBot="1">
      <c r="B23" s="48"/>
      <c r="C23" s="2765"/>
      <c r="D23" s="2770"/>
      <c r="E23" s="2770"/>
      <c r="F23" s="2770"/>
      <c r="G23" s="2770"/>
      <c r="H23" s="2771"/>
      <c r="I23" s="625"/>
      <c r="J23" s="2777" t="s">
        <v>113</v>
      </c>
      <c r="K23" s="2778"/>
      <c r="L23" s="2778"/>
      <c r="M23" s="617"/>
      <c r="N23" s="406"/>
      <c r="O23" s="406"/>
      <c r="P23" s="406"/>
      <c r="Q23" s="406"/>
      <c r="R23" s="406"/>
      <c r="S23" s="406"/>
      <c r="T23" s="406"/>
      <c r="U23" s="406"/>
      <c r="V23" s="406"/>
      <c r="W23" s="406"/>
      <c r="X23" s="406"/>
      <c r="Y23" s="408"/>
      <c r="Z23" s="478"/>
      <c r="AA23" s="2942"/>
      <c r="AB23" s="2593"/>
      <c r="AC23" s="2593"/>
      <c r="AD23" s="2593"/>
      <c r="AE23" s="2594"/>
    </row>
    <row r="24" spans="2:31" ht="26.25" thickBot="1">
      <c r="B24" s="48"/>
      <c r="C24" s="54"/>
      <c r="D24" s="626" t="s">
        <v>265</v>
      </c>
      <c r="E24" s="2582" t="s">
        <v>266</v>
      </c>
      <c r="F24" s="2910"/>
      <c r="G24" s="2910"/>
      <c r="H24" s="2911"/>
      <c r="I24" s="627">
        <v>1</v>
      </c>
      <c r="J24" s="627">
        <v>1</v>
      </c>
      <c r="K24" s="2802" t="s">
        <v>267</v>
      </c>
      <c r="L24" s="2803"/>
      <c r="M24" s="628"/>
      <c r="N24" s="411"/>
      <c r="O24" s="411"/>
      <c r="P24" s="411"/>
      <c r="Q24" s="411"/>
      <c r="R24" s="411"/>
      <c r="S24" s="411"/>
      <c r="T24" s="411"/>
      <c r="U24" s="411"/>
      <c r="V24" s="411"/>
      <c r="W24" s="411">
        <v>1</v>
      </c>
      <c r="X24" s="411"/>
      <c r="Y24" s="413"/>
      <c r="Z24" s="478"/>
      <c r="AA24" s="2943"/>
      <c r="AB24" s="2595"/>
      <c r="AC24" s="2595"/>
      <c r="AD24" s="2595"/>
      <c r="AE24" s="2596"/>
    </row>
    <row r="25" spans="2:31" ht="15.75" customHeight="1" thickBot="1">
      <c r="B25" s="48"/>
      <c r="C25" s="54"/>
      <c r="D25" s="2950"/>
      <c r="E25" s="2876" t="s">
        <v>358</v>
      </c>
      <c r="F25" s="2780" t="s">
        <v>269</v>
      </c>
      <c r="G25" s="2780"/>
      <c r="H25" s="2780"/>
      <c r="I25" s="629">
        <f>SUM(I27:I27)</f>
        <v>0.01</v>
      </c>
      <c r="J25" s="629">
        <f>SUM(J27:J27)</f>
        <v>0.01</v>
      </c>
      <c r="K25" s="2560" t="s">
        <v>117</v>
      </c>
      <c r="L25" s="2561"/>
      <c r="M25" s="2561"/>
      <c r="N25" s="2561"/>
      <c r="O25" s="2561"/>
      <c r="P25" s="2561"/>
      <c r="Q25" s="2561"/>
      <c r="R25" s="2561"/>
      <c r="S25" s="2561"/>
      <c r="T25" s="2561"/>
      <c r="U25" s="2561"/>
      <c r="V25" s="2561"/>
      <c r="W25" s="2561"/>
      <c r="X25" s="2561"/>
      <c r="Y25" s="2877"/>
      <c r="Z25" s="509">
        <f>SUM(Z26:Z27)</f>
        <v>0</v>
      </c>
      <c r="AA25" s="606"/>
      <c r="AB25" s="314"/>
      <c r="AC25" s="630"/>
      <c r="AD25" s="630"/>
      <c r="AE25" s="622"/>
    </row>
    <row r="26" spans="2:31" ht="39" customHeight="1" thickBot="1">
      <c r="B26" s="48"/>
      <c r="C26" s="54"/>
      <c r="D26" s="2951"/>
      <c r="E26" s="2815"/>
      <c r="F26" s="487" t="s">
        <v>364</v>
      </c>
      <c r="G26" s="2889" t="s">
        <v>395</v>
      </c>
      <c r="H26" s="2907"/>
      <c r="I26" s="588"/>
      <c r="J26" s="588"/>
      <c r="K26" s="631"/>
      <c r="L26" s="470"/>
      <c r="M26" s="612"/>
      <c r="N26" s="470"/>
      <c r="O26" s="470"/>
      <c r="P26" s="470"/>
      <c r="Q26" s="470"/>
      <c r="R26" s="470"/>
      <c r="S26" s="563"/>
      <c r="T26" s="470"/>
      <c r="U26" s="563"/>
      <c r="V26" s="470"/>
      <c r="W26" s="470"/>
      <c r="X26" s="563"/>
      <c r="Y26" s="632"/>
      <c r="Z26" s="633"/>
      <c r="AA26" s="574"/>
      <c r="AB26" s="326"/>
      <c r="AC26" s="634"/>
      <c r="AD26" s="634"/>
      <c r="AE26" s="552"/>
    </row>
    <row r="27" spans="2:31" ht="33.75" customHeight="1" thickBot="1">
      <c r="B27" s="48"/>
      <c r="C27" s="54"/>
      <c r="D27" s="2951"/>
      <c r="E27" s="2816"/>
      <c r="F27" s="422"/>
      <c r="G27" s="635" t="s">
        <v>361</v>
      </c>
      <c r="H27" s="635" t="s">
        <v>396</v>
      </c>
      <c r="I27" s="636">
        <f>SUM(M27:X27)</f>
        <v>0.01</v>
      </c>
      <c r="J27" s="636">
        <f>SUM(N27:Y27)</f>
        <v>0.01</v>
      </c>
      <c r="K27" s="451">
        <v>1</v>
      </c>
      <c r="L27" s="329" t="s">
        <v>397</v>
      </c>
      <c r="M27" s="321"/>
      <c r="N27" s="420"/>
      <c r="O27" s="420"/>
      <c r="P27" s="420"/>
      <c r="Q27" s="420"/>
      <c r="R27" s="420"/>
      <c r="S27" s="420"/>
      <c r="T27" s="420"/>
      <c r="U27" s="420"/>
      <c r="V27" s="420"/>
      <c r="W27" s="420">
        <v>0.01</v>
      </c>
      <c r="X27" s="420"/>
      <c r="Y27" s="637"/>
      <c r="Z27" s="307"/>
      <c r="AA27" s="574" t="s">
        <v>381</v>
      </c>
      <c r="AB27" s="326" t="s">
        <v>382</v>
      </c>
      <c r="AC27" s="327" t="s">
        <v>383</v>
      </c>
      <c r="AD27" s="327" t="s">
        <v>383</v>
      </c>
      <c r="AE27" s="329"/>
    </row>
    <row r="28" spans="2:31">
      <c r="I28" s="638">
        <f>I25+I14</f>
        <v>0.11000000000000001</v>
      </c>
      <c r="J28" s="638">
        <f>J25+J14</f>
        <v>0.11000000000000001</v>
      </c>
      <c r="Z28" s="331"/>
      <c r="AA28" s="332"/>
      <c r="AB28" s="332"/>
      <c r="AC28" s="332"/>
      <c r="AD28" s="332"/>
      <c r="AE28" s="332"/>
    </row>
    <row r="29" spans="2:31" ht="15.75">
      <c r="J29" s="639">
        <f>J28/I28</f>
        <v>1</v>
      </c>
      <c r="Z29" s="331"/>
      <c r="AA29" s="332"/>
      <c r="AB29" s="332"/>
      <c r="AC29" s="332"/>
      <c r="AD29" s="332"/>
      <c r="AE29" s="332"/>
    </row>
    <row r="30" spans="2:31">
      <c r="Z30" s="331"/>
      <c r="AA30" s="332"/>
      <c r="AB30" s="332"/>
      <c r="AC30" s="332"/>
      <c r="AD30" s="332"/>
      <c r="AE30" s="332"/>
    </row>
    <row r="31" spans="2:31">
      <c r="Z31" s="331"/>
      <c r="AA31" s="331"/>
      <c r="AB31" s="334"/>
      <c r="AC31" s="335"/>
      <c r="AD31" s="335"/>
      <c r="AE31" s="334"/>
    </row>
    <row r="32" spans="2:31">
      <c r="Z32" s="331"/>
      <c r="AA32" s="331"/>
      <c r="AB32" s="334"/>
      <c r="AC32" s="336"/>
      <c r="AD32" s="336"/>
      <c r="AE32" s="334"/>
    </row>
    <row r="33" spans="26:31">
      <c r="Z33" s="331"/>
      <c r="AA33" s="331"/>
      <c r="AB33" s="334"/>
      <c r="AC33" s="336"/>
      <c r="AD33" s="336"/>
      <c r="AE33" s="334"/>
    </row>
    <row r="34" spans="26:31">
      <c r="AB34" s="334"/>
      <c r="AC34" s="336"/>
      <c r="AD34" s="336"/>
      <c r="AE34" s="334"/>
    </row>
    <row r="35" spans="26:31">
      <c r="AB35" s="334"/>
      <c r="AC35" s="336"/>
      <c r="AD35" s="336"/>
      <c r="AE35" s="334"/>
    </row>
    <row r="36" spans="26:31">
      <c r="AB36" s="334"/>
      <c r="AC36" s="336"/>
      <c r="AD36" s="336"/>
      <c r="AE36" s="334"/>
    </row>
    <row r="37" spans="26:31">
      <c r="AB37" s="334"/>
      <c r="AC37" s="337"/>
      <c r="AD37" s="336"/>
      <c r="AE37" s="334"/>
    </row>
    <row r="38" spans="26:31">
      <c r="AB38" s="334"/>
      <c r="AC38" s="337"/>
      <c r="AD38" s="336"/>
      <c r="AE38" s="334"/>
    </row>
    <row r="39" spans="26:31">
      <c r="AB39" s="334"/>
      <c r="AC39" s="336"/>
      <c r="AD39" s="336"/>
      <c r="AE39" s="334"/>
    </row>
    <row r="40" spans="26:31">
      <c r="AB40" s="334"/>
      <c r="AC40" s="336"/>
      <c r="AD40" s="336"/>
      <c r="AE40" s="334"/>
    </row>
    <row r="41" spans="26:31">
      <c r="AB41" s="334"/>
      <c r="AC41" s="336"/>
      <c r="AD41" s="336"/>
      <c r="AE41" s="334"/>
    </row>
    <row r="42" spans="26:31">
      <c r="AB42" s="334"/>
      <c r="AC42" s="336"/>
      <c r="AD42" s="336"/>
      <c r="AE42" s="334"/>
    </row>
    <row r="43" spans="26:31">
      <c r="AB43" s="334"/>
      <c r="AC43" s="338"/>
      <c r="AD43" s="338"/>
      <c r="AE43" s="334"/>
    </row>
    <row r="44" spans="26:31">
      <c r="AB44" s="334"/>
      <c r="AC44" s="339"/>
      <c r="AD44" s="339"/>
      <c r="AE44" s="334"/>
    </row>
    <row r="45" spans="26:31">
      <c r="AB45" s="334"/>
      <c r="AC45" s="340"/>
      <c r="AD45" s="340"/>
      <c r="AE45" s="334"/>
    </row>
    <row r="46" spans="26:31">
      <c r="AB46" s="334"/>
      <c r="AC46" s="341"/>
      <c r="AD46" s="341"/>
      <c r="AE46" s="334"/>
    </row>
    <row r="47" spans="26:31">
      <c r="AB47" s="334"/>
      <c r="AC47" s="342"/>
      <c r="AD47" s="342"/>
      <c r="AE47" s="334"/>
    </row>
    <row r="48" spans="26:31">
      <c r="AB48" s="334"/>
      <c r="AC48" s="339"/>
      <c r="AD48" s="339"/>
      <c r="AE48" s="334"/>
    </row>
    <row r="49" spans="28:31">
      <c r="AB49" s="334"/>
      <c r="AC49" s="339"/>
      <c r="AD49" s="339"/>
      <c r="AE49" s="334"/>
    </row>
  </sheetData>
  <mergeCells count="83">
    <mergeCell ref="D25:D27"/>
    <mergeCell ref="E25:E27"/>
    <mergeCell ref="F25:H25"/>
    <mergeCell ref="K25:Y25"/>
    <mergeCell ref="G26:H26"/>
    <mergeCell ref="C21:Y21"/>
    <mergeCell ref="AA21:AE24"/>
    <mergeCell ref="C22:C23"/>
    <mergeCell ref="D22:H23"/>
    <mergeCell ref="J22:L22"/>
    <mergeCell ref="N22:Y22"/>
    <mergeCell ref="J23:L23"/>
    <mergeCell ref="E24:H24"/>
    <mergeCell ref="K24:L24"/>
    <mergeCell ref="N12:N13"/>
    <mergeCell ref="O12:O13"/>
    <mergeCell ref="F19:H19"/>
    <mergeCell ref="K19:Y19"/>
    <mergeCell ref="G20:H20"/>
    <mergeCell ref="U12:U13"/>
    <mergeCell ref="V12:V13"/>
    <mergeCell ref="W12:W13"/>
    <mergeCell ref="X12:X13"/>
    <mergeCell ref="Y12:Y13"/>
    <mergeCell ref="E14:E18"/>
    <mergeCell ref="F14:H14"/>
    <mergeCell ref="K14:Y14"/>
    <mergeCell ref="G15:H15"/>
    <mergeCell ref="G16:H16"/>
    <mergeCell ref="G17:H17"/>
    <mergeCell ref="G18:H18"/>
    <mergeCell ref="AA9:AE9"/>
    <mergeCell ref="D10:Y10"/>
    <mergeCell ref="AA10:AE10"/>
    <mergeCell ref="D11:D13"/>
    <mergeCell ref="E11:H13"/>
    <mergeCell ref="J11:L11"/>
    <mergeCell ref="N11:Y11"/>
    <mergeCell ref="AA11:AE13"/>
    <mergeCell ref="J12:L12"/>
    <mergeCell ref="P12:P13"/>
    <mergeCell ref="Q12:Q13"/>
    <mergeCell ref="R12:R13"/>
    <mergeCell ref="S12:S13"/>
    <mergeCell ref="C9:Y9"/>
    <mergeCell ref="K13:L13"/>
    <mergeCell ref="T12:T13"/>
    <mergeCell ref="S7:S8"/>
    <mergeCell ref="T7:T8"/>
    <mergeCell ref="W6:Y6"/>
    <mergeCell ref="W7:W8"/>
    <mergeCell ref="X7:X8"/>
    <mergeCell ref="Y7:Y8"/>
    <mergeCell ref="V7:V8"/>
    <mergeCell ref="N7:N8"/>
    <mergeCell ref="O7:O8"/>
    <mergeCell ref="P7:P8"/>
    <mergeCell ref="Q7:Q8"/>
    <mergeCell ref="R7:R8"/>
    <mergeCell ref="AE7:AE8"/>
    <mergeCell ref="Z6:Z8"/>
    <mergeCell ref="AA6:AB6"/>
    <mergeCell ref="AC6:AD6"/>
    <mergeCell ref="AA7:AA8"/>
    <mergeCell ref="AB7:AB8"/>
    <mergeCell ref="AC7:AC8"/>
    <mergeCell ref="AD7:AD8"/>
    <mergeCell ref="B1:Y1"/>
    <mergeCell ref="AA2:AE4"/>
    <mergeCell ref="B6:B8"/>
    <mergeCell ref="C6:C8"/>
    <mergeCell ref="D6:D8"/>
    <mergeCell ref="E6:E8"/>
    <mergeCell ref="F6:H8"/>
    <mergeCell ref="I6:I8"/>
    <mergeCell ref="J6:J8"/>
    <mergeCell ref="K6:K8"/>
    <mergeCell ref="L6:L8"/>
    <mergeCell ref="M6:M8"/>
    <mergeCell ref="N6:P6"/>
    <mergeCell ref="Q6:S6"/>
    <mergeCell ref="T6:V6"/>
    <mergeCell ref="U7:U8"/>
  </mergeCells>
  <conditionalFormatting sqref="Z1:Z3 AF1:HM3">
    <cfRule type="containsText" dxfId="50" priority="3" stopIfTrue="1" operator="containsText" text="Planificación y Desarrollo">
      <formula>NOT(ISERROR(SEARCH("Planificación y Desarrollo",Z1)))</formula>
    </cfRule>
  </conditionalFormatting>
  <conditionalFormatting sqref="A1:D2 A3 C3:D3">
    <cfRule type="containsText" dxfId="49" priority="2" stopIfTrue="1" operator="containsText" text="Planificación y Desarrollo">
      <formula>NOT(ISERROR(SEARCH("Planificación y Desarrollo",A1)))</formula>
    </cfRule>
  </conditionalFormatting>
  <conditionalFormatting sqref="AA1:AE1 AA2">
    <cfRule type="containsText" dxfId="48" priority="1" stopIfTrue="1" operator="containsText" text="Planificación y Desarrollo">
      <formula>NOT(ISERROR(SEARCH("Planificación y Desarrollo",AA1)))</formula>
    </cfRule>
  </conditionalFormatting>
  <printOptions horizontalCentered="1"/>
  <pageMargins left="0" right="0" top="0" bottom="0" header="0" footer="0"/>
  <pageSetup paperSize="5" scale="50" fitToHeight="0" orientation="landscape" horizontalDpi="300" verticalDpi="300" r:id="rId1"/>
  <headerFooter>
    <oddFooter>&amp;A&amp;RPage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7"/>
  <sheetViews>
    <sheetView topLeftCell="D3" workbookViewId="0">
      <selection sqref="A1:W1"/>
    </sheetView>
  </sheetViews>
  <sheetFormatPr baseColWidth="10" defaultColWidth="11.42578125" defaultRowHeight="15"/>
  <cols>
    <col min="1" max="1" width="2.42578125" hidden="1" customWidth="1"/>
    <col min="2" max="2" width="6.28515625" hidden="1" customWidth="1"/>
    <col min="3" max="3" width="8.42578125" hidden="1" customWidth="1"/>
    <col min="4" max="4" width="10.5703125" customWidth="1"/>
    <col min="5" max="5" width="7" customWidth="1"/>
    <col min="6" max="6" width="7.85546875" customWidth="1"/>
    <col min="7" max="7" width="58.140625" bestFit="1" customWidth="1"/>
    <col min="8" max="9" width="16.140625" customWidth="1"/>
    <col min="10" max="10" width="8.7109375" hidden="1" customWidth="1"/>
    <col min="11" max="11" width="7.28515625" hidden="1" customWidth="1"/>
    <col min="12" max="12" width="15" hidden="1" customWidth="1"/>
    <col min="13" max="13" width="7.28515625" hidden="1" customWidth="1"/>
    <col min="14" max="14" width="8" hidden="1" customWidth="1"/>
    <col min="15" max="15" width="6.28515625" hidden="1" customWidth="1"/>
    <col min="16" max="17" width="7.140625" hidden="1" customWidth="1"/>
    <col min="18" max="19" width="6.28515625" hidden="1" customWidth="1"/>
    <col min="20" max="21" width="7.140625" hidden="1" customWidth="1"/>
    <col min="22" max="22" width="6.28515625" hidden="1" customWidth="1"/>
    <col min="23" max="23" width="7.28515625" hidden="1" customWidth="1"/>
    <col min="24" max="25" width="20.85546875" hidden="1" customWidth="1"/>
    <col min="26" max="26" width="0" hidden="1" customWidth="1"/>
    <col min="27" max="27" width="17.85546875" customWidth="1"/>
    <col min="29" max="30" width="11.42578125" style="640"/>
    <col min="31" max="31" width="13.42578125" customWidth="1"/>
  </cols>
  <sheetData>
    <row r="1" spans="1:37" s="32" customFormat="1" ht="59.25" hidden="1" customHeight="1">
      <c r="A1" s="2715" t="s">
        <v>68</v>
      </c>
      <c r="B1" s="2715"/>
      <c r="C1" s="2715"/>
      <c r="D1" s="2715"/>
      <c r="E1" s="2715"/>
      <c r="F1" s="2715"/>
      <c r="G1" s="2715"/>
      <c r="H1" s="2715"/>
      <c r="I1" s="2715"/>
      <c r="J1" s="2715"/>
      <c r="K1" s="2715"/>
      <c r="L1" s="2715"/>
      <c r="M1" s="2715"/>
      <c r="N1" s="2715"/>
      <c r="O1" s="2715"/>
      <c r="P1" s="2715"/>
      <c r="Q1" s="2715"/>
      <c r="R1" s="2715"/>
      <c r="S1" s="2715"/>
      <c r="T1" s="2715"/>
      <c r="U1" s="2715"/>
      <c r="V1" s="2715"/>
      <c r="W1" s="2715"/>
      <c r="X1" s="30"/>
      <c r="Y1" s="30"/>
      <c r="Z1" s="30"/>
      <c r="AA1" s="30"/>
      <c r="AB1" s="30"/>
      <c r="AC1" s="30"/>
      <c r="AD1" s="30"/>
      <c r="AE1" s="30"/>
      <c r="AF1" s="30"/>
      <c r="AG1" s="30"/>
      <c r="AH1" s="30"/>
      <c r="AI1" s="30"/>
      <c r="AJ1" s="30"/>
      <c r="AK1" s="30"/>
    </row>
    <row r="2" spans="1:37" s="32" customFormat="1" ht="22.5" hidden="1" customHeight="1">
      <c r="A2" s="452"/>
      <c r="B2" s="452"/>
      <c r="C2" s="452"/>
      <c r="D2" s="452"/>
      <c r="E2" s="452"/>
      <c r="F2" s="452"/>
      <c r="G2" s="452"/>
      <c r="H2" s="452"/>
      <c r="I2" s="452"/>
      <c r="J2" s="452"/>
      <c r="K2" s="452"/>
      <c r="L2" s="452"/>
      <c r="M2" s="452"/>
      <c r="N2" s="452"/>
      <c r="O2" s="452"/>
      <c r="P2" s="452"/>
      <c r="Q2" s="452"/>
      <c r="R2" s="452"/>
      <c r="S2" s="452"/>
      <c r="T2" s="452"/>
      <c r="U2" s="452"/>
      <c r="V2" s="452"/>
      <c r="W2" s="452"/>
      <c r="X2" s="30"/>
      <c r="Y2" s="30"/>
      <c r="Z2" s="30"/>
      <c r="AA2" s="30"/>
      <c r="AB2" s="30"/>
      <c r="AC2" s="30"/>
      <c r="AD2" s="30"/>
      <c r="AE2" s="30"/>
      <c r="AF2" s="30"/>
      <c r="AG2" s="30"/>
      <c r="AH2" s="30"/>
      <c r="AI2" s="30"/>
      <c r="AJ2" s="30"/>
      <c r="AK2" s="30"/>
    </row>
    <row r="3" spans="1:37" s="32" customFormat="1" ht="16.5" customHeight="1" thickBot="1">
      <c r="A3" s="34" t="s">
        <v>399</v>
      </c>
      <c r="B3" s="452"/>
      <c r="C3" s="452"/>
      <c r="D3" s="452"/>
      <c r="E3" s="452"/>
      <c r="F3" s="452"/>
      <c r="G3" s="452"/>
      <c r="H3" s="452"/>
      <c r="I3" s="452"/>
      <c r="J3" s="452"/>
      <c r="K3" s="452"/>
      <c r="L3" s="452"/>
      <c r="M3" s="452"/>
      <c r="N3" s="452"/>
      <c r="O3" s="452"/>
      <c r="P3" s="452"/>
      <c r="Q3" s="452"/>
      <c r="R3" s="452"/>
      <c r="S3" s="452"/>
      <c r="T3" s="452"/>
      <c r="U3" s="452"/>
      <c r="V3" s="452"/>
      <c r="W3" s="452"/>
      <c r="X3" s="30"/>
      <c r="Y3" s="30"/>
      <c r="Z3" s="30"/>
      <c r="AA3" s="30"/>
      <c r="AB3" s="30"/>
      <c r="AC3" s="30"/>
      <c r="AD3" s="30"/>
      <c r="AE3" s="30"/>
      <c r="AF3" s="30"/>
      <c r="AG3" s="30"/>
      <c r="AH3" s="30"/>
      <c r="AI3" s="30"/>
      <c r="AJ3" s="30"/>
      <c r="AK3" s="30"/>
    </row>
    <row r="4" spans="1:37" ht="17.25" hidden="1" customHeight="1">
      <c r="A4" s="34" t="s">
        <v>400</v>
      </c>
    </row>
    <row r="5" spans="1:37" ht="7.5" hidden="1" customHeight="1" thickBot="1">
      <c r="A5" s="35"/>
    </row>
    <row r="6" spans="1:37" ht="21.75" customHeight="1" thickBot="1">
      <c r="A6" s="2725" t="s">
        <v>72</v>
      </c>
      <c r="B6" s="2725" t="s">
        <v>73</v>
      </c>
      <c r="C6" s="2725" t="s">
        <v>74</v>
      </c>
      <c r="D6" s="2728" t="s">
        <v>75</v>
      </c>
      <c r="E6" s="2731" t="s">
        <v>76</v>
      </c>
      <c r="F6" s="2732"/>
      <c r="G6" s="2733"/>
      <c r="H6" s="2740" t="s">
        <v>77</v>
      </c>
      <c r="I6" s="2740" t="s">
        <v>77</v>
      </c>
      <c r="J6" s="2746" t="s">
        <v>78</v>
      </c>
      <c r="K6" s="2749" t="s">
        <v>79</v>
      </c>
      <c r="L6" s="2711" t="s">
        <v>81</v>
      </c>
      <c r="M6" s="2712"/>
      <c r="N6" s="2752"/>
      <c r="O6" s="2711" t="s">
        <v>82</v>
      </c>
      <c r="P6" s="2712"/>
      <c r="Q6" s="2752"/>
      <c r="R6" s="2711" t="s">
        <v>83</v>
      </c>
      <c r="S6" s="2712"/>
      <c r="T6" s="2752"/>
      <c r="U6" s="2711" t="s">
        <v>84</v>
      </c>
      <c r="V6" s="2712"/>
      <c r="W6" s="2712"/>
      <c r="X6" s="2753" t="s">
        <v>85</v>
      </c>
      <c r="Y6" s="2753" t="s">
        <v>85</v>
      </c>
      <c r="AA6" s="641" t="s">
        <v>401</v>
      </c>
      <c r="AC6" s="2952" t="s">
        <v>402</v>
      </c>
      <c r="AD6" s="2952" t="s">
        <v>403</v>
      </c>
      <c r="AE6" s="446"/>
    </row>
    <row r="7" spans="1:37" ht="30" customHeight="1">
      <c r="A7" s="2726"/>
      <c r="B7" s="2726"/>
      <c r="C7" s="2726"/>
      <c r="D7" s="2729"/>
      <c r="E7" s="2734"/>
      <c r="F7" s="2735"/>
      <c r="G7" s="2736"/>
      <c r="H7" s="2741"/>
      <c r="I7" s="2741"/>
      <c r="J7" s="2747"/>
      <c r="K7" s="2750"/>
      <c r="L7" s="2713" t="s">
        <v>89</v>
      </c>
      <c r="M7" s="2713" t="s">
        <v>90</v>
      </c>
      <c r="N7" s="2713" t="s">
        <v>284</v>
      </c>
      <c r="O7" s="2713" t="s">
        <v>92</v>
      </c>
      <c r="P7" s="2713" t="s">
        <v>93</v>
      </c>
      <c r="Q7" s="2713" t="s">
        <v>94</v>
      </c>
      <c r="R7" s="2713" t="s">
        <v>95</v>
      </c>
      <c r="S7" s="2713" t="s">
        <v>96</v>
      </c>
      <c r="T7" s="2713" t="s">
        <v>97</v>
      </c>
      <c r="U7" s="2713" t="s">
        <v>98</v>
      </c>
      <c r="V7" s="2713" t="s">
        <v>99</v>
      </c>
      <c r="W7" s="2698" t="s">
        <v>100</v>
      </c>
      <c r="X7" s="2754"/>
      <c r="Y7" s="2754"/>
      <c r="AA7" s="2756" t="s">
        <v>99</v>
      </c>
      <c r="AC7" s="2952"/>
      <c r="AD7" s="2952"/>
      <c r="AE7" s="446"/>
    </row>
    <row r="8" spans="1:37" ht="19.5" customHeight="1" thickBot="1">
      <c r="A8" s="2727"/>
      <c r="B8" s="2727"/>
      <c r="C8" s="2727"/>
      <c r="D8" s="2730"/>
      <c r="E8" s="2737"/>
      <c r="F8" s="2738"/>
      <c r="G8" s="2739"/>
      <c r="H8" s="2742"/>
      <c r="I8" s="2742"/>
      <c r="J8" s="2748"/>
      <c r="K8" s="2751"/>
      <c r="L8" s="2714"/>
      <c r="M8" s="2714"/>
      <c r="N8" s="2714"/>
      <c r="O8" s="2714"/>
      <c r="P8" s="2714"/>
      <c r="Q8" s="2714"/>
      <c r="R8" s="2714"/>
      <c r="S8" s="2714"/>
      <c r="T8" s="2714"/>
      <c r="U8" s="2714"/>
      <c r="V8" s="2714"/>
      <c r="W8" s="2699"/>
      <c r="X8" s="2755"/>
      <c r="Y8" s="2755"/>
      <c r="AA8" s="2757"/>
      <c r="AC8" s="642"/>
      <c r="AD8" s="642"/>
      <c r="AE8" s="446"/>
    </row>
    <row r="9" spans="1:37" ht="25.5" hidden="1" customHeight="1" thickBot="1">
      <c r="A9" s="347" t="s">
        <v>215</v>
      </c>
      <c r="B9" s="2758" t="s">
        <v>216</v>
      </c>
      <c r="C9" s="2758"/>
      <c r="D9" s="2758"/>
      <c r="E9" s="2758"/>
      <c r="F9" s="2758"/>
      <c r="G9" s="2758"/>
      <c r="H9" s="2758"/>
      <c r="I9" s="2758"/>
      <c r="J9" s="2758"/>
      <c r="K9" s="2758"/>
      <c r="L9" s="2758"/>
      <c r="M9" s="2758"/>
      <c r="N9" s="2758"/>
      <c r="O9" s="2758"/>
      <c r="P9" s="2758"/>
      <c r="Q9" s="2758"/>
      <c r="R9" s="2758"/>
      <c r="S9" s="2758"/>
      <c r="T9" s="2758"/>
      <c r="U9" s="2758"/>
      <c r="V9" s="2758"/>
      <c r="W9" s="2758"/>
      <c r="X9" s="643">
        <f>+X15+X33+X20+X46</f>
        <v>221055</v>
      </c>
      <c r="Y9" s="644">
        <v>248055</v>
      </c>
      <c r="AA9" s="331"/>
      <c r="AC9" s="642"/>
      <c r="AD9" s="642"/>
      <c r="AE9" s="446"/>
    </row>
    <row r="10" spans="1:37" ht="27" hidden="1" customHeight="1" thickBot="1">
      <c r="A10" s="43"/>
      <c r="B10" s="349" t="s">
        <v>232</v>
      </c>
      <c r="C10" s="2759" t="s">
        <v>218</v>
      </c>
      <c r="D10" s="2759"/>
      <c r="E10" s="2759"/>
      <c r="F10" s="2759"/>
      <c r="G10" s="2759"/>
      <c r="H10" s="2759"/>
      <c r="I10" s="2759"/>
      <c r="J10" s="2759"/>
      <c r="K10" s="2759"/>
      <c r="L10" s="2759"/>
      <c r="M10" s="2759"/>
      <c r="N10" s="2759"/>
      <c r="O10" s="2759"/>
      <c r="P10" s="2759"/>
      <c r="Q10" s="2759"/>
      <c r="R10" s="2759"/>
      <c r="S10" s="2759"/>
      <c r="T10" s="2759"/>
      <c r="U10" s="2759"/>
      <c r="V10" s="2759"/>
      <c r="W10" s="2759"/>
      <c r="X10" s="645"/>
      <c r="Y10" s="307"/>
      <c r="AA10" s="331"/>
      <c r="AC10" s="642"/>
      <c r="AD10" s="642"/>
      <c r="AE10" s="446"/>
    </row>
    <row r="11" spans="1:37" ht="24" hidden="1" customHeight="1" thickBot="1">
      <c r="A11" s="48"/>
      <c r="B11" s="49"/>
      <c r="C11" s="2694" t="s">
        <v>233</v>
      </c>
      <c r="D11" s="2695" t="s">
        <v>234</v>
      </c>
      <c r="E11" s="2695"/>
      <c r="F11" s="2695"/>
      <c r="G11" s="2696"/>
      <c r="H11" s="2647" t="s">
        <v>112</v>
      </c>
      <c r="I11" s="2648"/>
      <c r="J11" s="2648"/>
      <c r="K11" s="2649"/>
      <c r="L11" s="2760" t="s">
        <v>235</v>
      </c>
      <c r="M11" s="2761"/>
      <c r="N11" s="2761"/>
      <c r="O11" s="2761"/>
      <c r="P11" s="2761"/>
      <c r="Q11" s="2761"/>
      <c r="R11" s="2761"/>
      <c r="S11" s="2761"/>
      <c r="T11" s="2761"/>
      <c r="U11" s="2761"/>
      <c r="V11" s="2761"/>
      <c r="W11" s="2761"/>
      <c r="X11" s="307"/>
      <c r="Y11" s="307"/>
      <c r="AA11" s="331"/>
      <c r="AC11" s="642"/>
      <c r="AD11" s="642"/>
      <c r="AE11" s="446"/>
    </row>
    <row r="12" spans="1:37" ht="9.75" hidden="1" customHeight="1">
      <c r="A12" s="48"/>
      <c r="B12" s="54"/>
      <c r="C12" s="2581"/>
      <c r="D12" s="2583"/>
      <c r="E12" s="2583"/>
      <c r="F12" s="2583"/>
      <c r="G12" s="2584"/>
      <c r="H12" s="2597" t="s">
        <v>113</v>
      </c>
      <c r="I12" s="2598"/>
      <c r="J12" s="2598"/>
      <c r="K12" s="2599"/>
      <c r="L12" s="2697"/>
      <c r="M12" s="2566"/>
      <c r="N12" s="2566"/>
      <c r="O12" s="2566"/>
      <c r="P12" s="2566"/>
      <c r="Q12" s="2566"/>
      <c r="R12" s="2566"/>
      <c r="S12" s="2566"/>
      <c r="T12" s="2566"/>
      <c r="U12" s="2566">
        <v>85</v>
      </c>
      <c r="V12" s="2566"/>
      <c r="W12" s="2688"/>
      <c r="X12" s="307"/>
      <c r="Y12" s="307"/>
      <c r="AA12" s="331"/>
      <c r="AC12" s="642"/>
      <c r="AD12" s="642"/>
      <c r="AE12" s="446"/>
    </row>
    <row r="13" spans="1:37" ht="32.25" hidden="1" customHeight="1" thickBot="1">
      <c r="A13" s="48"/>
      <c r="B13" s="54"/>
      <c r="C13" s="2582"/>
      <c r="D13" s="2585"/>
      <c r="E13" s="2585"/>
      <c r="F13" s="2585"/>
      <c r="G13" s="2586"/>
      <c r="H13" s="351">
        <v>85</v>
      </c>
      <c r="I13" s="351">
        <v>85</v>
      </c>
      <c r="J13" s="2786" t="s">
        <v>236</v>
      </c>
      <c r="K13" s="2787"/>
      <c r="L13" s="2762"/>
      <c r="M13" s="2567"/>
      <c r="N13" s="2567"/>
      <c r="O13" s="2567"/>
      <c r="P13" s="2567"/>
      <c r="Q13" s="2567"/>
      <c r="R13" s="2567"/>
      <c r="S13" s="2567"/>
      <c r="T13" s="2567"/>
      <c r="U13" s="2567"/>
      <c r="V13" s="2567"/>
      <c r="W13" s="2763"/>
      <c r="X13" s="307"/>
      <c r="Y13" s="307"/>
      <c r="AA13" s="331"/>
      <c r="AC13" s="642"/>
      <c r="AD13" s="642"/>
      <c r="AE13" s="446"/>
    </row>
    <row r="14" spans="1:37" ht="35.25" customHeight="1" thickBot="1">
      <c r="A14" s="48"/>
      <c r="B14" s="54"/>
      <c r="C14" s="54"/>
      <c r="D14" s="2876" t="s">
        <v>237</v>
      </c>
      <c r="E14" s="2780" t="s">
        <v>351</v>
      </c>
      <c r="F14" s="2780"/>
      <c r="G14" s="2780"/>
      <c r="H14" s="629">
        <f>+H15+H20+H33</f>
        <v>0.04</v>
      </c>
      <c r="I14" s="629">
        <f>+I15+I20+I33</f>
        <v>0.04</v>
      </c>
      <c r="J14" s="2621" t="s">
        <v>117</v>
      </c>
      <c r="K14" s="2622"/>
      <c r="L14" s="2622"/>
      <c r="M14" s="2622"/>
      <c r="N14" s="2622"/>
      <c r="O14" s="2622"/>
      <c r="P14" s="2622"/>
      <c r="Q14" s="2622"/>
      <c r="R14" s="2622"/>
      <c r="S14" s="2622"/>
      <c r="T14" s="2622"/>
      <c r="U14" s="2622"/>
      <c r="V14" s="2622"/>
      <c r="W14" s="2622"/>
      <c r="X14" s="644">
        <f>+X15+X20+X33</f>
        <v>221055</v>
      </c>
      <c r="Y14" s="644">
        <f>+Y15+Y20+Y33</f>
        <v>188005</v>
      </c>
      <c r="AA14" s="646"/>
      <c r="AC14" s="642"/>
      <c r="AD14" s="642"/>
      <c r="AE14" s="446"/>
    </row>
    <row r="15" spans="1:37" ht="36.75" thickBot="1">
      <c r="A15" s="48"/>
      <c r="B15" s="54"/>
      <c r="C15" s="54"/>
      <c r="D15" s="2815"/>
      <c r="E15" s="647" t="s">
        <v>404</v>
      </c>
      <c r="F15" s="2953" t="s">
        <v>405</v>
      </c>
      <c r="G15" s="2954"/>
      <c r="H15" s="357">
        <v>0.02</v>
      </c>
      <c r="I15" s="357">
        <v>0.02</v>
      </c>
      <c r="J15" s="648">
        <f>SUM(J16:J18)</f>
        <v>9</v>
      </c>
      <c r="K15" s="649" t="s">
        <v>406</v>
      </c>
      <c r="L15" s="360">
        <f t="shared" ref="L15:M15" si="0">SUM(L16:L18)</f>
        <v>0</v>
      </c>
      <c r="M15" s="360">
        <f t="shared" si="0"/>
        <v>0</v>
      </c>
      <c r="N15" s="360">
        <f>SUM(N16:N18)</f>
        <v>3.3999999999999998E-3</v>
      </c>
      <c r="O15" s="360">
        <f t="shared" ref="O15:W15" si="1">SUM(O16:O18)</f>
        <v>0</v>
      </c>
      <c r="P15" s="360">
        <f t="shared" si="1"/>
        <v>0</v>
      </c>
      <c r="Q15" s="360">
        <f t="shared" si="1"/>
        <v>5.8999999999999999E-3</v>
      </c>
      <c r="R15" s="360">
        <f t="shared" si="1"/>
        <v>0</v>
      </c>
      <c r="S15" s="360">
        <f t="shared" si="1"/>
        <v>0</v>
      </c>
      <c r="T15" s="360">
        <f t="shared" si="1"/>
        <v>3.2000000000000002E-3</v>
      </c>
      <c r="U15" s="360">
        <f t="shared" si="1"/>
        <v>0</v>
      </c>
      <c r="V15" s="360">
        <f t="shared" si="1"/>
        <v>0</v>
      </c>
      <c r="W15" s="361">
        <f t="shared" si="1"/>
        <v>2.5000000000000001E-3</v>
      </c>
      <c r="X15" s="650">
        <f>SUM(X16:X19)</f>
        <v>8000</v>
      </c>
      <c r="Y15" s="651">
        <f>SUM(Y16:Y19)</f>
        <v>20000</v>
      </c>
      <c r="AA15" s="646"/>
      <c r="AC15" s="642"/>
      <c r="AD15" s="642"/>
      <c r="AE15" s="446"/>
    </row>
    <row r="16" spans="1:37" ht="46.5" customHeight="1">
      <c r="A16" s="48"/>
      <c r="B16" s="54"/>
      <c r="C16" s="54"/>
      <c r="D16" s="2815"/>
      <c r="E16" s="2968"/>
      <c r="F16" s="363" t="s">
        <v>361</v>
      </c>
      <c r="G16" s="652" t="s">
        <v>407</v>
      </c>
      <c r="H16" s="653">
        <v>5.0000000000000001E-3</v>
      </c>
      <c r="I16" s="653">
        <v>5.0000000000000001E-3</v>
      </c>
      <c r="J16" s="654">
        <v>3</v>
      </c>
      <c r="K16" s="655" t="s">
        <v>406</v>
      </c>
      <c r="L16" s="389"/>
      <c r="M16" s="376"/>
      <c r="N16" s="656">
        <v>1.6999999999999999E-3</v>
      </c>
      <c r="O16" s="657"/>
      <c r="P16" s="657"/>
      <c r="Q16" s="656">
        <v>1.6999999999999999E-3</v>
      </c>
      <c r="R16" s="656"/>
      <c r="S16" s="656"/>
      <c r="T16" s="376">
        <v>1.6000000000000001E-3</v>
      </c>
      <c r="U16" s="656"/>
      <c r="V16" s="389"/>
      <c r="X16" s="658">
        <v>4300</v>
      </c>
      <c r="Y16" s="659">
        <v>4300</v>
      </c>
      <c r="AA16" s="660"/>
      <c r="AB16" s="433"/>
      <c r="AC16" s="2966"/>
      <c r="AD16" s="2966"/>
      <c r="AE16" s="2966"/>
    </row>
    <row r="17" spans="1:33" ht="32.25" customHeight="1">
      <c r="A17" s="48"/>
      <c r="B17" s="54"/>
      <c r="C17" s="54"/>
      <c r="D17" s="2815"/>
      <c r="E17" s="2969"/>
      <c r="F17" s="388" t="s">
        <v>361</v>
      </c>
      <c r="G17" s="661" t="s">
        <v>408</v>
      </c>
      <c r="H17" s="653">
        <v>5.0000000000000001E-3</v>
      </c>
      <c r="I17" s="653">
        <v>5.0000000000000001E-3</v>
      </c>
      <c r="J17" s="662">
        <v>4</v>
      </c>
      <c r="K17" s="663" t="s">
        <v>406</v>
      </c>
      <c r="L17" s="664"/>
      <c r="M17" s="375"/>
      <c r="N17" s="656">
        <v>1.6999999999999999E-3</v>
      </c>
      <c r="O17" s="377"/>
      <c r="P17" s="377"/>
      <c r="Q17" s="656">
        <v>1.6999999999999999E-3</v>
      </c>
      <c r="R17" s="375"/>
      <c r="S17" s="375"/>
      <c r="T17" s="376">
        <v>1.6000000000000001E-3</v>
      </c>
      <c r="U17" s="375"/>
      <c r="V17" s="389"/>
      <c r="W17" s="398"/>
      <c r="X17" s="659">
        <v>1700</v>
      </c>
      <c r="Y17" s="659">
        <v>1700</v>
      </c>
      <c r="AA17" s="660"/>
      <c r="AB17" s="433"/>
      <c r="AC17" s="2966"/>
      <c r="AD17" s="2966"/>
      <c r="AE17" s="2966"/>
    </row>
    <row r="18" spans="1:33" ht="26.25" customHeight="1">
      <c r="A18" s="48"/>
      <c r="B18" s="54"/>
      <c r="C18" s="54"/>
      <c r="D18" s="2815"/>
      <c r="E18" s="2970"/>
      <c r="F18" s="388" t="s">
        <v>361</v>
      </c>
      <c r="G18" s="665" t="s">
        <v>409</v>
      </c>
      <c r="H18" s="653">
        <v>5.0000000000000001E-3</v>
      </c>
      <c r="I18" s="653">
        <v>5.0000000000000001E-3</v>
      </c>
      <c r="J18" s="662">
        <v>2</v>
      </c>
      <c r="K18" s="663" t="s">
        <v>406</v>
      </c>
      <c r="L18" s="375"/>
      <c r="M18" s="375"/>
      <c r="N18" s="375"/>
      <c r="O18" s="377"/>
      <c r="P18" s="377"/>
      <c r="Q18" s="375">
        <v>2.5000000000000001E-3</v>
      </c>
      <c r="R18" s="375"/>
      <c r="S18" s="375"/>
      <c r="T18" s="375"/>
      <c r="U18" s="375"/>
      <c r="V18" s="375"/>
      <c r="W18" s="398">
        <v>2.5000000000000001E-3</v>
      </c>
      <c r="X18" s="659">
        <v>1750</v>
      </c>
      <c r="Y18" s="666">
        <v>13750</v>
      </c>
      <c r="AA18" s="375">
        <v>2.5000000000000001E-3</v>
      </c>
      <c r="AB18" s="637">
        <v>1</v>
      </c>
      <c r="AC18" s="404" t="s">
        <v>410</v>
      </c>
      <c r="AD18" s="404"/>
      <c r="AE18" s="404"/>
    </row>
    <row r="19" spans="1:33" ht="42.75" customHeight="1" thickBot="1">
      <c r="A19" s="48"/>
      <c r="B19" s="54"/>
      <c r="C19" s="54"/>
      <c r="D19" s="2815"/>
      <c r="E19" s="667"/>
      <c r="F19" s="668" t="s">
        <v>361</v>
      </c>
      <c r="G19" s="669" t="s">
        <v>411</v>
      </c>
      <c r="H19" s="670">
        <v>5.0000000000000001E-3</v>
      </c>
      <c r="I19" s="670">
        <v>5.0000000000000001E-3</v>
      </c>
      <c r="J19" s="671">
        <v>2</v>
      </c>
      <c r="K19" s="672" t="s">
        <v>406</v>
      </c>
      <c r="L19" s="673"/>
      <c r="M19" s="673"/>
      <c r="N19" s="674"/>
      <c r="O19" s="675"/>
      <c r="P19" s="676">
        <v>1.6999999999999999E-3</v>
      </c>
      <c r="Q19" s="673"/>
      <c r="R19" s="673"/>
      <c r="S19" s="673"/>
      <c r="T19" s="673"/>
      <c r="U19" s="673"/>
      <c r="V19" s="676">
        <v>1.6999999999999999E-3</v>
      </c>
      <c r="W19" s="677"/>
      <c r="X19" s="678">
        <v>250</v>
      </c>
      <c r="Y19" s="679">
        <v>250</v>
      </c>
      <c r="AC19" s="642"/>
      <c r="AD19" s="642"/>
      <c r="AE19" s="446"/>
    </row>
    <row r="20" spans="1:33" ht="26.25" customHeight="1" thickBot="1">
      <c r="A20" s="48"/>
      <c r="B20" s="54"/>
      <c r="C20" s="54"/>
      <c r="D20" s="2815"/>
      <c r="E20" s="680" t="s">
        <v>251</v>
      </c>
      <c r="F20" s="2953" t="s">
        <v>412</v>
      </c>
      <c r="G20" s="2954"/>
      <c r="H20" s="357">
        <f>SUM(H21:H32)</f>
        <v>1.0000000000000002E-2</v>
      </c>
      <c r="I20" s="357">
        <f>SUM(I21:I32)</f>
        <v>1.0000000000000002E-2</v>
      </c>
      <c r="J20" s="648">
        <v>98</v>
      </c>
      <c r="K20" s="681" t="s">
        <v>406</v>
      </c>
      <c r="L20" s="682">
        <f>SUM(L21:L32)</f>
        <v>8.5000000000000006E-4</v>
      </c>
      <c r="M20" s="682">
        <f t="shared" ref="M20:W20" si="2">SUM(M21:M32)</f>
        <v>6.0000000000000006E-4</v>
      </c>
      <c r="N20" s="682">
        <f t="shared" si="2"/>
        <v>7.000000000000001E-4</v>
      </c>
      <c r="O20" s="682">
        <f t="shared" si="2"/>
        <v>8.0000000000000004E-4</v>
      </c>
      <c r="P20" s="682">
        <f t="shared" si="2"/>
        <v>8.5000000000000006E-4</v>
      </c>
      <c r="Q20" s="682">
        <f t="shared" si="2"/>
        <v>7.000000000000001E-4</v>
      </c>
      <c r="R20" s="682">
        <f t="shared" si="2"/>
        <v>6.9999999999999999E-4</v>
      </c>
      <c r="S20" s="682">
        <f t="shared" si="2"/>
        <v>8.9999999999999998E-4</v>
      </c>
      <c r="T20" s="682">
        <f t="shared" si="2"/>
        <v>1.2200000000000002E-3</v>
      </c>
      <c r="U20" s="682">
        <f t="shared" si="2"/>
        <v>6.7000000000000013E-4</v>
      </c>
      <c r="V20" s="682">
        <f t="shared" si="2"/>
        <v>6.7000000000000013E-4</v>
      </c>
      <c r="W20" s="361">
        <f t="shared" si="2"/>
        <v>1.2200000000000002E-3</v>
      </c>
      <c r="X20" s="650">
        <f>SUM(X21:X24)</f>
        <v>98435</v>
      </c>
      <c r="Y20" s="683">
        <f>SUM(Y21:Y23)</f>
        <v>48385</v>
      </c>
      <c r="AA20" s="660"/>
      <c r="AB20" s="433"/>
      <c r="AC20" s="642"/>
      <c r="AD20" s="642"/>
      <c r="AE20" s="446"/>
    </row>
    <row r="21" spans="1:33" ht="27.75" customHeight="1">
      <c r="A21" s="48"/>
      <c r="B21" s="54"/>
      <c r="C21" s="54"/>
      <c r="D21" s="2967"/>
      <c r="E21" s="685"/>
      <c r="F21" s="686" t="s">
        <v>361</v>
      </c>
      <c r="G21" s="687" t="s">
        <v>413</v>
      </c>
      <c r="H21" s="688">
        <v>5.0000000000000001E-4</v>
      </c>
      <c r="I21" s="688">
        <v>5.0000000000000001E-4</v>
      </c>
      <c r="J21" s="654">
        <v>12</v>
      </c>
      <c r="K21" s="655" t="s">
        <v>406</v>
      </c>
      <c r="L21" s="689">
        <v>4.0000000000000003E-5</v>
      </c>
      <c r="M21" s="689">
        <v>4.0000000000000003E-5</v>
      </c>
      <c r="N21" s="689">
        <v>4.0000000000000003E-5</v>
      </c>
      <c r="O21" s="689">
        <v>4.0000000000000003E-5</v>
      </c>
      <c r="P21" s="689">
        <v>4.0000000000000003E-5</v>
      </c>
      <c r="Q21" s="689">
        <v>4.0000000000000003E-5</v>
      </c>
      <c r="R21" s="689">
        <v>4.0000000000000003E-5</v>
      </c>
      <c r="S21" s="689">
        <v>4.0000000000000003E-5</v>
      </c>
      <c r="T21" s="689">
        <v>4.0000000000000003E-5</v>
      </c>
      <c r="U21" s="689">
        <v>4.0000000000000003E-5</v>
      </c>
      <c r="V21" s="689">
        <v>4.0000000000000003E-5</v>
      </c>
      <c r="W21" s="690">
        <v>4.0000000000000003E-5</v>
      </c>
      <c r="X21" s="658">
        <v>18000</v>
      </c>
      <c r="Y21" s="691">
        <v>18000</v>
      </c>
      <c r="AA21" s="692">
        <v>4.0000000000000002E-4</v>
      </c>
      <c r="AB21" s="693">
        <v>1</v>
      </c>
      <c r="AC21" s="2955" t="s">
        <v>414</v>
      </c>
      <c r="AD21" s="2955"/>
      <c r="AE21" s="2955"/>
    </row>
    <row r="22" spans="1:33" ht="44.25" customHeight="1">
      <c r="A22" s="48"/>
      <c r="B22" s="54"/>
      <c r="C22" s="54"/>
      <c r="D22" s="2967"/>
      <c r="E22" s="694"/>
      <c r="F22" s="668" t="s">
        <v>361</v>
      </c>
      <c r="G22" s="665" t="s">
        <v>415</v>
      </c>
      <c r="H22" s="423">
        <v>1E-3</v>
      </c>
      <c r="I22" s="423">
        <v>1E-3</v>
      </c>
      <c r="J22" s="662">
        <v>12</v>
      </c>
      <c r="K22" s="663" t="s">
        <v>406</v>
      </c>
      <c r="L22" s="689">
        <v>8.0000000000000007E-5</v>
      </c>
      <c r="M22" s="689">
        <v>8.0000000000000007E-5</v>
      </c>
      <c r="N22" s="689">
        <v>8.0000000000000007E-5</v>
      </c>
      <c r="O22" s="689">
        <v>8.0000000000000007E-5</v>
      </c>
      <c r="P22" s="689">
        <v>8.0000000000000007E-5</v>
      </c>
      <c r="Q22" s="689">
        <v>8.0000000000000007E-5</v>
      </c>
      <c r="R22" s="689">
        <v>8.0000000000000007E-5</v>
      </c>
      <c r="S22" s="689">
        <v>8.0000000000000007E-5</v>
      </c>
      <c r="T22" s="689">
        <v>9.0000000000000006E-5</v>
      </c>
      <c r="U22" s="689">
        <v>9.0000000000000006E-5</v>
      </c>
      <c r="V22" s="689">
        <v>9.0000000000000006E-5</v>
      </c>
      <c r="W22" s="690">
        <v>9.0000000000000006E-5</v>
      </c>
      <c r="X22" s="659">
        <v>2000</v>
      </c>
      <c r="Y22" s="666">
        <v>2000</v>
      </c>
      <c r="AA22" s="692">
        <v>8.9999999999999998E-4</v>
      </c>
      <c r="AB22" s="693">
        <v>1</v>
      </c>
      <c r="AC22" s="2955" t="s">
        <v>416</v>
      </c>
      <c r="AD22" s="2955"/>
      <c r="AE22" s="2955"/>
    </row>
    <row r="23" spans="1:33" ht="54" customHeight="1">
      <c r="A23" s="48"/>
      <c r="B23" s="54"/>
      <c r="C23" s="54"/>
      <c r="D23" s="2967"/>
      <c r="E23" s="695"/>
      <c r="F23" s="668" t="s">
        <v>361</v>
      </c>
      <c r="G23" s="669" t="s">
        <v>417</v>
      </c>
      <c r="H23" s="696">
        <v>1E-3</v>
      </c>
      <c r="I23" s="696">
        <v>1E-3</v>
      </c>
      <c r="J23" s="671">
        <v>12</v>
      </c>
      <c r="K23" s="672" t="s">
        <v>406</v>
      </c>
      <c r="L23" s="697">
        <v>8.0000000000000007E-5</v>
      </c>
      <c r="M23" s="697">
        <v>8.0000000000000007E-5</v>
      </c>
      <c r="N23" s="697">
        <v>8.0000000000000007E-5</v>
      </c>
      <c r="O23" s="697">
        <v>8.0000000000000007E-5</v>
      </c>
      <c r="P23" s="697">
        <v>8.0000000000000007E-5</v>
      </c>
      <c r="Q23" s="697">
        <v>8.0000000000000007E-5</v>
      </c>
      <c r="R23" s="697">
        <v>8.0000000000000007E-5</v>
      </c>
      <c r="S23" s="697">
        <v>8.0000000000000007E-5</v>
      </c>
      <c r="T23" s="697">
        <v>9.0000000000000006E-5</v>
      </c>
      <c r="U23" s="697">
        <v>9.0000000000000006E-5</v>
      </c>
      <c r="V23" s="697">
        <v>9.0000000000000006E-5</v>
      </c>
      <c r="W23" s="660">
        <v>9.0000000000000006E-5</v>
      </c>
      <c r="X23" s="678">
        <v>18385</v>
      </c>
      <c r="Y23" s="679">
        <v>28385</v>
      </c>
      <c r="AA23" s="692">
        <v>8.9999999999999998E-4</v>
      </c>
      <c r="AB23" s="693">
        <v>1</v>
      </c>
      <c r="AC23" s="2955" t="s">
        <v>418</v>
      </c>
      <c r="AD23" s="2955"/>
      <c r="AE23" s="2955"/>
    </row>
    <row r="24" spans="1:33" ht="15" customHeight="1">
      <c r="A24" s="48"/>
      <c r="B24" s="54"/>
      <c r="C24" s="54"/>
      <c r="D24" s="2967"/>
      <c r="E24" s="694"/>
      <c r="F24" s="668" t="s">
        <v>361</v>
      </c>
      <c r="G24" s="665" t="s">
        <v>419</v>
      </c>
      <c r="H24" s="423">
        <v>5.0000000000000001E-4</v>
      </c>
      <c r="I24" s="423">
        <v>5.0000000000000001E-4</v>
      </c>
      <c r="J24" s="662">
        <v>3</v>
      </c>
      <c r="K24" s="663" t="s">
        <v>406</v>
      </c>
      <c r="L24" s="692"/>
      <c r="M24" s="692"/>
      <c r="N24" s="692"/>
      <c r="O24" s="446"/>
      <c r="P24" s="446"/>
      <c r="Q24" s="446"/>
      <c r="R24" s="692">
        <v>1E-4</v>
      </c>
      <c r="S24" s="692">
        <v>1E-4</v>
      </c>
      <c r="T24" s="692">
        <v>2.0000000000000001E-4</v>
      </c>
      <c r="U24" s="692"/>
      <c r="V24" s="692"/>
      <c r="W24" s="698"/>
      <c r="X24" s="659">
        <v>60050</v>
      </c>
      <c r="Y24" s="666">
        <v>60050</v>
      </c>
      <c r="AA24" s="660"/>
      <c r="AB24" s="433"/>
      <c r="AC24" s="2966"/>
      <c r="AD24" s="2966"/>
      <c r="AE24" s="2966"/>
    </row>
    <row r="25" spans="1:33" ht="55.5" customHeight="1">
      <c r="A25" s="48"/>
      <c r="B25" s="54"/>
      <c r="C25" s="54"/>
      <c r="D25" s="2815"/>
      <c r="E25" s="699"/>
      <c r="F25" s="363" t="s">
        <v>361</v>
      </c>
      <c r="G25" s="700" t="s">
        <v>420</v>
      </c>
      <c r="H25" s="688">
        <v>1E-3</v>
      </c>
      <c r="I25" s="688">
        <v>1E-3</v>
      </c>
      <c r="J25" s="386">
        <v>12</v>
      </c>
      <c r="K25" s="655" t="s">
        <v>406</v>
      </c>
      <c r="L25" s="689">
        <v>8.0000000000000007E-5</v>
      </c>
      <c r="M25" s="689">
        <v>8.0000000000000007E-5</v>
      </c>
      <c r="N25" s="689">
        <v>8.0000000000000007E-5</v>
      </c>
      <c r="O25" s="689">
        <v>8.0000000000000007E-5</v>
      </c>
      <c r="P25" s="689">
        <v>8.0000000000000007E-5</v>
      </c>
      <c r="Q25" s="689">
        <v>8.0000000000000007E-5</v>
      </c>
      <c r="R25" s="689">
        <v>8.0000000000000007E-5</v>
      </c>
      <c r="S25" s="689">
        <v>8.0000000000000007E-5</v>
      </c>
      <c r="T25" s="689">
        <v>9.0000000000000006E-5</v>
      </c>
      <c r="U25" s="689">
        <v>9.0000000000000006E-5</v>
      </c>
      <c r="V25" s="689">
        <v>9.0000000000000006E-5</v>
      </c>
      <c r="W25" s="690">
        <v>9.0000000000000006E-5</v>
      </c>
      <c r="X25" s="701"/>
      <c r="Y25" s="307"/>
      <c r="AA25" s="692">
        <v>8.9999999999999998E-4</v>
      </c>
      <c r="AB25" s="693">
        <v>1</v>
      </c>
      <c r="AC25" s="2952" t="s">
        <v>421</v>
      </c>
      <c r="AD25" s="2952"/>
      <c r="AE25" s="2952"/>
    </row>
    <row r="26" spans="1:33" ht="65.25" customHeight="1">
      <c r="A26" s="48"/>
      <c r="B26" s="54"/>
      <c r="C26" s="54"/>
      <c r="D26" s="2815"/>
      <c r="E26" s="702"/>
      <c r="F26" s="388" t="s">
        <v>361</v>
      </c>
      <c r="G26" s="703" t="s">
        <v>422</v>
      </c>
      <c r="H26" s="423">
        <v>1E-3</v>
      </c>
      <c r="I26" s="423">
        <v>1E-3</v>
      </c>
      <c r="J26" s="386">
        <v>12</v>
      </c>
      <c r="K26" s="663" t="s">
        <v>406</v>
      </c>
      <c r="L26" s="689">
        <v>8.0000000000000007E-5</v>
      </c>
      <c r="M26" s="689">
        <v>8.0000000000000007E-5</v>
      </c>
      <c r="N26" s="689">
        <v>8.0000000000000007E-5</v>
      </c>
      <c r="O26" s="689">
        <v>8.0000000000000007E-5</v>
      </c>
      <c r="P26" s="689">
        <v>8.0000000000000007E-5</v>
      </c>
      <c r="Q26" s="689">
        <v>8.0000000000000007E-5</v>
      </c>
      <c r="R26" s="689">
        <v>8.0000000000000007E-5</v>
      </c>
      <c r="S26" s="689">
        <v>8.0000000000000007E-5</v>
      </c>
      <c r="T26" s="689">
        <v>9.0000000000000006E-5</v>
      </c>
      <c r="U26" s="689">
        <v>9.0000000000000006E-5</v>
      </c>
      <c r="V26" s="689">
        <v>9.0000000000000006E-5</v>
      </c>
      <c r="W26" s="690">
        <v>9.0000000000000006E-5</v>
      </c>
      <c r="X26" s="701"/>
      <c r="Y26" s="307"/>
      <c r="AA26" s="692">
        <v>8.9999999999999998E-4</v>
      </c>
      <c r="AB26" s="693">
        <v>1</v>
      </c>
      <c r="AC26" s="2952" t="s">
        <v>423</v>
      </c>
      <c r="AD26" s="2952"/>
      <c r="AE26" s="2952"/>
    </row>
    <row r="27" spans="1:33" ht="33" customHeight="1">
      <c r="A27" s="48"/>
      <c r="B27" s="54"/>
      <c r="C27" s="54"/>
      <c r="D27" s="2815"/>
      <c r="E27" s="702"/>
      <c r="F27" s="388" t="s">
        <v>361</v>
      </c>
      <c r="G27" s="704" t="s">
        <v>424</v>
      </c>
      <c r="H27" s="423">
        <v>1E-3</v>
      </c>
      <c r="I27" s="423">
        <v>1E-3</v>
      </c>
      <c r="J27" s="386">
        <v>12</v>
      </c>
      <c r="K27" s="663" t="s">
        <v>406</v>
      </c>
      <c r="L27" s="689">
        <v>8.0000000000000007E-5</v>
      </c>
      <c r="M27" s="689">
        <v>8.0000000000000007E-5</v>
      </c>
      <c r="N27" s="689">
        <v>8.0000000000000007E-5</v>
      </c>
      <c r="O27" s="689">
        <v>8.0000000000000007E-5</v>
      </c>
      <c r="P27" s="689">
        <v>8.0000000000000007E-5</v>
      </c>
      <c r="Q27" s="689">
        <v>8.0000000000000007E-5</v>
      </c>
      <c r="R27" s="689">
        <v>8.0000000000000007E-5</v>
      </c>
      <c r="S27" s="689">
        <v>8.0000000000000007E-5</v>
      </c>
      <c r="T27" s="689">
        <v>9.0000000000000006E-5</v>
      </c>
      <c r="U27" s="689">
        <v>9.0000000000000006E-5</v>
      </c>
      <c r="V27" s="689">
        <v>9.0000000000000006E-5</v>
      </c>
      <c r="W27" s="690">
        <v>9.0000000000000006E-5</v>
      </c>
      <c r="X27" s="701"/>
      <c r="Y27" s="307"/>
      <c r="AA27" s="705">
        <v>8.9999999999999998E-4</v>
      </c>
      <c r="AB27" s="693">
        <v>1</v>
      </c>
      <c r="AC27" s="2952" t="s">
        <v>425</v>
      </c>
      <c r="AD27" s="2952"/>
      <c r="AE27" s="2952"/>
    </row>
    <row r="28" spans="1:33" ht="48.75" customHeight="1">
      <c r="A28" s="48"/>
      <c r="B28" s="54"/>
      <c r="C28" s="54"/>
      <c r="D28" s="2815"/>
      <c r="E28" s="702"/>
      <c r="F28" s="388" t="s">
        <v>361</v>
      </c>
      <c r="G28" s="706" t="s">
        <v>426</v>
      </c>
      <c r="H28" s="423">
        <v>1E-3</v>
      </c>
      <c r="I28" s="423">
        <v>1E-3</v>
      </c>
      <c r="J28" s="386">
        <v>12</v>
      </c>
      <c r="K28" s="663" t="s">
        <v>406</v>
      </c>
      <c r="L28" s="689">
        <v>8.0000000000000007E-5</v>
      </c>
      <c r="M28" s="689">
        <v>8.0000000000000007E-5</v>
      </c>
      <c r="N28" s="689">
        <v>8.0000000000000007E-5</v>
      </c>
      <c r="O28" s="689">
        <v>8.0000000000000007E-5</v>
      </c>
      <c r="P28" s="689">
        <v>8.0000000000000007E-5</v>
      </c>
      <c r="Q28" s="689">
        <v>8.0000000000000007E-5</v>
      </c>
      <c r="R28" s="689">
        <v>8.0000000000000007E-5</v>
      </c>
      <c r="S28" s="689">
        <v>8.0000000000000007E-5</v>
      </c>
      <c r="T28" s="689">
        <v>9.0000000000000006E-5</v>
      </c>
      <c r="U28" s="689">
        <v>9.0000000000000006E-5</v>
      </c>
      <c r="V28" s="689">
        <v>9.0000000000000006E-5</v>
      </c>
      <c r="W28" s="690">
        <v>9.0000000000000006E-5</v>
      </c>
      <c r="X28" s="701"/>
      <c r="Y28" s="307"/>
      <c r="AA28" s="705">
        <v>8.9999999999999998E-4</v>
      </c>
      <c r="AB28" s="693">
        <v>1</v>
      </c>
      <c r="AC28" s="2955" t="s">
        <v>427</v>
      </c>
      <c r="AD28" s="2955"/>
      <c r="AE28" s="2955"/>
    </row>
    <row r="29" spans="1:33" ht="72.75" customHeight="1">
      <c r="A29" s="48"/>
      <c r="B29" s="54"/>
      <c r="C29" s="54"/>
      <c r="D29" s="2815"/>
      <c r="E29" s="702"/>
      <c r="F29" s="388" t="s">
        <v>361</v>
      </c>
      <c r="G29" s="706" t="s">
        <v>428</v>
      </c>
      <c r="H29" s="423">
        <v>1E-3</v>
      </c>
      <c r="I29" s="423">
        <v>1E-3</v>
      </c>
      <c r="J29" s="386">
        <v>4</v>
      </c>
      <c r="K29" s="663" t="s">
        <v>406</v>
      </c>
      <c r="L29" s="707">
        <v>2.5000000000000001E-4</v>
      </c>
      <c r="M29" s="375"/>
      <c r="N29" s="375"/>
      <c r="O29" s="377"/>
      <c r="P29" s="707">
        <v>2.5000000000000001E-4</v>
      </c>
      <c r="Q29" s="375"/>
      <c r="R29" s="375"/>
      <c r="S29" s="375"/>
      <c r="T29" s="707">
        <v>2.5000000000000001E-4</v>
      </c>
      <c r="U29" s="375"/>
      <c r="V29" s="375"/>
      <c r="W29" s="708">
        <v>2.5000000000000001E-4</v>
      </c>
      <c r="X29" s="701"/>
      <c r="Y29" s="307"/>
      <c r="AA29" s="692">
        <v>2.5000000000000001E-4</v>
      </c>
      <c r="AB29" s="637">
        <v>1</v>
      </c>
      <c r="AC29" s="2965" t="s">
        <v>429</v>
      </c>
      <c r="AD29" s="2965"/>
      <c r="AE29" s="2965"/>
      <c r="AF29" s="331"/>
      <c r="AG29" s="331"/>
    </row>
    <row r="30" spans="1:33" ht="28.5" customHeight="1">
      <c r="A30" s="48"/>
      <c r="B30" s="54"/>
      <c r="C30" s="54"/>
      <c r="D30" s="2815"/>
      <c r="E30" s="702"/>
      <c r="F30" s="388" t="s">
        <v>361</v>
      </c>
      <c r="G30" s="706" t="s">
        <v>430</v>
      </c>
      <c r="H30" s="423">
        <v>5.0000000000000001E-4</v>
      </c>
      <c r="I30" s="423">
        <v>5.0000000000000001E-4</v>
      </c>
      <c r="J30" s="709">
        <v>3</v>
      </c>
      <c r="K30" s="663" t="s">
        <v>431</v>
      </c>
      <c r="L30" s="389"/>
      <c r="M30" s="389"/>
      <c r="N30" s="375"/>
      <c r="O30" s="710">
        <v>2.0000000000000001E-4</v>
      </c>
      <c r="P30" s="375"/>
      <c r="Q30" s="375"/>
      <c r="R30" s="375"/>
      <c r="S30" s="710">
        <v>2.0000000000000001E-4</v>
      </c>
      <c r="T30" s="375"/>
      <c r="U30" s="375"/>
      <c r="V30" s="375"/>
      <c r="W30" s="711">
        <v>1E-4</v>
      </c>
      <c r="X30" s="701"/>
      <c r="Y30" s="307"/>
      <c r="AA30" s="710">
        <v>1E-4</v>
      </c>
      <c r="AB30" s="712">
        <v>1</v>
      </c>
      <c r="AC30" s="2963" t="s">
        <v>432</v>
      </c>
      <c r="AD30" s="2963"/>
      <c r="AE30" s="2963"/>
    </row>
    <row r="31" spans="1:33" ht="28.5" customHeight="1">
      <c r="A31" s="48"/>
      <c r="B31" s="54"/>
      <c r="C31" s="54"/>
      <c r="D31" s="2815"/>
      <c r="E31" s="713"/>
      <c r="F31" s="388" t="s">
        <v>361</v>
      </c>
      <c r="G31" s="714" t="s">
        <v>433</v>
      </c>
      <c r="H31" s="423">
        <v>5.0000000000000001E-4</v>
      </c>
      <c r="I31" s="423">
        <v>5.0000000000000001E-4</v>
      </c>
      <c r="J31" s="662">
        <v>4</v>
      </c>
      <c r="K31" s="663" t="s">
        <v>431</v>
      </c>
      <c r="L31" s="375"/>
      <c r="M31" s="375"/>
      <c r="N31" s="375">
        <v>1E-4</v>
      </c>
      <c r="O31" s="710"/>
      <c r="P31" s="375"/>
      <c r="Q31" s="375">
        <v>1E-4</v>
      </c>
      <c r="R31" s="375"/>
      <c r="S31" s="710"/>
      <c r="T31" s="375">
        <v>1E-4</v>
      </c>
      <c r="U31" s="375"/>
      <c r="V31" s="375"/>
      <c r="W31" s="711">
        <v>2.0000000000000001E-4</v>
      </c>
      <c r="X31" s="701"/>
      <c r="Y31" s="138"/>
      <c r="AA31" s="375">
        <v>2.0000000000000001E-4</v>
      </c>
      <c r="AB31" s="433">
        <v>1</v>
      </c>
      <c r="AC31" s="2963" t="s">
        <v>434</v>
      </c>
      <c r="AD31" s="2963"/>
      <c r="AE31" s="2963"/>
    </row>
    <row r="32" spans="1:33" ht="28.5" customHeight="1" thickBot="1">
      <c r="A32" s="48"/>
      <c r="B32" s="54"/>
      <c r="C32" s="54"/>
      <c r="D32" s="2815"/>
      <c r="E32" s="713"/>
      <c r="F32" s="668" t="s">
        <v>361</v>
      </c>
      <c r="G32" s="715" t="s">
        <v>435</v>
      </c>
      <c r="H32" s="696">
        <v>1E-3</v>
      </c>
      <c r="I32" s="696">
        <v>1E-3</v>
      </c>
      <c r="J32" s="671">
        <v>12</v>
      </c>
      <c r="K32" s="672" t="s">
        <v>406</v>
      </c>
      <c r="L32" s="716">
        <v>8.0000000000000007E-5</v>
      </c>
      <c r="M32" s="716">
        <v>8.0000000000000007E-5</v>
      </c>
      <c r="N32" s="716">
        <v>8.0000000000000007E-5</v>
      </c>
      <c r="O32" s="716">
        <v>8.0000000000000007E-5</v>
      </c>
      <c r="P32" s="716">
        <v>8.0000000000000007E-5</v>
      </c>
      <c r="Q32" s="716">
        <v>8.0000000000000007E-5</v>
      </c>
      <c r="R32" s="716">
        <v>8.0000000000000007E-5</v>
      </c>
      <c r="S32" s="716">
        <v>8.0000000000000007E-5</v>
      </c>
      <c r="T32" s="716">
        <v>9.0000000000000006E-5</v>
      </c>
      <c r="U32" s="716">
        <v>9.0000000000000006E-5</v>
      </c>
      <c r="V32" s="716">
        <v>9.0000000000000006E-5</v>
      </c>
      <c r="W32" s="717">
        <v>9.0000000000000006E-5</v>
      </c>
      <c r="X32" s="718"/>
      <c r="Y32" s="138"/>
      <c r="AA32" s="692">
        <v>9.0000000000000006E-5</v>
      </c>
      <c r="AB32" s="693">
        <v>1</v>
      </c>
      <c r="AC32" s="2955" t="s">
        <v>436</v>
      </c>
      <c r="AD32" s="2955"/>
      <c r="AE32" s="2955"/>
    </row>
    <row r="33" spans="1:31" ht="26.25" customHeight="1" thickBot="1">
      <c r="A33" s="48"/>
      <c r="B33" s="54"/>
      <c r="C33" s="54"/>
      <c r="D33" s="2815"/>
      <c r="E33" s="719" t="s">
        <v>257</v>
      </c>
      <c r="F33" s="2964" t="s">
        <v>437</v>
      </c>
      <c r="G33" s="2954"/>
      <c r="H33" s="357">
        <v>0.01</v>
      </c>
      <c r="I33" s="357">
        <v>0.01</v>
      </c>
      <c r="J33" s="648">
        <f>SUM(J34:J42)</f>
        <v>11</v>
      </c>
      <c r="K33" s="720" t="s">
        <v>406</v>
      </c>
      <c r="L33" s="682">
        <f t="shared" ref="L33:Y33" si="3">SUM(L34:L42)</f>
        <v>2E-3</v>
      </c>
      <c r="M33" s="721">
        <f t="shared" si="3"/>
        <v>5.0000000000000001E-4</v>
      </c>
      <c r="N33" s="722">
        <f>SUM(N34:N42)</f>
        <v>2.5000000000000001E-4</v>
      </c>
      <c r="O33" s="723">
        <f t="shared" si="3"/>
        <v>0</v>
      </c>
      <c r="P33" s="360">
        <f t="shared" si="3"/>
        <v>2.5000000000000001E-4</v>
      </c>
      <c r="Q33" s="360">
        <f>SUM(Q34:Q42)</f>
        <v>5.0000000000000001E-4</v>
      </c>
      <c r="R33" s="360">
        <f t="shared" si="3"/>
        <v>5.0000000000000001E-4</v>
      </c>
      <c r="S33" s="360">
        <f>SUM(S34:S42)</f>
        <v>5.0000000000000001E-4</v>
      </c>
      <c r="T33" s="723">
        <f>SUM(T34:T42)</f>
        <v>0</v>
      </c>
      <c r="U33" s="360">
        <f t="shared" si="3"/>
        <v>0</v>
      </c>
      <c r="V33" s="724">
        <f t="shared" si="3"/>
        <v>0</v>
      </c>
      <c r="W33" s="725">
        <f t="shared" si="3"/>
        <v>0</v>
      </c>
      <c r="X33" s="650">
        <f t="shared" si="3"/>
        <v>114620</v>
      </c>
      <c r="Y33" s="683">
        <f t="shared" si="3"/>
        <v>119620</v>
      </c>
      <c r="AA33" s="726"/>
      <c r="AB33" s="331"/>
      <c r="AC33" s="642"/>
      <c r="AD33" s="642"/>
      <c r="AE33" s="446"/>
    </row>
    <row r="34" spans="1:31" ht="36" customHeight="1">
      <c r="A34" s="48"/>
      <c r="B34" s="54"/>
      <c r="C34" s="54"/>
      <c r="D34" s="2815"/>
      <c r="E34" s="575"/>
      <c r="F34" s="394" t="s">
        <v>361</v>
      </c>
      <c r="G34" s="395" t="s">
        <v>438</v>
      </c>
      <c r="H34" s="365">
        <v>5.0000000000000001E-4</v>
      </c>
      <c r="I34" s="365">
        <v>5.0000000000000001E-4</v>
      </c>
      <c r="J34" s="396">
        <v>2</v>
      </c>
      <c r="K34" s="655" t="s">
        <v>406</v>
      </c>
      <c r="L34" s="656"/>
      <c r="M34" s="727"/>
      <c r="N34" s="728">
        <v>2.5000000000000001E-4</v>
      </c>
      <c r="P34" s="729"/>
      <c r="Q34" s="676"/>
      <c r="R34" s="676"/>
      <c r="S34" s="730">
        <v>2.5000000000000001E-4</v>
      </c>
      <c r="U34" s="728"/>
      <c r="W34" s="731"/>
      <c r="X34" s="658">
        <v>4000</v>
      </c>
      <c r="Y34" s="658">
        <v>4000</v>
      </c>
      <c r="AA34" s="660"/>
      <c r="AB34" s="433"/>
      <c r="AC34" s="2965"/>
      <c r="AD34" s="2965"/>
      <c r="AE34" s="2965"/>
    </row>
    <row r="35" spans="1:31" ht="26.25" customHeight="1">
      <c r="A35" s="48"/>
      <c r="B35" s="54"/>
      <c r="C35" s="54"/>
      <c r="D35" s="2815"/>
      <c r="E35" s="587"/>
      <c r="F35" s="394" t="s">
        <v>361</v>
      </c>
      <c r="G35" s="732" t="s">
        <v>439</v>
      </c>
      <c r="H35" s="365">
        <v>5.0000000000000001E-4</v>
      </c>
      <c r="I35" s="365">
        <v>5.0000000000000001E-4</v>
      </c>
      <c r="J35" s="733">
        <v>1</v>
      </c>
      <c r="K35" s="663" t="s">
        <v>406</v>
      </c>
      <c r="L35" s="377"/>
      <c r="M35" s="657"/>
      <c r="N35" s="377"/>
      <c r="O35" s="377"/>
      <c r="P35" s="377"/>
      <c r="Q35" s="377"/>
      <c r="R35" s="675">
        <v>5.0000000000000001E-4</v>
      </c>
      <c r="S35" s="377"/>
      <c r="T35" s="377"/>
      <c r="U35" s="377"/>
      <c r="V35" s="377"/>
      <c r="W35" s="734"/>
      <c r="X35" s="659">
        <v>300</v>
      </c>
      <c r="Y35" s="659">
        <v>300</v>
      </c>
      <c r="AC35" s="642"/>
      <c r="AD35" s="642"/>
      <c r="AE35" s="446"/>
    </row>
    <row r="36" spans="1:31" ht="49.5" customHeight="1">
      <c r="A36" s="48"/>
      <c r="B36" s="54"/>
      <c r="C36" s="54"/>
      <c r="D36" s="2815"/>
      <c r="E36" s="587"/>
      <c r="F36" s="394" t="s">
        <v>361</v>
      </c>
      <c r="G36" s="704" t="s">
        <v>440</v>
      </c>
      <c r="H36" s="365">
        <v>5.0000000000000001E-4</v>
      </c>
      <c r="I36" s="365">
        <v>5.0000000000000001E-4</v>
      </c>
      <c r="J36" s="735">
        <v>1</v>
      </c>
      <c r="K36" s="736" t="s">
        <v>441</v>
      </c>
      <c r="L36" s="375">
        <v>5.0000000000000001E-4</v>
      </c>
      <c r="M36" s="375"/>
      <c r="N36" s="375"/>
      <c r="O36" s="446"/>
      <c r="P36" s="377"/>
      <c r="Q36" s="377"/>
      <c r="R36" s="377"/>
      <c r="S36" s="729"/>
      <c r="T36" s="377"/>
      <c r="U36" s="729"/>
      <c r="V36" s="729"/>
      <c r="W36" s="734"/>
      <c r="X36" s="659">
        <v>1860</v>
      </c>
      <c r="Y36" s="659">
        <v>1860</v>
      </c>
      <c r="AA36" s="737"/>
      <c r="AB36" s="433"/>
      <c r="AC36" s="2966"/>
      <c r="AD36" s="2966"/>
      <c r="AE36" s="2966"/>
    </row>
    <row r="37" spans="1:31" ht="47.25" customHeight="1">
      <c r="A37" s="48"/>
      <c r="B37" s="54"/>
      <c r="C37" s="54"/>
      <c r="D37" s="2815"/>
      <c r="E37" s="587"/>
      <c r="F37" s="394" t="s">
        <v>361</v>
      </c>
      <c r="G37" s="704" t="s">
        <v>442</v>
      </c>
      <c r="H37" s="365">
        <v>5.0000000000000001E-4</v>
      </c>
      <c r="I37" s="365">
        <v>5.0000000000000001E-4</v>
      </c>
      <c r="J37" s="738">
        <v>1</v>
      </c>
      <c r="K37" s="739" t="s">
        <v>406</v>
      </c>
      <c r="L37" s="375">
        <v>5.0000000000000001E-4</v>
      </c>
      <c r="N37" s="375"/>
      <c r="O37" s="377"/>
      <c r="P37" s="377"/>
      <c r="Q37" s="377"/>
      <c r="R37" s="377"/>
      <c r="S37" s="377"/>
      <c r="T37" s="377"/>
      <c r="U37" s="377"/>
      <c r="V37" s="377"/>
      <c r="W37" s="734"/>
      <c r="X37" s="659">
        <v>6720</v>
      </c>
      <c r="Y37" s="740">
        <v>6720</v>
      </c>
      <c r="AA37" s="737"/>
      <c r="AB37" s="433"/>
      <c r="AC37" s="2965"/>
      <c r="AD37" s="2965"/>
      <c r="AE37" s="2965"/>
    </row>
    <row r="38" spans="1:31" ht="48" customHeight="1">
      <c r="A38" s="48"/>
      <c r="B38" s="54"/>
      <c r="C38" s="54"/>
      <c r="D38" s="2815"/>
      <c r="E38" s="587"/>
      <c r="F38" s="394" t="s">
        <v>361</v>
      </c>
      <c r="G38" s="704" t="s">
        <v>443</v>
      </c>
      <c r="H38" s="365">
        <v>5.0000000000000001E-4</v>
      </c>
      <c r="I38" s="365">
        <v>5.0000000000000001E-4</v>
      </c>
      <c r="J38" s="738">
        <v>2</v>
      </c>
      <c r="K38" s="739" t="s">
        <v>406</v>
      </c>
      <c r="L38" s="375"/>
      <c r="M38" s="375"/>
      <c r="N38" s="692"/>
      <c r="O38" s="377"/>
      <c r="P38" s="741">
        <v>2.5000000000000001E-4</v>
      </c>
      <c r="Q38" s="375"/>
      <c r="R38" s="375"/>
      <c r="S38" s="728">
        <v>2.5000000000000001E-4</v>
      </c>
      <c r="U38" s="676"/>
      <c r="V38" s="446"/>
      <c r="W38" s="398"/>
      <c r="X38" s="659">
        <v>1870</v>
      </c>
      <c r="Y38" s="740">
        <v>1870</v>
      </c>
      <c r="AA38" s="742"/>
      <c r="AB38" s="743"/>
      <c r="AC38" s="2975"/>
      <c r="AD38" s="2975"/>
      <c r="AE38" s="2975"/>
    </row>
    <row r="39" spans="1:31" ht="26.25" customHeight="1">
      <c r="A39" s="48"/>
      <c r="B39" s="54"/>
      <c r="C39" s="54"/>
      <c r="D39" s="2815"/>
      <c r="E39" s="587"/>
      <c r="F39" s="394" t="s">
        <v>361</v>
      </c>
      <c r="G39" s="704" t="s">
        <v>444</v>
      </c>
      <c r="H39" s="365">
        <v>5.0000000000000001E-4</v>
      </c>
      <c r="I39" s="365">
        <v>5.0000000000000001E-4</v>
      </c>
      <c r="J39" s="735">
        <v>1</v>
      </c>
      <c r="K39" s="739" t="s">
        <v>445</v>
      </c>
      <c r="L39" s="375">
        <v>5.0000000000000001E-4</v>
      </c>
      <c r="M39" s="375"/>
      <c r="N39" s="375"/>
      <c r="O39" s="377"/>
      <c r="P39" s="377"/>
      <c r="Q39" s="375"/>
      <c r="R39" s="375"/>
      <c r="S39" s="673"/>
      <c r="T39" s="375"/>
      <c r="U39" s="673"/>
      <c r="V39" s="673"/>
      <c r="W39" s="731"/>
      <c r="X39" s="744">
        <v>5120</v>
      </c>
      <c r="Y39" s="659">
        <v>5120</v>
      </c>
      <c r="AA39" s="737"/>
      <c r="AB39" s="433"/>
      <c r="AC39" s="2965"/>
      <c r="AD39" s="2965"/>
      <c r="AE39" s="2965"/>
    </row>
    <row r="40" spans="1:31" ht="26.25" customHeight="1">
      <c r="A40" s="48"/>
      <c r="B40" s="54"/>
      <c r="C40" s="54"/>
      <c r="D40" s="2815"/>
      <c r="E40" s="587"/>
      <c r="F40" s="394" t="s">
        <v>361</v>
      </c>
      <c r="G40" s="745" t="s">
        <v>446</v>
      </c>
      <c r="H40" s="365">
        <v>5.0000000000000001E-4</v>
      </c>
      <c r="I40" s="365">
        <v>5.0000000000000001E-4</v>
      </c>
      <c r="J40" s="746">
        <v>1</v>
      </c>
      <c r="K40" s="739" t="s">
        <v>447</v>
      </c>
      <c r="L40" s="375"/>
      <c r="M40" s="375">
        <v>5.0000000000000001E-4</v>
      </c>
      <c r="N40" s="375"/>
      <c r="O40" s="377"/>
      <c r="P40" s="377"/>
      <c r="Q40" s="375"/>
      <c r="R40" s="375"/>
      <c r="S40" s="375"/>
      <c r="T40" s="375"/>
      <c r="U40" s="375"/>
      <c r="V40" s="375"/>
      <c r="W40" s="398"/>
      <c r="X40" s="659">
        <v>250</v>
      </c>
      <c r="Y40" s="659">
        <v>250</v>
      </c>
      <c r="AA40" s="747"/>
      <c r="AB40" s="334"/>
      <c r="AC40" s="2952"/>
      <c r="AD40" s="2952"/>
      <c r="AE40" s="2952"/>
    </row>
    <row r="41" spans="1:31" ht="54.75" customHeight="1">
      <c r="A41" s="48"/>
      <c r="B41" s="54"/>
      <c r="C41" s="54"/>
      <c r="D41" s="2815"/>
      <c r="E41" s="587"/>
      <c r="F41" s="394" t="s">
        <v>361</v>
      </c>
      <c r="G41" s="745" t="s">
        <v>448</v>
      </c>
      <c r="H41" s="365">
        <v>5.0000000000000001E-4</v>
      </c>
      <c r="I41" s="365">
        <v>5.0000000000000001E-4</v>
      </c>
      <c r="J41" s="748">
        <v>1</v>
      </c>
      <c r="K41" s="739" t="s">
        <v>449</v>
      </c>
      <c r="L41" s="375">
        <v>5.0000000000000001E-4</v>
      </c>
      <c r="M41" s="377"/>
      <c r="N41" s="377"/>
      <c r="O41" s="377"/>
      <c r="P41" s="377"/>
      <c r="Q41" s="377"/>
      <c r="R41" s="675"/>
      <c r="S41" s="675"/>
      <c r="T41" s="675"/>
      <c r="U41" s="675"/>
      <c r="V41" s="675"/>
      <c r="W41" s="749"/>
      <c r="X41" s="659">
        <v>89500</v>
      </c>
      <c r="Y41" s="659">
        <v>94500</v>
      </c>
      <c r="AC41" s="642"/>
      <c r="AD41" s="642"/>
      <c r="AE41" s="446"/>
    </row>
    <row r="42" spans="1:31" ht="26.25" customHeight="1" thickBot="1">
      <c r="A42" s="48"/>
      <c r="B42" s="54"/>
      <c r="C42" s="54"/>
      <c r="D42" s="2815"/>
      <c r="E42" s="750"/>
      <c r="F42" s="399" t="s">
        <v>361</v>
      </c>
      <c r="G42" s="751" t="s">
        <v>450</v>
      </c>
      <c r="H42" s="365">
        <v>5.0000000000000001E-4</v>
      </c>
      <c r="I42" s="365">
        <v>5.0000000000000001E-4</v>
      </c>
      <c r="J42" s="752">
        <v>1</v>
      </c>
      <c r="K42" s="739" t="s">
        <v>451</v>
      </c>
      <c r="L42" s="753"/>
      <c r="M42" s="754"/>
      <c r="N42" s="754"/>
      <c r="O42" s="446"/>
      <c r="P42" s="755"/>
      <c r="Q42" s="375">
        <v>5.0000000000000001E-4</v>
      </c>
      <c r="R42" s="756"/>
      <c r="S42" s="756"/>
      <c r="T42" s="756"/>
      <c r="U42" s="757"/>
      <c r="V42" s="757"/>
      <c r="W42" s="758"/>
      <c r="X42" s="678">
        <v>5000</v>
      </c>
      <c r="Y42" s="659">
        <v>5000</v>
      </c>
      <c r="AA42" s="742"/>
      <c r="AB42" s="743"/>
      <c r="AC42" s="2975"/>
      <c r="AD42" s="2975"/>
      <c r="AE42" s="2975"/>
    </row>
    <row r="43" spans="1:31" ht="15.75" customHeight="1" thickBot="1">
      <c r="A43" s="458"/>
      <c r="B43" s="2956"/>
      <c r="C43" s="760"/>
      <c r="D43" s="2957"/>
      <c r="E43" s="2958"/>
      <c r="F43" s="2958"/>
      <c r="G43" s="2959"/>
      <c r="H43" s="2773" t="s">
        <v>112</v>
      </c>
      <c r="I43" s="2773"/>
      <c r="J43" s="2773"/>
      <c r="K43" s="2840"/>
      <c r="L43" s="2775" t="s">
        <v>264</v>
      </c>
      <c r="M43" s="2776"/>
      <c r="N43" s="2776"/>
      <c r="O43" s="2776"/>
      <c r="P43" s="2776"/>
      <c r="Q43" s="2776"/>
      <c r="R43" s="2842"/>
      <c r="S43" s="2842"/>
      <c r="T43" s="2842"/>
      <c r="U43" s="2842"/>
      <c r="V43" s="2842"/>
      <c r="W43" s="2842"/>
      <c r="X43" s="762"/>
      <c r="Y43" s="478"/>
      <c r="AA43" s="331"/>
      <c r="AC43" s="642"/>
      <c r="AD43" s="642"/>
      <c r="AE43" s="446"/>
    </row>
    <row r="44" spans="1:31" ht="15" customHeight="1" thickBot="1">
      <c r="A44" s="458"/>
      <c r="B44" s="2956"/>
      <c r="C44" s="760"/>
      <c r="D44" s="2960"/>
      <c r="E44" s="2961"/>
      <c r="F44" s="2961"/>
      <c r="G44" s="2962"/>
      <c r="H44" s="2778" t="s">
        <v>113</v>
      </c>
      <c r="I44" s="2778"/>
      <c r="J44" s="2778"/>
      <c r="K44" s="2778"/>
      <c r="L44" s="406"/>
      <c r="M44" s="406"/>
      <c r="N44" s="406"/>
      <c r="O44" s="406"/>
      <c r="P44" s="406"/>
      <c r="Q44" s="406"/>
      <c r="R44" s="406"/>
      <c r="S44" s="406"/>
      <c r="T44" s="406"/>
      <c r="U44" s="406"/>
      <c r="V44" s="406"/>
      <c r="W44" s="408"/>
      <c r="X44" s="763"/>
      <c r="Y44" s="478"/>
      <c r="AA44" s="331"/>
      <c r="AC44" s="642"/>
      <c r="AD44" s="642"/>
      <c r="AE44" s="446"/>
    </row>
    <row r="45" spans="1:31" ht="15.75" customHeight="1" thickBot="1">
      <c r="A45" s="48"/>
      <c r="B45" s="54"/>
      <c r="C45" s="764" t="s">
        <v>265</v>
      </c>
      <c r="D45" s="2905" t="s">
        <v>266</v>
      </c>
      <c r="E45" s="2905"/>
      <c r="F45" s="2905"/>
      <c r="G45" s="2906"/>
      <c r="H45" s="410">
        <v>3</v>
      </c>
      <c r="I45" s="410">
        <v>3</v>
      </c>
      <c r="J45" s="2802" t="s">
        <v>267</v>
      </c>
      <c r="K45" s="2803"/>
      <c r="L45" s="411"/>
      <c r="M45" s="411"/>
      <c r="N45" s="411"/>
      <c r="O45" s="411"/>
      <c r="P45" s="411"/>
      <c r="Q45" s="411"/>
      <c r="R45" s="411"/>
      <c r="S45" s="411"/>
      <c r="T45" s="411"/>
      <c r="U45" s="411"/>
      <c r="V45" s="411"/>
      <c r="W45" s="413"/>
      <c r="X45" s="765"/>
      <c r="Y45" s="478"/>
      <c r="AA45" s="331"/>
      <c r="AC45" s="642"/>
      <c r="AD45" s="642"/>
      <c r="AE45" s="446"/>
    </row>
    <row r="46" spans="1:31" ht="15.75" customHeight="1" thickBot="1">
      <c r="A46" s="48"/>
      <c r="B46" s="54"/>
      <c r="C46" s="331"/>
      <c r="D46" s="2876" t="s">
        <v>268</v>
      </c>
      <c r="E46" s="2558" t="s">
        <v>269</v>
      </c>
      <c r="F46" s="2558"/>
      <c r="G46" s="2558"/>
      <c r="H46" s="766">
        <f>+H48+H53</f>
        <v>0.01</v>
      </c>
      <c r="I46" s="766">
        <f>+I48+I53</f>
        <v>0.01</v>
      </c>
      <c r="J46" s="2621" t="s">
        <v>117</v>
      </c>
      <c r="K46" s="2622"/>
      <c r="L46" s="2622"/>
      <c r="M46" s="2622"/>
      <c r="N46" s="2622"/>
      <c r="O46" s="2622"/>
      <c r="P46" s="2622"/>
      <c r="Q46" s="2622"/>
      <c r="R46" s="2622"/>
      <c r="S46" s="2622"/>
      <c r="T46" s="2622"/>
      <c r="U46" s="2622"/>
      <c r="V46" s="2622"/>
      <c r="W46" s="2622"/>
      <c r="X46" s="509">
        <f>SUM(X47:X52)</f>
        <v>0</v>
      </c>
      <c r="Y46" s="509">
        <f>SUM(Y47:Y52)</f>
        <v>0</v>
      </c>
      <c r="AA46" s="331"/>
      <c r="AC46" s="642"/>
      <c r="AD46" s="642"/>
      <c r="AE46" s="446"/>
    </row>
    <row r="47" spans="1:31" ht="39" customHeight="1" thickBot="1">
      <c r="A47" s="48"/>
      <c r="B47" s="54"/>
      <c r="C47" s="331"/>
      <c r="D47" s="2815"/>
      <c r="E47" s="573" t="s">
        <v>358</v>
      </c>
      <c r="F47" s="2917" t="s">
        <v>269</v>
      </c>
      <c r="G47" s="2971"/>
      <c r="H47" s="767"/>
      <c r="I47" s="767"/>
      <c r="J47" s="768"/>
      <c r="K47" s="769"/>
      <c r="L47" s="770"/>
      <c r="M47" s="771"/>
      <c r="N47" s="771"/>
      <c r="O47" s="771"/>
      <c r="P47" s="771"/>
      <c r="Q47" s="772"/>
      <c r="R47" s="771"/>
      <c r="S47" s="772"/>
      <c r="T47" s="771"/>
      <c r="U47" s="771"/>
      <c r="V47" s="772"/>
      <c r="W47" s="773"/>
      <c r="X47" s="762"/>
      <c r="Y47" s="765"/>
      <c r="AA47" s="737"/>
      <c r="AC47" s="642"/>
      <c r="AD47" s="642"/>
      <c r="AE47" s="446"/>
    </row>
    <row r="48" spans="1:31" ht="33.75" customHeight="1">
      <c r="A48" s="48"/>
      <c r="B48" s="54"/>
      <c r="C48" s="331"/>
      <c r="D48" s="2815"/>
      <c r="E48" s="774" t="s">
        <v>123</v>
      </c>
      <c r="F48" s="2972" t="s">
        <v>452</v>
      </c>
      <c r="G48" s="2973"/>
      <c r="H48" s="607">
        <v>8.0000000000000002E-3</v>
      </c>
      <c r="I48" s="607">
        <v>8.0000000000000002E-3</v>
      </c>
      <c r="J48" s="466">
        <v>3</v>
      </c>
      <c r="K48" s="775" t="s">
        <v>453</v>
      </c>
      <c r="L48" s="776">
        <f t="shared" ref="L48:W48" si="4">SUM(L50:L52)</f>
        <v>0</v>
      </c>
      <c r="M48" s="777">
        <f t="shared" si="4"/>
        <v>0</v>
      </c>
      <c r="N48" s="777">
        <f>SUM(N50:N52)</f>
        <v>0</v>
      </c>
      <c r="O48" s="777">
        <f>SUM(O50:O52)</f>
        <v>3.3E-3</v>
      </c>
      <c r="P48" s="777">
        <f>SUM(P50:P52)</f>
        <v>0</v>
      </c>
      <c r="Q48" s="777">
        <f>SUM(Q50:Q52)</f>
        <v>3.3E-3</v>
      </c>
      <c r="R48" s="777">
        <f t="shared" si="4"/>
        <v>0</v>
      </c>
      <c r="S48" s="777">
        <f>SUM(S50:S52)</f>
        <v>0</v>
      </c>
      <c r="T48" s="777">
        <f>SUM(T50:T52)</f>
        <v>0</v>
      </c>
      <c r="U48" s="777">
        <f>SUM(U50:U52)</f>
        <v>3.3999999999999998E-3</v>
      </c>
      <c r="V48" s="777">
        <f t="shared" si="4"/>
        <v>0</v>
      </c>
      <c r="W48" s="778">
        <f t="shared" si="4"/>
        <v>0</v>
      </c>
      <c r="X48" s="779"/>
      <c r="Y48" s="446"/>
      <c r="AA48" s="737"/>
      <c r="AC48" s="642"/>
      <c r="AD48" s="642"/>
      <c r="AE48" s="446"/>
    </row>
    <row r="49" spans="1:31" ht="22.5">
      <c r="A49" s="48"/>
      <c r="B49" s="54"/>
      <c r="C49" s="331"/>
      <c r="D49" s="2815"/>
      <c r="E49" s="780"/>
      <c r="F49" s="446" t="s">
        <v>361</v>
      </c>
      <c r="G49" s="781" t="s">
        <v>454</v>
      </c>
      <c r="H49" s="782">
        <v>0</v>
      </c>
      <c r="I49" s="782">
        <v>0</v>
      </c>
      <c r="J49" s="783">
        <v>1</v>
      </c>
      <c r="K49" s="784" t="s">
        <v>455</v>
      </c>
      <c r="L49" s="785">
        <v>0</v>
      </c>
      <c r="M49" s="423"/>
      <c r="N49" s="423"/>
      <c r="O49" s="423"/>
      <c r="P49" s="423"/>
      <c r="Q49" s="423"/>
      <c r="R49" s="423"/>
      <c r="S49" s="423"/>
      <c r="T49" s="423"/>
      <c r="U49" s="423"/>
      <c r="V49" s="423"/>
      <c r="W49" s="786"/>
      <c r="X49" s="787"/>
      <c r="Y49" s="446"/>
      <c r="AA49" s="737"/>
      <c r="AC49" s="642"/>
      <c r="AD49" s="642"/>
      <c r="AE49" s="446"/>
    </row>
    <row r="50" spans="1:31" ht="25.5">
      <c r="A50" s="48"/>
      <c r="B50" s="54"/>
      <c r="C50" s="331"/>
      <c r="D50" s="2815"/>
      <c r="E50" s="2974"/>
      <c r="F50" s="446" t="s">
        <v>361</v>
      </c>
      <c r="G50" s="781" t="s">
        <v>456</v>
      </c>
      <c r="H50" s="365">
        <v>2.7000000000000001E-3</v>
      </c>
      <c r="I50" s="365">
        <v>2.7000000000000001E-3</v>
      </c>
      <c r="J50" s="709">
        <v>1</v>
      </c>
      <c r="K50" s="784" t="s">
        <v>455</v>
      </c>
      <c r="L50" s="788"/>
      <c r="M50" s="331"/>
      <c r="N50" s="656"/>
      <c r="O50" s="656">
        <v>3.3E-3</v>
      </c>
      <c r="P50" s="446"/>
      <c r="Q50" s="446"/>
      <c r="R50" s="375"/>
      <c r="S50" s="656"/>
      <c r="T50" s="375"/>
      <c r="U50" s="375"/>
      <c r="V50" s="375"/>
      <c r="W50" s="789"/>
      <c r="X50" s="787"/>
      <c r="Y50" s="446"/>
      <c r="AA50" s="737"/>
      <c r="AB50" s="433"/>
      <c r="AC50" s="2965"/>
      <c r="AD50" s="2965"/>
      <c r="AE50" s="2965"/>
    </row>
    <row r="51" spans="1:31" ht="33.75" customHeight="1">
      <c r="A51" s="165"/>
      <c r="B51" s="331"/>
      <c r="C51" s="331"/>
      <c r="D51" s="2815"/>
      <c r="E51" s="2974"/>
      <c r="F51" s="446" t="s">
        <v>361</v>
      </c>
      <c r="G51" s="781" t="s">
        <v>457</v>
      </c>
      <c r="H51" s="365">
        <v>2.7000000000000001E-3</v>
      </c>
      <c r="I51" s="365">
        <v>2.7000000000000001E-3</v>
      </c>
      <c r="J51" s="709">
        <v>1</v>
      </c>
      <c r="K51" s="784" t="s">
        <v>455</v>
      </c>
      <c r="L51" s="790"/>
      <c r="M51" s="375"/>
      <c r="N51" s="375"/>
      <c r="O51" s="377"/>
      <c r="P51" s="377"/>
      <c r="Q51" s="375">
        <v>3.3E-3</v>
      </c>
      <c r="R51" s="331"/>
      <c r="S51" s="375"/>
      <c r="T51" s="375"/>
      <c r="U51" s="446"/>
      <c r="V51" s="446"/>
      <c r="W51" s="789"/>
      <c r="X51" s="787"/>
      <c r="Y51" s="446"/>
      <c r="AA51" s="737"/>
      <c r="AB51" s="433"/>
      <c r="AC51" s="2966"/>
      <c r="AD51" s="2966"/>
      <c r="AE51" s="2966"/>
    </row>
    <row r="52" spans="1:31" ht="26.25" thickBot="1">
      <c r="A52" s="165"/>
      <c r="B52" s="331"/>
      <c r="C52" s="331"/>
      <c r="D52" s="2815"/>
      <c r="E52" s="2974"/>
      <c r="F52" s="674" t="s">
        <v>361</v>
      </c>
      <c r="G52" s="791" t="s">
        <v>458</v>
      </c>
      <c r="H52" s="365">
        <v>2.5999999999999999E-3</v>
      </c>
      <c r="I52" s="365">
        <v>2.5999999999999999E-3</v>
      </c>
      <c r="J52" s="709">
        <v>1</v>
      </c>
      <c r="K52" s="784" t="s">
        <v>455</v>
      </c>
      <c r="L52" s="790"/>
      <c r="M52" s="375"/>
      <c r="N52" s="446"/>
      <c r="O52" s="377"/>
      <c r="P52" s="377"/>
      <c r="Q52" s="375"/>
      <c r="R52" s="375"/>
      <c r="S52" s="446"/>
      <c r="T52" s="446"/>
      <c r="U52" s="375">
        <v>3.3999999999999998E-3</v>
      </c>
      <c r="V52" s="375"/>
      <c r="W52" s="789"/>
      <c r="X52" s="787"/>
      <c r="Y52" s="446"/>
      <c r="AA52" s="660"/>
      <c r="AB52" s="433"/>
      <c r="AC52" s="2965"/>
      <c r="AD52" s="2965"/>
      <c r="AE52" s="2965"/>
    </row>
    <row r="53" spans="1:31" ht="15" customHeight="1">
      <c r="A53" s="331"/>
      <c r="B53" s="331"/>
      <c r="C53" s="331"/>
      <c r="D53" s="2815"/>
      <c r="E53" s="2981" t="s">
        <v>123</v>
      </c>
      <c r="F53" s="2972" t="s">
        <v>459</v>
      </c>
      <c r="G53" s="2973"/>
      <c r="H53" s="792">
        <v>2E-3</v>
      </c>
      <c r="I53" s="792">
        <v>2E-3</v>
      </c>
      <c r="J53" s="783">
        <v>3</v>
      </c>
      <c r="K53" s="793" t="s">
        <v>460</v>
      </c>
      <c r="L53" s="785">
        <f t="shared" ref="L53:Q53" si="5">SUM(L54:L57)</f>
        <v>0</v>
      </c>
      <c r="M53" s="794">
        <f t="shared" si="5"/>
        <v>0</v>
      </c>
      <c r="N53" s="794">
        <f t="shared" si="5"/>
        <v>0</v>
      </c>
      <c r="O53" s="794">
        <f t="shared" si="5"/>
        <v>0</v>
      </c>
      <c r="P53" s="794">
        <f t="shared" si="5"/>
        <v>0</v>
      </c>
      <c r="Q53" s="794">
        <f t="shared" si="5"/>
        <v>0</v>
      </c>
      <c r="R53" s="423">
        <f t="shared" ref="R53:W53" si="6">SUM(R56:R57)</f>
        <v>0</v>
      </c>
      <c r="S53" s="423">
        <f t="shared" si="6"/>
        <v>0</v>
      </c>
      <c r="T53" s="423">
        <f t="shared" si="6"/>
        <v>5.0000000000000001E-4</v>
      </c>
      <c r="U53" s="423">
        <f>SUM(U54:U57)</f>
        <v>2.9999999999999997E-4</v>
      </c>
      <c r="V53" s="423">
        <f>SUM(V54:V57)</f>
        <v>6.9999999999999999E-4</v>
      </c>
      <c r="W53" s="786">
        <f t="shared" si="6"/>
        <v>5.0000000000000001E-4</v>
      </c>
      <c r="X53" s="787"/>
      <c r="Y53" s="446"/>
      <c r="AC53" s="642"/>
      <c r="AD53" s="642"/>
      <c r="AE53" s="446"/>
    </row>
    <row r="54" spans="1:31" ht="29.25" customHeight="1">
      <c r="A54" s="331"/>
      <c r="B54" s="331"/>
      <c r="C54" s="331"/>
      <c r="D54" s="2815"/>
      <c r="E54" s="2982"/>
      <c r="F54" s="446" t="s">
        <v>361</v>
      </c>
      <c r="G54" s="781" t="s">
        <v>461</v>
      </c>
      <c r="H54" s="795">
        <v>5.0000000000000001E-4</v>
      </c>
      <c r="I54" s="795">
        <v>5.0000000000000001E-4</v>
      </c>
      <c r="J54" s="783">
        <v>1</v>
      </c>
      <c r="K54" s="784" t="s">
        <v>455</v>
      </c>
      <c r="L54" s="785"/>
      <c r="M54" s="423"/>
      <c r="N54" s="423"/>
      <c r="O54" s="423"/>
      <c r="P54" s="423"/>
      <c r="Q54" s="423"/>
      <c r="R54" s="423"/>
      <c r="S54" s="423"/>
      <c r="T54" s="423"/>
      <c r="U54" s="423">
        <v>2.9999999999999997E-4</v>
      </c>
      <c r="V54" s="423">
        <v>2.0000000000000001E-4</v>
      </c>
      <c r="W54" s="786"/>
      <c r="X54" s="787"/>
      <c r="Y54" s="446"/>
      <c r="AA54" s="737"/>
      <c r="AB54" s="433"/>
      <c r="AC54" s="2965"/>
      <c r="AD54" s="2965"/>
      <c r="AE54" s="2965"/>
    </row>
    <row r="55" spans="1:31" ht="22.5">
      <c r="A55" s="331"/>
      <c r="B55" s="331"/>
      <c r="C55" s="331"/>
      <c r="D55" s="2815"/>
      <c r="E55" s="2982"/>
      <c r="F55" s="446" t="s">
        <v>361</v>
      </c>
      <c r="G55" s="781" t="s">
        <v>462</v>
      </c>
      <c r="H55" s="795">
        <v>5.0000000000000001E-4</v>
      </c>
      <c r="I55" s="795">
        <v>5.0000000000000001E-4</v>
      </c>
      <c r="J55" s="783">
        <v>1</v>
      </c>
      <c r="K55" s="784" t="s">
        <v>455</v>
      </c>
      <c r="L55" s="796"/>
      <c r="M55" s="432"/>
      <c r="N55" s="797"/>
      <c r="O55" s="797"/>
      <c r="P55" s="696"/>
      <c r="Q55" s="696"/>
      <c r="R55" s="696"/>
      <c r="S55" s="797"/>
      <c r="T55" s="696"/>
      <c r="U55" s="696"/>
      <c r="V55" s="423">
        <v>5.0000000000000001E-4</v>
      </c>
      <c r="W55" s="786"/>
      <c r="X55" s="787"/>
      <c r="Y55" s="446"/>
      <c r="AC55" s="642"/>
      <c r="AD55" s="642"/>
      <c r="AE55" s="446"/>
    </row>
    <row r="56" spans="1:31" ht="51.75" customHeight="1">
      <c r="A56" s="331"/>
      <c r="B56" s="331"/>
      <c r="C56" s="331"/>
      <c r="D56" s="2815"/>
      <c r="E56" s="2982"/>
      <c r="F56" s="446" t="s">
        <v>361</v>
      </c>
      <c r="G56" s="781" t="s">
        <v>463</v>
      </c>
      <c r="H56" s="795">
        <v>5.0000000000000001E-4</v>
      </c>
      <c r="I56" s="795">
        <v>5.0000000000000001E-4</v>
      </c>
      <c r="J56" s="709">
        <v>1</v>
      </c>
      <c r="K56" s="784" t="s">
        <v>455</v>
      </c>
      <c r="L56" s="790"/>
      <c r="M56" s="446"/>
      <c r="N56" s="375"/>
      <c r="O56" s="375"/>
      <c r="P56" s="446"/>
      <c r="Q56" s="446"/>
      <c r="R56" s="375"/>
      <c r="S56" s="375"/>
      <c r="T56" s="375">
        <v>5.0000000000000001E-4</v>
      </c>
      <c r="U56" s="375"/>
      <c r="V56" s="664"/>
      <c r="W56" s="398"/>
      <c r="X56" s="446"/>
      <c r="Y56" s="446"/>
      <c r="AA56" s="660"/>
      <c r="AB56" s="433"/>
      <c r="AC56" s="2965"/>
      <c r="AD56" s="2965"/>
      <c r="AE56" s="2965"/>
    </row>
    <row r="57" spans="1:31" ht="23.25" thickBot="1">
      <c r="A57" s="331"/>
      <c r="B57" s="331"/>
      <c r="C57" s="331"/>
      <c r="D57" s="2816"/>
      <c r="E57" s="798"/>
      <c r="F57" s="590" t="s">
        <v>361</v>
      </c>
      <c r="G57" s="799" t="s">
        <v>464</v>
      </c>
      <c r="H57" s="800">
        <v>5.0000000000000001E-4</v>
      </c>
      <c r="I57" s="800">
        <v>5.0000000000000001E-4</v>
      </c>
      <c r="J57" s="801">
        <v>1</v>
      </c>
      <c r="K57" s="802" t="s">
        <v>455</v>
      </c>
      <c r="L57" s="803"/>
      <c r="M57" s="804"/>
      <c r="N57" s="804"/>
      <c r="O57" s="804"/>
      <c r="P57" s="804"/>
      <c r="Q57" s="804"/>
      <c r="R57" s="805"/>
      <c r="S57" s="806"/>
      <c r="T57" s="806"/>
      <c r="U57" s="805"/>
      <c r="V57" s="590"/>
      <c r="W57" s="807">
        <v>5.0000000000000001E-4</v>
      </c>
      <c r="X57" s="446"/>
      <c r="Y57" s="446"/>
      <c r="AA57" s="375">
        <v>4.0000000000000001E-3</v>
      </c>
      <c r="AB57" s="637">
        <v>0.9</v>
      </c>
      <c r="AC57" s="2976" t="s">
        <v>465</v>
      </c>
      <c r="AD57" s="2976"/>
      <c r="AE57" s="2976"/>
    </row>
    <row r="58" spans="1:31" ht="15.75" thickBot="1">
      <c r="A58" s="331"/>
      <c r="B58" s="331"/>
      <c r="C58" s="331"/>
      <c r="D58" s="426"/>
      <c r="E58" s="808"/>
      <c r="F58" s="331"/>
      <c r="G58" s="809"/>
      <c r="H58" s="800">
        <v>5.0000000000000001E-4</v>
      </c>
      <c r="I58" s="800">
        <v>5.0000000000000001E-4</v>
      </c>
      <c r="J58" s="402"/>
      <c r="K58" s="810"/>
      <c r="L58" s="737"/>
      <c r="M58" s="737"/>
      <c r="N58" s="331"/>
      <c r="O58" s="726"/>
      <c r="P58" s="726"/>
      <c r="Q58" s="737"/>
      <c r="R58" s="737"/>
      <c r="S58" s="737"/>
      <c r="T58" s="331"/>
      <c r="U58" s="737"/>
      <c r="V58" s="737"/>
      <c r="W58" s="737"/>
      <c r="X58" s="331"/>
      <c r="Y58" s="331"/>
      <c r="AC58" s="642"/>
      <c r="AD58" s="642"/>
      <c r="AE58" s="446"/>
    </row>
    <row r="59" spans="1:31">
      <c r="A59" s="331"/>
      <c r="B59" s="331"/>
      <c r="C59" s="331"/>
      <c r="D59" s="426"/>
      <c r="E59" s="808"/>
      <c r="F59" s="331"/>
      <c r="G59" s="809"/>
      <c r="H59" s="432"/>
      <c r="I59" s="811">
        <f>I58/H58</f>
        <v>1</v>
      </c>
      <c r="J59" s="402"/>
      <c r="K59" s="810"/>
      <c r="L59" s="737"/>
      <c r="M59" s="737"/>
      <c r="N59" s="331"/>
      <c r="O59" s="726"/>
      <c r="P59" s="726"/>
      <c r="Q59" s="737"/>
      <c r="R59" s="737"/>
      <c r="S59" s="737"/>
      <c r="T59" s="331"/>
      <c r="U59" s="737"/>
      <c r="V59" s="737"/>
      <c r="W59" s="737"/>
      <c r="X59" s="331"/>
      <c r="Y59" s="331"/>
      <c r="AC59" s="642"/>
      <c r="AD59" s="642"/>
      <c r="AE59" s="446"/>
    </row>
    <row r="60" spans="1:31" ht="15.75" thickBot="1">
      <c r="A60" s="331"/>
      <c r="B60" s="331"/>
      <c r="C60" s="331"/>
      <c r="D60" s="426"/>
      <c r="E60" s="808"/>
      <c r="F60" s="331"/>
      <c r="G60" s="809"/>
      <c r="H60" s="432"/>
      <c r="I60" s="432"/>
      <c r="J60" s="402"/>
      <c r="K60" s="810"/>
      <c r="L60" s="737"/>
      <c r="M60" s="737"/>
      <c r="N60" s="331"/>
      <c r="O60" s="726"/>
      <c r="P60" s="726"/>
      <c r="Q60" s="737"/>
      <c r="R60" s="737"/>
      <c r="S60" s="737"/>
      <c r="T60" s="331"/>
      <c r="U60" s="737"/>
      <c r="V60" s="737"/>
      <c r="W60" s="737"/>
      <c r="X60" s="331"/>
      <c r="Y60" s="331"/>
      <c r="AC60" s="642"/>
      <c r="AD60" s="642"/>
      <c r="AE60" s="446"/>
    </row>
    <row r="61" spans="1:31" ht="147" customHeight="1" thickBot="1">
      <c r="A61" s="331"/>
      <c r="B61" s="331"/>
      <c r="C61" s="331"/>
      <c r="D61" s="426"/>
      <c r="E61" s="808"/>
      <c r="F61" s="331"/>
      <c r="G61" s="809"/>
      <c r="H61" s="2977" t="s">
        <v>466</v>
      </c>
      <c r="I61" s="2978"/>
      <c r="J61" s="2978"/>
      <c r="K61" s="2978"/>
      <c r="L61" s="2978"/>
      <c r="M61" s="2978"/>
      <c r="N61" s="2978"/>
      <c r="O61" s="2978"/>
      <c r="P61" s="2978"/>
      <c r="Q61" s="2978"/>
      <c r="R61" s="2978"/>
      <c r="S61" s="2978"/>
      <c r="T61" s="2978"/>
      <c r="U61" s="2978"/>
      <c r="V61" s="2978"/>
      <c r="W61" s="2978"/>
      <c r="X61" s="2979"/>
      <c r="Y61" s="331"/>
      <c r="AC61" s="642"/>
      <c r="AD61" s="642"/>
      <c r="AE61" s="446"/>
    </row>
    <row r="62" spans="1:31">
      <c r="AC62" s="642"/>
      <c r="AD62" s="642"/>
      <c r="AE62" s="446"/>
    </row>
    <row r="63" spans="1:31">
      <c r="AC63" s="642"/>
      <c r="AD63" s="642"/>
      <c r="AE63" s="446"/>
    </row>
    <row r="64" spans="1:31">
      <c r="AC64" s="642"/>
      <c r="AD64" s="642"/>
      <c r="AE64" s="446"/>
    </row>
    <row r="65" spans="6:31" ht="15.75" thickBot="1">
      <c r="F65" s="2980" t="s">
        <v>467</v>
      </c>
      <c r="G65" s="2980"/>
      <c r="H65" s="812"/>
      <c r="I65" s="812"/>
      <c r="AC65" s="642"/>
      <c r="AD65" s="642"/>
      <c r="AE65" s="446"/>
    </row>
    <row r="66" spans="6:31">
      <c r="H66" s="813" t="s">
        <v>468</v>
      </c>
      <c r="I66" s="813" t="s">
        <v>468</v>
      </c>
      <c r="AC66" s="642"/>
      <c r="AD66" s="642"/>
      <c r="AE66" s="446"/>
    </row>
    <row r="67" spans="6:31">
      <c r="H67" s="813" t="s">
        <v>469</v>
      </c>
      <c r="I67" s="813" t="s">
        <v>469</v>
      </c>
      <c r="AC67" s="642"/>
      <c r="AD67" s="642"/>
      <c r="AE67" s="446"/>
    </row>
  </sheetData>
  <mergeCells count="102">
    <mergeCell ref="H61:X61"/>
    <mergeCell ref="F65:G65"/>
    <mergeCell ref="AC50:AE50"/>
    <mergeCell ref="AC51:AE51"/>
    <mergeCell ref="AC52:AE52"/>
    <mergeCell ref="E53:E56"/>
    <mergeCell ref="F53:G53"/>
    <mergeCell ref="AC54:AE54"/>
    <mergeCell ref="AC56:AE56"/>
    <mergeCell ref="D45:G45"/>
    <mergeCell ref="J45:K45"/>
    <mergeCell ref="D46:D57"/>
    <mergeCell ref="E46:G46"/>
    <mergeCell ref="J46:W46"/>
    <mergeCell ref="F47:G47"/>
    <mergeCell ref="F48:G48"/>
    <mergeCell ref="E50:E52"/>
    <mergeCell ref="AC37:AE37"/>
    <mergeCell ref="AC38:AE38"/>
    <mergeCell ref="AC39:AE39"/>
    <mergeCell ref="AC40:AE40"/>
    <mergeCell ref="AC42:AE42"/>
    <mergeCell ref="AC57:AE57"/>
    <mergeCell ref="B43:B44"/>
    <mergeCell ref="D43:G44"/>
    <mergeCell ref="H43:K43"/>
    <mergeCell ref="L43:W43"/>
    <mergeCell ref="H44:K44"/>
    <mergeCell ref="AC30:AE30"/>
    <mergeCell ref="AC31:AE31"/>
    <mergeCell ref="AC32:AE32"/>
    <mergeCell ref="F33:G33"/>
    <mergeCell ref="AC34:AE34"/>
    <mergeCell ref="AC36:AE36"/>
    <mergeCell ref="D14:D42"/>
    <mergeCell ref="E14:G14"/>
    <mergeCell ref="J14:W14"/>
    <mergeCell ref="F15:G15"/>
    <mergeCell ref="E16:E18"/>
    <mergeCell ref="AC24:AE24"/>
    <mergeCell ref="AC25:AE25"/>
    <mergeCell ref="AC26:AE26"/>
    <mergeCell ref="AC27:AE27"/>
    <mergeCell ref="AC28:AE28"/>
    <mergeCell ref="AC29:AE29"/>
    <mergeCell ref="AC16:AE16"/>
    <mergeCell ref="AC17:AE17"/>
    <mergeCell ref="F20:G20"/>
    <mergeCell ref="AC21:AE21"/>
    <mergeCell ref="AC22:AE22"/>
    <mergeCell ref="AC23:AE23"/>
    <mergeCell ref="N12:N13"/>
    <mergeCell ref="O12:O13"/>
    <mergeCell ref="P12:P13"/>
    <mergeCell ref="Q12:Q13"/>
    <mergeCell ref="R12:R13"/>
    <mergeCell ref="S12:S13"/>
    <mergeCell ref="B9:W9"/>
    <mergeCell ref="C10:W10"/>
    <mergeCell ref="C11:C13"/>
    <mergeCell ref="D11:G13"/>
    <mergeCell ref="H11:K11"/>
    <mergeCell ref="L11:W11"/>
    <mergeCell ref="H12:K12"/>
    <mergeCell ref="L12:L13"/>
    <mergeCell ref="M12:M13"/>
    <mergeCell ref="T12:T13"/>
    <mergeCell ref="U12:U13"/>
    <mergeCell ref="V12:V13"/>
    <mergeCell ref="W12:W13"/>
    <mergeCell ref="J13:K13"/>
    <mergeCell ref="AC6:AC7"/>
    <mergeCell ref="AD6:AD7"/>
    <mergeCell ref="L7:L8"/>
    <mergeCell ref="M7:M8"/>
    <mergeCell ref="N7:N8"/>
    <mergeCell ref="O7:O8"/>
    <mergeCell ref="P7:P8"/>
    <mergeCell ref="Q7:Q8"/>
    <mergeCell ref="R7:R8"/>
    <mergeCell ref="S7:S8"/>
    <mergeCell ref="L6:N6"/>
    <mergeCell ref="O6:Q6"/>
    <mergeCell ref="R6:T6"/>
    <mergeCell ref="U6:W6"/>
    <mergeCell ref="X6:X8"/>
    <mergeCell ref="Y6:Y8"/>
    <mergeCell ref="T7:T8"/>
    <mergeCell ref="U7:U8"/>
    <mergeCell ref="V7:V8"/>
    <mergeCell ref="W7:W8"/>
    <mergeCell ref="AA7:AA8"/>
    <mergeCell ref="A1:W1"/>
    <mergeCell ref="A6:A8"/>
    <mergeCell ref="B6:B8"/>
    <mergeCell ref="C6:C8"/>
    <mergeCell ref="D6:D8"/>
    <mergeCell ref="E6:G8"/>
    <mergeCell ref="H6:H8"/>
    <mergeCell ref="I6:I8"/>
    <mergeCell ref="J6:J8"/>
    <mergeCell ref="K6:K8"/>
  </mergeCells>
  <conditionalFormatting sqref="AE1:HH3 Y1:Z3">
    <cfRule type="containsText" dxfId="47" priority="65" stopIfTrue="1" operator="containsText" text="Planificación y Desarrollo">
      <formula>NOT(ISERROR(SEARCH("Planificación y Desarrollo",Y1)))</formula>
    </cfRule>
  </conditionalFormatting>
  <conditionalFormatting sqref="AB1:AD3">
    <cfRule type="containsText" dxfId="46" priority="64" stopIfTrue="1" operator="containsText" text="Planificación y Desarrollo">
      <formula>NOT(ISERROR(SEARCH("Planificación y Desarrollo",AB1)))</formula>
    </cfRule>
  </conditionalFormatting>
  <conditionalFormatting sqref="AA1:AA3">
    <cfRule type="containsText" dxfId="45" priority="63" stopIfTrue="1" operator="containsText" text="Planificación y Desarrollo">
      <formula>NOT(ISERROR(SEARCH("Planificación y Desarrollo",AA1)))</formula>
    </cfRule>
  </conditionalFormatting>
  <conditionalFormatting sqref="AB20:AB27">
    <cfRule type="colorScale" priority="60">
      <colorScale>
        <cfvo type="min"/>
        <cfvo type="num" val="-0.1"/>
        <cfvo type="max"/>
        <color rgb="FF00B050"/>
        <color rgb="FFFFEB84"/>
        <color rgb="FFFF0000"/>
      </colorScale>
    </cfRule>
    <cfRule type="colorScale" priority="61">
      <colorScale>
        <cfvo type="min"/>
        <cfvo type="percentile" val="50"/>
        <cfvo type="max"/>
        <color rgb="FFF8696B"/>
        <color rgb="FFFFEB84"/>
        <color rgb="FF63BE7B"/>
      </colorScale>
    </cfRule>
  </conditionalFormatting>
  <conditionalFormatting sqref="AB20:AB27">
    <cfRule type="colorScale" priority="62">
      <colorScale>
        <cfvo type="min"/>
        <cfvo type="percentile" val="50"/>
        <cfvo type="max"/>
        <color rgb="FFF8696B"/>
        <color rgb="FFFFEB84"/>
        <color rgb="FF63BE7B"/>
      </colorScale>
    </cfRule>
  </conditionalFormatting>
  <conditionalFormatting sqref="AB28">
    <cfRule type="colorScale" priority="57">
      <colorScale>
        <cfvo type="min"/>
        <cfvo type="num" val="-0.1"/>
        <cfvo type="max"/>
        <color rgb="FF00B050"/>
        <color rgb="FFFFEB84"/>
        <color rgb="FFFF0000"/>
      </colorScale>
    </cfRule>
    <cfRule type="colorScale" priority="58">
      <colorScale>
        <cfvo type="min"/>
        <cfvo type="percentile" val="50"/>
        <cfvo type="max"/>
        <color rgb="FFF8696B"/>
        <color rgb="FFFFEB84"/>
        <color rgb="FF63BE7B"/>
      </colorScale>
    </cfRule>
  </conditionalFormatting>
  <conditionalFormatting sqref="AB28">
    <cfRule type="colorScale" priority="59">
      <colorScale>
        <cfvo type="min"/>
        <cfvo type="percentile" val="50"/>
        <cfvo type="max"/>
        <color rgb="FFF8696B"/>
        <color rgb="FFFFEB84"/>
        <color rgb="FF63BE7B"/>
      </colorScale>
    </cfRule>
  </conditionalFormatting>
  <conditionalFormatting sqref="AB32">
    <cfRule type="colorScale" priority="54">
      <colorScale>
        <cfvo type="min"/>
        <cfvo type="num" val="-0.1"/>
        <cfvo type="max"/>
        <color rgb="FF00B050"/>
        <color rgb="FFFFEB84"/>
        <color rgb="FFFF0000"/>
      </colorScale>
    </cfRule>
    <cfRule type="colorScale" priority="55">
      <colorScale>
        <cfvo type="min"/>
        <cfvo type="percentile" val="50"/>
        <cfvo type="max"/>
        <color rgb="FFF8696B"/>
        <color rgb="FFFFEB84"/>
        <color rgb="FF63BE7B"/>
      </colorScale>
    </cfRule>
  </conditionalFormatting>
  <conditionalFormatting sqref="AB32">
    <cfRule type="colorScale" priority="56">
      <colorScale>
        <cfvo type="min"/>
        <cfvo type="percentile" val="50"/>
        <cfvo type="max"/>
        <color rgb="FFF8696B"/>
        <color rgb="FFFFEB84"/>
        <color rgb="FF63BE7B"/>
      </colorScale>
    </cfRule>
  </conditionalFormatting>
  <conditionalFormatting sqref="AB36:AB37">
    <cfRule type="colorScale" priority="51">
      <colorScale>
        <cfvo type="min"/>
        <cfvo type="num" val="-0.1"/>
        <cfvo type="max"/>
        <color rgb="FF00B050"/>
        <color rgb="FFFFEB84"/>
        <color rgb="FFFF0000"/>
      </colorScale>
    </cfRule>
    <cfRule type="colorScale" priority="52">
      <colorScale>
        <cfvo type="min"/>
        <cfvo type="percentile" val="50"/>
        <cfvo type="max"/>
        <color rgb="FFF8696B"/>
        <color rgb="FFFFEB84"/>
        <color rgb="FF63BE7B"/>
      </colorScale>
    </cfRule>
  </conditionalFormatting>
  <conditionalFormatting sqref="AB36:AB37">
    <cfRule type="colorScale" priority="53">
      <colorScale>
        <cfvo type="min"/>
        <cfvo type="percentile" val="50"/>
        <cfvo type="max"/>
        <color rgb="FFF8696B"/>
        <color rgb="FFFFEB84"/>
        <color rgb="FF63BE7B"/>
      </colorScale>
    </cfRule>
  </conditionalFormatting>
  <conditionalFormatting sqref="AB39">
    <cfRule type="colorScale" priority="48">
      <colorScale>
        <cfvo type="min"/>
        <cfvo type="num" val="-0.1"/>
        <cfvo type="max"/>
        <color rgb="FF00B050"/>
        <color rgb="FFFFEB84"/>
        <color rgb="FFFF0000"/>
      </colorScale>
    </cfRule>
    <cfRule type="colorScale" priority="49">
      <colorScale>
        <cfvo type="min"/>
        <cfvo type="percentile" val="50"/>
        <cfvo type="max"/>
        <color rgb="FFF8696B"/>
        <color rgb="FFFFEB84"/>
        <color rgb="FF63BE7B"/>
      </colorScale>
    </cfRule>
  </conditionalFormatting>
  <conditionalFormatting sqref="AB39">
    <cfRule type="colorScale" priority="50">
      <colorScale>
        <cfvo type="min"/>
        <cfvo type="percentile" val="50"/>
        <cfvo type="max"/>
        <color rgb="FFF8696B"/>
        <color rgb="FFFFEB84"/>
        <color rgb="FF63BE7B"/>
      </colorScale>
    </cfRule>
  </conditionalFormatting>
  <conditionalFormatting sqref="AB57">
    <cfRule type="colorScale" priority="45">
      <colorScale>
        <cfvo type="min"/>
        <cfvo type="num" val="-0.1"/>
        <cfvo type="max"/>
        <color rgb="FF00B050"/>
        <color rgb="FFFFEB84"/>
        <color rgb="FFFF0000"/>
      </colorScale>
    </cfRule>
    <cfRule type="colorScale" priority="46">
      <colorScale>
        <cfvo type="min"/>
        <cfvo type="percentile" val="50"/>
        <cfvo type="max"/>
        <color rgb="FFF8696B"/>
        <color rgb="FFFFEB84"/>
        <color rgb="FF63BE7B"/>
      </colorScale>
    </cfRule>
  </conditionalFormatting>
  <conditionalFormatting sqref="AB57">
    <cfRule type="colorScale" priority="47">
      <colorScale>
        <cfvo type="min"/>
        <cfvo type="percentile" val="50"/>
        <cfvo type="max"/>
        <color rgb="FFF8696B"/>
        <color rgb="FFFFEB84"/>
        <color rgb="FF63BE7B"/>
      </colorScale>
    </cfRule>
  </conditionalFormatting>
  <conditionalFormatting sqref="AB50">
    <cfRule type="colorScale" priority="42">
      <colorScale>
        <cfvo type="min"/>
        <cfvo type="num" val="-0.1"/>
        <cfvo type="max"/>
        <color rgb="FF00B050"/>
        <color rgb="FFFFEB84"/>
        <color rgb="FFFF0000"/>
      </colorScale>
    </cfRule>
    <cfRule type="colorScale" priority="43">
      <colorScale>
        <cfvo type="min"/>
        <cfvo type="percentile" val="50"/>
        <cfvo type="max"/>
        <color rgb="FFF8696B"/>
        <color rgb="FFFFEB84"/>
        <color rgb="FF63BE7B"/>
      </colorScale>
    </cfRule>
  </conditionalFormatting>
  <conditionalFormatting sqref="AB50">
    <cfRule type="colorScale" priority="44">
      <colorScale>
        <cfvo type="min"/>
        <cfvo type="percentile" val="50"/>
        <cfvo type="max"/>
        <color rgb="FFF8696B"/>
        <color rgb="FFFFEB84"/>
        <color rgb="FF63BE7B"/>
      </colorScale>
    </cfRule>
  </conditionalFormatting>
  <conditionalFormatting sqref="AB18">
    <cfRule type="colorScale" priority="39">
      <colorScale>
        <cfvo type="min"/>
        <cfvo type="num" val="-0.1"/>
        <cfvo type="max"/>
        <color rgb="FF00B050"/>
        <color rgb="FFFFEB84"/>
        <color rgb="FFFF0000"/>
      </colorScale>
    </cfRule>
    <cfRule type="colorScale" priority="40">
      <colorScale>
        <cfvo type="min"/>
        <cfvo type="percentile" val="50"/>
        <cfvo type="max"/>
        <color rgb="FFF8696B"/>
        <color rgb="FFFFEB84"/>
        <color rgb="FF63BE7B"/>
      </colorScale>
    </cfRule>
  </conditionalFormatting>
  <conditionalFormatting sqref="AB18">
    <cfRule type="colorScale" priority="41">
      <colorScale>
        <cfvo type="min"/>
        <cfvo type="percentile" val="50"/>
        <cfvo type="max"/>
        <color rgb="FFF8696B"/>
        <color rgb="FFFFEB84"/>
        <color rgb="FF63BE7B"/>
      </colorScale>
    </cfRule>
  </conditionalFormatting>
  <conditionalFormatting sqref="AB54">
    <cfRule type="colorScale" priority="36">
      <colorScale>
        <cfvo type="min"/>
        <cfvo type="num" val="-0.1"/>
        <cfvo type="max"/>
        <color rgb="FF00B050"/>
        <color rgb="FFFFEB84"/>
        <color rgb="FFFF0000"/>
      </colorScale>
    </cfRule>
    <cfRule type="colorScale" priority="37">
      <colorScale>
        <cfvo type="min"/>
        <cfvo type="percentile" val="50"/>
        <cfvo type="max"/>
        <color rgb="FFF8696B"/>
        <color rgb="FFFFEB84"/>
        <color rgb="FF63BE7B"/>
      </colorScale>
    </cfRule>
  </conditionalFormatting>
  <conditionalFormatting sqref="AB54">
    <cfRule type="colorScale" priority="38">
      <colorScale>
        <cfvo type="min"/>
        <cfvo type="percentile" val="50"/>
        <cfvo type="max"/>
        <color rgb="FFF8696B"/>
        <color rgb="FFFFEB84"/>
        <color rgb="FF63BE7B"/>
      </colorScale>
    </cfRule>
  </conditionalFormatting>
  <conditionalFormatting sqref="AB51">
    <cfRule type="colorScale" priority="33">
      <colorScale>
        <cfvo type="min"/>
        <cfvo type="num" val="-0.1"/>
        <cfvo type="max"/>
        <color rgb="FF00B050"/>
        <color rgb="FFFFEB84"/>
        <color rgb="FFFF0000"/>
      </colorScale>
    </cfRule>
    <cfRule type="colorScale" priority="34">
      <colorScale>
        <cfvo type="min"/>
        <cfvo type="percentile" val="50"/>
        <cfvo type="max"/>
        <color rgb="FFF8696B"/>
        <color rgb="FFFFEB84"/>
        <color rgb="FF63BE7B"/>
      </colorScale>
    </cfRule>
  </conditionalFormatting>
  <conditionalFormatting sqref="AB51">
    <cfRule type="colorScale" priority="35">
      <colorScale>
        <cfvo type="min"/>
        <cfvo type="percentile" val="50"/>
        <cfvo type="max"/>
        <color rgb="FFF8696B"/>
        <color rgb="FFFFEB84"/>
        <color rgb="FF63BE7B"/>
      </colorScale>
    </cfRule>
  </conditionalFormatting>
  <conditionalFormatting sqref="AB34">
    <cfRule type="colorScale" priority="30">
      <colorScale>
        <cfvo type="min"/>
        <cfvo type="num" val="-0.1"/>
        <cfvo type="max"/>
        <color rgb="FF00B050"/>
        <color rgb="FFFFEB84"/>
        <color rgb="FFFF0000"/>
      </colorScale>
    </cfRule>
    <cfRule type="colorScale" priority="31">
      <colorScale>
        <cfvo type="min"/>
        <cfvo type="percentile" val="50"/>
        <cfvo type="max"/>
        <color rgb="FFF8696B"/>
        <color rgb="FFFFEB84"/>
        <color rgb="FF63BE7B"/>
      </colorScale>
    </cfRule>
  </conditionalFormatting>
  <conditionalFormatting sqref="AB34">
    <cfRule type="colorScale" priority="32">
      <colorScale>
        <cfvo type="min"/>
        <cfvo type="percentile" val="50"/>
        <cfvo type="max"/>
        <color rgb="FFF8696B"/>
        <color rgb="FFFFEB84"/>
        <color rgb="FF63BE7B"/>
      </colorScale>
    </cfRule>
  </conditionalFormatting>
  <conditionalFormatting sqref="AB38">
    <cfRule type="colorScale" priority="27">
      <colorScale>
        <cfvo type="min"/>
        <cfvo type="num" val="-0.1"/>
        <cfvo type="max"/>
        <color rgb="FF00B050"/>
        <color rgb="FFFFEB84"/>
        <color rgb="FFFF0000"/>
      </colorScale>
    </cfRule>
    <cfRule type="colorScale" priority="28">
      <colorScale>
        <cfvo type="min"/>
        <cfvo type="percentile" val="50"/>
        <cfvo type="max"/>
        <color rgb="FFF8696B"/>
        <color rgb="FFFFEB84"/>
        <color rgb="FF63BE7B"/>
      </colorScale>
    </cfRule>
  </conditionalFormatting>
  <conditionalFormatting sqref="AB38">
    <cfRule type="colorScale" priority="29">
      <colorScale>
        <cfvo type="min"/>
        <cfvo type="percentile" val="50"/>
        <cfvo type="max"/>
        <color rgb="FFF8696B"/>
        <color rgb="FFFFEB84"/>
        <color rgb="FF63BE7B"/>
      </colorScale>
    </cfRule>
  </conditionalFormatting>
  <conditionalFormatting sqref="AB30">
    <cfRule type="colorScale" priority="24">
      <colorScale>
        <cfvo type="min"/>
        <cfvo type="num" val="-0.1"/>
        <cfvo type="max"/>
        <color rgb="FF00B050"/>
        <color rgb="FFFFEB84"/>
        <color rgb="FFFF0000"/>
      </colorScale>
    </cfRule>
    <cfRule type="colorScale" priority="25">
      <colorScale>
        <cfvo type="min"/>
        <cfvo type="percentile" val="50"/>
        <cfvo type="max"/>
        <color rgb="FFF8696B"/>
        <color rgb="FFFFEB84"/>
        <color rgb="FF63BE7B"/>
      </colorScale>
    </cfRule>
  </conditionalFormatting>
  <conditionalFormatting sqref="AB30">
    <cfRule type="colorScale" priority="26">
      <colorScale>
        <cfvo type="min"/>
        <cfvo type="percentile" val="50"/>
        <cfvo type="max"/>
        <color rgb="FFF8696B"/>
        <color rgb="FFFFEB84"/>
        <color rgb="FF63BE7B"/>
      </colorScale>
    </cfRule>
  </conditionalFormatting>
  <conditionalFormatting sqref="X1:X3">
    <cfRule type="containsText" dxfId="44" priority="23" stopIfTrue="1" operator="containsText" text="Planificación y Desarrollo">
      <formula>NOT(ISERROR(SEARCH("Planificación y Desarrollo",X1)))</formula>
    </cfRule>
  </conditionalFormatting>
  <conditionalFormatting sqref="A1:C2 B3:C3">
    <cfRule type="containsText" dxfId="43" priority="22" stopIfTrue="1" operator="containsText" text="Planificación y Desarrollo">
      <formula>NOT(ISERROR(SEARCH("Planificación y Desarrollo",A1)))</formula>
    </cfRule>
  </conditionalFormatting>
  <conditionalFormatting sqref="AB16">
    <cfRule type="colorScale" priority="19">
      <colorScale>
        <cfvo type="min"/>
        <cfvo type="num" val="-0.1"/>
        <cfvo type="max"/>
        <color rgb="FF00B050"/>
        <color rgb="FFFFEB84"/>
        <color rgb="FFFF0000"/>
      </colorScale>
    </cfRule>
    <cfRule type="colorScale" priority="20">
      <colorScale>
        <cfvo type="min"/>
        <cfvo type="percentile" val="50"/>
        <cfvo type="max"/>
        <color rgb="FFF8696B"/>
        <color rgb="FFFFEB84"/>
        <color rgb="FF63BE7B"/>
      </colorScale>
    </cfRule>
  </conditionalFormatting>
  <conditionalFormatting sqref="AB16">
    <cfRule type="colorScale" priority="21">
      <colorScale>
        <cfvo type="min"/>
        <cfvo type="percentile" val="50"/>
        <cfvo type="max"/>
        <color rgb="FFF8696B"/>
        <color rgb="FFFFEB84"/>
        <color rgb="FF63BE7B"/>
      </colorScale>
    </cfRule>
  </conditionalFormatting>
  <conditionalFormatting sqref="AB17">
    <cfRule type="colorScale" priority="16">
      <colorScale>
        <cfvo type="min"/>
        <cfvo type="num" val="-0.1"/>
        <cfvo type="max"/>
        <color rgb="FF00B050"/>
        <color rgb="FFFFEB84"/>
        <color rgb="FFFF0000"/>
      </colorScale>
    </cfRule>
    <cfRule type="colorScale" priority="17">
      <colorScale>
        <cfvo type="min"/>
        <cfvo type="percentile" val="50"/>
        <cfvo type="max"/>
        <color rgb="FFF8696B"/>
        <color rgb="FFFFEB84"/>
        <color rgb="FF63BE7B"/>
      </colorScale>
    </cfRule>
  </conditionalFormatting>
  <conditionalFormatting sqref="AB17">
    <cfRule type="colorScale" priority="18">
      <colorScale>
        <cfvo type="min"/>
        <cfvo type="percentile" val="50"/>
        <cfvo type="max"/>
        <color rgb="FFF8696B"/>
        <color rgb="FFFFEB84"/>
        <color rgb="FF63BE7B"/>
      </colorScale>
    </cfRule>
  </conditionalFormatting>
  <conditionalFormatting sqref="AB29">
    <cfRule type="colorScale" priority="13">
      <colorScale>
        <cfvo type="min"/>
        <cfvo type="num" val="-0.1"/>
        <cfvo type="max"/>
        <color rgb="FF00B050"/>
        <color rgb="FFFFEB84"/>
        <color rgb="FFFF0000"/>
      </colorScale>
    </cfRule>
    <cfRule type="colorScale" priority="14">
      <colorScale>
        <cfvo type="min"/>
        <cfvo type="percentile" val="50"/>
        <cfvo type="max"/>
        <color rgb="FFF8696B"/>
        <color rgb="FFFFEB84"/>
        <color rgb="FF63BE7B"/>
      </colorScale>
    </cfRule>
  </conditionalFormatting>
  <conditionalFormatting sqref="AB29">
    <cfRule type="colorScale" priority="15">
      <colorScale>
        <cfvo type="min"/>
        <cfvo type="percentile" val="50"/>
        <cfvo type="max"/>
        <color rgb="FFF8696B"/>
        <color rgb="FFFFEB84"/>
        <color rgb="FF63BE7B"/>
      </colorScale>
    </cfRule>
  </conditionalFormatting>
  <conditionalFormatting sqref="AB31">
    <cfRule type="colorScale" priority="10">
      <colorScale>
        <cfvo type="min"/>
        <cfvo type="num" val="-0.1"/>
        <cfvo type="max"/>
        <color rgb="FF00B050"/>
        <color rgb="FFFFEB84"/>
        <color rgb="FFFF0000"/>
      </colorScale>
    </cfRule>
    <cfRule type="colorScale" priority="11">
      <colorScale>
        <cfvo type="min"/>
        <cfvo type="percentile" val="50"/>
        <cfvo type="max"/>
        <color rgb="FFF8696B"/>
        <color rgb="FFFFEB84"/>
        <color rgb="FF63BE7B"/>
      </colorScale>
    </cfRule>
  </conditionalFormatting>
  <conditionalFormatting sqref="AB31">
    <cfRule type="colorScale" priority="12">
      <colorScale>
        <cfvo type="min"/>
        <cfvo type="percentile" val="50"/>
        <cfvo type="max"/>
        <color rgb="FFF8696B"/>
        <color rgb="FFFFEB84"/>
        <color rgb="FF63BE7B"/>
      </colorScale>
    </cfRule>
  </conditionalFormatting>
  <conditionalFormatting sqref="AB42">
    <cfRule type="colorScale" priority="7">
      <colorScale>
        <cfvo type="min"/>
        <cfvo type="num" val="-0.1"/>
        <cfvo type="max"/>
        <color rgb="FF00B050"/>
        <color rgb="FFFFEB84"/>
        <color rgb="FFFF0000"/>
      </colorScale>
    </cfRule>
    <cfRule type="colorScale" priority="8">
      <colorScale>
        <cfvo type="min"/>
        <cfvo type="percentile" val="50"/>
        <cfvo type="max"/>
        <color rgb="FFF8696B"/>
        <color rgb="FFFFEB84"/>
        <color rgb="FF63BE7B"/>
      </colorScale>
    </cfRule>
  </conditionalFormatting>
  <conditionalFormatting sqref="AB42">
    <cfRule type="colorScale" priority="9">
      <colorScale>
        <cfvo type="min"/>
        <cfvo type="percentile" val="50"/>
        <cfvo type="max"/>
        <color rgb="FFF8696B"/>
        <color rgb="FFFFEB84"/>
        <color rgb="FF63BE7B"/>
      </colorScale>
    </cfRule>
  </conditionalFormatting>
  <conditionalFormatting sqref="AB56">
    <cfRule type="colorScale" priority="4">
      <colorScale>
        <cfvo type="min"/>
        <cfvo type="num" val="-0.1"/>
        <cfvo type="max"/>
        <color rgb="FF00B050"/>
        <color rgb="FFFFEB84"/>
        <color rgb="FFFF0000"/>
      </colorScale>
    </cfRule>
    <cfRule type="colorScale" priority="5">
      <colorScale>
        <cfvo type="min"/>
        <cfvo type="percentile" val="50"/>
        <cfvo type="max"/>
        <color rgb="FFF8696B"/>
        <color rgb="FFFFEB84"/>
        <color rgb="FF63BE7B"/>
      </colorScale>
    </cfRule>
  </conditionalFormatting>
  <conditionalFormatting sqref="AB56">
    <cfRule type="colorScale" priority="6">
      <colorScale>
        <cfvo type="min"/>
        <cfvo type="percentile" val="50"/>
        <cfvo type="max"/>
        <color rgb="FFF8696B"/>
        <color rgb="FFFFEB84"/>
        <color rgb="FF63BE7B"/>
      </colorScale>
    </cfRule>
  </conditionalFormatting>
  <conditionalFormatting sqref="AB52">
    <cfRule type="colorScale" priority="1">
      <colorScale>
        <cfvo type="min"/>
        <cfvo type="num" val="-0.1"/>
        <cfvo type="max"/>
        <color rgb="FF00B050"/>
        <color rgb="FFFFEB84"/>
        <color rgb="FFFF0000"/>
      </colorScale>
    </cfRule>
    <cfRule type="colorScale" priority="2">
      <colorScale>
        <cfvo type="min"/>
        <cfvo type="percentile" val="50"/>
        <cfvo type="max"/>
        <color rgb="FFF8696B"/>
        <color rgb="FFFFEB84"/>
        <color rgb="FF63BE7B"/>
      </colorScale>
    </cfRule>
  </conditionalFormatting>
  <conditionalFormatting sqref="AB52">
    <cfRule type="colorScale" priority="3">
      <colorScale>
        <cfvo type="min"/>
        <cfvo type="percentile" val="50"/>
        <cfvo type="max"/>
        <color rgb="FFF8696B"/>
        <color rgb="FFFFEB84"/>
        <color rgb="FF63BE7B"/>
      </colorScale>
    </cfRule>
  </conditionalFormatting>
  <pageMargins left="0.15748031496062992" right="0.70866141732283472" top="0.74803149606299213" bottom="0.74803149606299213" header="0.31496062992125984" footer="0.31496062992125984"/>
  <pageSetup paperSize="5" scale="43"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54"/>
  <sheetViews>
    <sheetView workbookViewId="0"/>
  </sheetViews>
  <sheetFormatPr baseColWidth="10" defaultColWidth="11.42578125" defaultRowHeight="15"/>
  <cols>
    <col min="1" max="1" width="2.42578125" customWidth="1"/>
    <col min="2" max="2" width="6.5703125" hidden="1" customWidth="1"/>
    <col min="3" max="3" width="9" hidden="1" customWidth="1"/>
    <col min="4" max="4" width="9.5703125" customWidth="1"/>
    <col min="5" max="5" width="8.28515625" customWidth="1"/>
    <col min="6" max="6" width="7.85546875" customWidth="1"/>
    <col min="7" max="7" width="3" customWidth="1"/>
    <col min="8" max="8" width="33" customWidth="1"/>
    <col min="9" max="10" width="8.7109375" customWidth="1"/>
    <col min="11" max="11" width="4.42578125" customWidth="1"/>
    <col min="12" max="12" width="14.42578125" customWidth="1"/>
    <col min="13" max="13" width="6.28515625" customWidth="1"/>
    <col min="14" max="16" width="5" customWidth="1"/>
    <col min="17" max="17" width="6" style="520" customWidth="1"/>
    <col min="18" max="18" width="5" customWidth="1"/>
    <col min="19" max="19" width="6.28515625" customWidth="1"/>
    <col min="20" max="20" width="5" customWidth="1"/>
    <col min="21" max="21" width="6.28515625" customWidth="1"/>
    <col min="22" max="24" width="5" customWidth="1"/>
    <col min="25" max="25" width="11.7109375" hidden="1" customWidth="1"/>
    <col min="26" max="26" width="11.42578125" hidden="1" customWidth="1"/>
    <col min="27" max="27" width="6.28515625" hidden="1" customWidth="1"/>
    <col min="28" max="30" width="5" hidden="1" customWidth="1"/>
    <col min="31" max="31" width="5" style="520" hidden="1" customWidth="1"/>
    <col min="32" max="32" width="5" hidden="1" customWidth="1"/>
    <col min="33" max="33" width="6.28515625" hidden="1" customWidth="1"/>
    <col min="34" max="34" width="5" hidden="1" customWidth="1"/>
    <col min="35" max="35" width="6.28515625" hidden="1" customWidth="1"/>
    <col min="36" max="38" width="5" customWidth="1"/>
    <col min="39" max="39" width="3" customWidth="1"/>
    <col min="43" max="43" width="38" customWidth="1"/>
  </cols>
  <sheetData>
    <row r="1" spans="1:65" s="32" customFormat="1" ht="59.25" customHeight="1">
      <c r="A1" s="30"/>
      <c r="B1" s="2715" t="s">
        <v>470</v>
      </c>
      <c r="C1" s="2715"/>
      <c r="D1" s="2715"/>
      <c r="E1" s="2715"/>
      <c r="F1" s="2715"/>
      <c r="G1" s="2715"/>
      <c r="H1" s="2715"/>
      <c r="I1" s="2715"/>
      <c r="J1" s="2715"/>
      <c r="K1" s="2715"/>
      <c r="L1" s="2715"/>
      <c r="M1" s="2715"/>
      <c r="N1" s="2715"/>
      <c r="O1" s="2715"/>
      <c r="P1" s="2715"/>
      <c r="Q1" s="2715"/>
      <c r="R1" s="2715"/>
      <c r="S1" s="2715"/>
      <c r="T1" s="2715"/>
      <c r="U1" s="2715"/>
      <c r="V1" s="2715"/>
      <c r="W1" s="2715"/>
      <c r="X1" s="2715"/>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row>
    <row r="2" spans="1:65" s="32" customFormat="1" ht="22.5" customHeight="1">
      <c r="A2" s="30"/>
      <c r="B2" s="596"/>
      <c r="C2" s="596"/>
      <c r="D2" s="596"/>
      <c r="E2" s="596"/>
      <c r="F2" s="596"/>
      <c r="G2" s="596"/>
      <c r="H2" s="596"/>
      <c r="I2" s="596"/>
      <c r="J2" s="596"/>
      <c r="K2" s="596"/>
      <c r="L2" s="596"/>
      <c r="M2" s="596"/>
      <c r="N2" s="596"/>
      <c r="O2" s="596"/>
      <c r="P2" s="596"/>
      <c r="Q2" s="814"/>
      <c r="R2" s="596"/>
      <c r="S2" s="596"/>
      <c r="T2" s="596"/>
      <c r="U2" s="596"/>
      <c r="V2" s="596"/>
      <c r="W2" s="596"/>
      <c r="X2" s="596"/>
      <c r="Y2" s="30"/>
      <c r="Z2" s="30"/>
      <c r="AA2" s="596"/>
      <c r="AB2" s="596"/>
      <c r="AC2" s="596"/>
      <c r="AD2" s="596"/>
      <c r="AE2" s="814"/>
      <c r="AF2" s="596"/>
      <c r="AG2" s="596"/>
      <c r="AH2" s="596"/>
      <c r="AI2" s="596"/>
      <c r="AJ2" s="596"/>
      <c r="AK2" s="596"/>
      <c r="AL2" s="596"/>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row>
    <row r="3" spans="1:65" s="32" customFormat="1" ht="24" customHeight="1">
      <c r="A3" s="30"/>
      <c r="B3" s="34" t="s">
        <v>471</v>
      </c>
      <c r="C3" s="596"/>
      <c r="D3" s="596"/>
      <c r="E3" s="596"/>
      <c r="F3" s="596"/>
      <c r="G3" s="596"/>
      <c r="H3" s="596"/>
      <c r="I3" s="596"/>
      <c r="J3" s="596"/>
      <c r="K3" s="596"/>
      <c r="L3" s="596"/>
      <c r="M3" s="596"/>
      <c r="N3" s="596"/>
      <c r="O3" s="596"/>
      <c r="P3" s="596"/>
      <c r="Q3" s="814"/>
      <c r="R3" s="596"/>
      <c r="S3" s="596"/>
      <c r="T3" s="596"/>
      <c r="U3" s="596"/>
      <c r="V3" s="596"/>
      <c r="W3" s="596"/>
      <c r="X3" s="596"/>
      <c r="Y3" s="30"/>
      <c r="Z3" s="30"/>
      <c r="AA3" s="596"/>
      <c r="AB3" s="596"/>
      <c r="AC3" s="596"/>
      <c r="AD3" s="596"/>
      <c r="AE3" s="814"/>
      <c r="AF3" s="596"/>
      <c r="AG3" s="596"/>
      <c r="AH3" s="596"/>
      <c r="AI3" s="596"/>
      <c r="AJ3" s="596"/>
      <c r="AK3" s="596"/>
      <c r="AL3" s="596"/>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row>
    <row r="4" spans="1:65" ht="17.25" customHeight="1">
      <c r="B4" s="34" t="s">
        <v>472</v>
      </c>
    </row>
    <row r="5" spans="1:65" ht="7.5" customHeight="1" thickBot="1">
      <c r="B5" s="35"/>
    </row>
    <row r="6" spans="1:65" ht="21.75" customHeight="1" thickBot="1">
      <c r="B6" s="2725" t="s">
        <v>72</v>
      </c>
      <c r="C6" s="2725" t="s">
        <v>73</v>
      </c>
      <c r="D6" s="2725" t="s">
        <v>74</v>
      </c>
      <c r="E6" s="2728" t="s">
        <v>75</v>
      </c>
      <c r="F6" s="2731" t="s">
        <v>76</v>
      </c>
      <c r="G6" s="2732"/>
      <c r="H6" s="2733"/>
      <c r="I6" s="2740" t="s">
        <v>77</v>
      </c>
      <c r="J6" s="2933" t="s">
        <v>77</v>
      </c>
      <c r="K6" s="2746" t="s">
        <v>78</v>
      </c>
      <c r="L6" s="2749" t="s">
        <v>79</v>
      </c>
      <c r="M6" s="2711" t="s">
        <v>81</v>
      </c>
      <c r="N6" s="2712"/>
      <c r="O6" s="2752"/>
      <c r="P6" s="2711" t="s">
        <v>82</v>
      </c>
      <c r="Q6" s="2712"/>
      <c r="R6" s="2752"/>
      <c r="S6" s="2711" t="s">
        <v>83</v>
      </c>
      <c r="T6" s="2712"/>
      <c r="U6" s="2752"/>
      <c r="V6" s="2711" t="s">
        <v>84</v>
      </c>
      <c r="W6" s="2712"/>
      <c r="X6" s="2752"/>
      <c r="Y6" s="2931" t="s">
        <v>283</v>
      </c>
      <c r="AA6" s="3004" t="s">
        <v>81</v>
      </c>
      <c r="AB6" s="3005"/>
      <c r="AC6" s="3006"/>
      <c r="AD6" s="3004" t="s">
        <v>82</v>
      </c>
      <c r="AE6" s="3005"/>
      <c r="AF6" s="3006"/>
      <c r="AG6" s="3004" t="s">
        <v>83</v>
      </c>
      <c r="AH6" s="3005"/>
      <c r="AI6" s="3006"/>
      <c r="AJ6" s="3004" t="s">
        <v>84</v>
      </c>
      <c r="AK6" s="3005"/>
      <c r="AL6" s="3006"/>
      <c r="AN6" s="3013" t="s">
        <v>473</v>
      </c>
      <c r="AO6" s="3014"/>
      <c r="AP6" s="3014"/>
      <c r="AQ6" s="2540" t="s">
        <v>66</v>
      </c>
    </row>
    <row r="7" spans="1:65" ht="30" hidden="1" customHeight="1">
      <c r="B7" s="2726"/>
      <c r="C7" s="2726"/>
      <c r="D7" s="2726"/>
      <c r="E7" s="2729"/>
      <c r="F7" s="2734"/>
      <c r="G7" s="2735"/>
      <c r="H7" s="2736"/>
      <c r="I7" s="2741"/>
      <c r="J7" s="2934"/>
      <c r="K7" s="2747"/>
      <c r="L7" s="2750"/>
      <c r="M7" s="2713" t="s">
        <v>89</v>
      </c>
      <c r="N7" s="2713" t="s">
        <v>90</v>
      </c>
      <c r="O7" s="2713" t="s">
        <v>91</v>
      </c>
      <c r="P7" s="2713" t="s">
        <v>92</v>
      </c>
      <c r="Q7" s="2713" t="s">
        <v>93</v>
      </c>
      <c r="R7" s="2713" t="s">
        <v>94</v>
      </c>
      <c r="S7" s="2713" t="s">
        <v>95</v>
      </c>
      <c r="T7" s="2713" t="s">
        <v>96</v>
      </c>
      <c r="U7" s="2713" t="s">
        <v>97</v>
      </c>
      <c r="V7" s="2713" t="s">
        <v>98</v>
      </c>
      <c r="W7" s="2713" t="s">
        <v>99</v>
      </c>
      <c r="X7" s="2713" t="s">
        <v>100</v>
      </c>
      <c r="Y7" s="2932"/>
      <c r="AA7" s="3007" t="s">
        <v>89</v>
      </c>
      <c r="AB7" s="3007" t="s">
        <v>90</v>
      </c>
      <c r="AC7" s="3007" t="s">
        <v>91</v>
      </c>
      <c r="AD7" s="3007" t="s">
        <v>92</v>
      </c>
      <c r="AE7" s="3007" t="s">
        <v>93</v>
      </c>
      <c r="AF7" s="3007" t="s">
        <v>94</v>
      </c>
      <c r="AG7" s="3007" t="s">
        <v>95</v>
      </c>
      <c r="AH7" s="3007" t="s">
        <v>96</v>
      </c>
      <c r="AI7" s="3007" t="s">
        <v>97</v>
      </c>
      <c r="AJ7" s="3007" t="s">
        <v>98</v>
      </c>
      <c r="AK7" s="3007" t="s">
        <v>99</v>
      </c>
      <c r="AL7" s="3007" t="s">
        <v>100</v>
      </c>
      <c r="AN7" s="3009" t="s">
        <v>98</v>
      </c>
      <c r="AO7" s="3009" t="s">
        <v>99</v>
      </c>
      <c r="AP7" s="3011" t="s">
        <v>100</v>
      </c>
      <c r="AQ7" s="2540"/>
    </row>
    <row r="8" spans="1:65" ht="63.75" customHeight="1" thickBot="1">
      <c r="B8" s="2727"/>
      <c r="C8" s="2727"/>
      <c r="D8" s="2727"/>
      <c r="E8" s="2730"/>
      <c r="F8" s="2737"/>
      <c r="G8" s="2738"/>
      <c r="H8" s="2739"/>
      <c r="I8" s="2742"/>
      <c r="J8" s="2935"/>
      <c r="K8" s="2748"/>
      <c r="L8" s="2751"/>
      <c r="M8" s="2714"/>
      <c r="N8" s="2714"/>
      <c r="O8" s="2714"/>
      <c r="P8" s="2714"/>
      <c r="Q8" s="2714"/>
      <c r="R8" s="2714"/>
      <c r="S8" s="2714"/>
      <c r="T8" s="2714"/>
      <c r="U8" s="2714"/>
      <c r="V8" s="2714"/>
      <c r="W8" s="2714"/>
      <c r="X8" s="2714"/>
      <c r="Y8" s="3015"/>
      <c r="AA8" s="3008"/>
      <c r="AB8" s="3008"/>
      <c r="AC8" s="3008"/>
      <c r="AD8" s="3008"/>
      <c r="AE8" s="3008"/>
      <c r="AF8" s="3008"/>
      <c r="AG8" s="3008"/>
      <c r="AH8" s="3008"/>
      <c r="AI8" s="3008"/>
      <c r="AJ8" s="3008"/>
      <c r="AK8" s="3008"/>
      <c r="AL8" s="3008"/>
      <c r="AN8" s="3010"/>
      <c r="AO8" s="3010"/>
      <c r="AP8" s="3012"/>
      <c r="AQ8" s="2540"/>
    </row>
    <row r="9" spans="1:65" s="815" customFormat="1" ht="15.75" hidden="1" thickBot="1">
      <c r="B9" s="160" t="s">
        <v>474</v>
      </c>
      <c r="C9" s="2665" t="s">
        <v>165</v>
      </c>
      <c r="D9" s="2665"/>
      <c r="E9" s="2665"/>
      <c r="F9" s="2665"/>
      <c r="G9" s="2665"/>
      <c r="H9" s="2665"/>
      <c r="I9" s="2665"/>
      <c r="J9" s="2665"/>
      <c r="K9" s="2665"/>
      <c r="L9" s="2665"/>
      <c r="M9" s="2665"/>
      <c r="N9" s="2665"/>
      <c r="O9" s="2665"/>
      <c r="P9" s="2665"/>
      <c r="Q9" s="2665"/>
      <c r="R9" s="2665"/>
      <c r="S9" s="2665"/>
      <c r="T9" s="2665"/>
      <c r="U9" s="2665"/>
      <c r="V9" s="2665"/>
      <c r="W9" s="2665"/>
      <c r="X9" s="2665"/>
      <c r="Y9" s="816">
        <f>SUM(Y11:Y51)</f>
        <v>4000</v>
      </c>
      <c r="AA9" s="817"/>
      <c r="AB9" s="817"/>
      <c r="AC9" s="817"/>
      <c r="AD9" s="817"/>
      <c r="AE9" s="817"/>
      <c r="AF9" s="817"/>
      <c r="AG9" s="817"/>
      <c r="AH9" s="817"/>
      <c r="AI9" s="817"/>
      <c r="AJ9" s="817"/>
      <c r="AK9" s="817"/>
      <c r="AL9" s="817"/>
    </row>
    <row r="10" spans="1:65" ht="15.75" hidden="1" thickBot="1">
      <c r="A10" s="165"/>
      <c r="B10" s="43"/>
      <c r="C10" s="44" t="s">
        <v>166</v>
      </c>
      <c r="D10" s="2576" t="s">
        <v>167</v>
      </c>
      <c r="E10" s="2577"/>
      <c r="F10" s="2577"/>
      <c r="G10" s="2577"/>
      <c r="H10" s="2577"/>
      <c r="I10" s="2577"/>
      <c r="J10" s="2577"/>
      <c r="K10" s="2577"/>
      <c r="L10" s="2577"/>
      <c r="M10" s="2577"/>
      <c r="N10" s="2577"/>
      <c r="O10" s="2577"/>
      <c r="P10" s="2577"/>
      <c r="Q10" s="2577"/>
      <c r="R10" s="2577"/>
      <c r="S10" s="2577"/>
      <c r="T10" s="2577"/>
      <c r="U10" s="2577"/>
      <c r="V10" s="2577"/>
      <c r="W10" s="2577"/>
      <c r="X10" s="2578"/>
      <c r="Y10" s="818"/>
      <c r="AE10"/>
    </row>
    <row r="11" spans="1:65" ht="24" hidden="1" customHeight="1" thickBot="1">
      <c r="A11" s="165"/>
      <c r="B11" s="48"/>
      <c r="C11" s="54"/>
      <c r="D11" s="2694" t="s">
        <v>302</v>
      </c>
      <c r="E11" s="2695" t="s">
        <v>475</v>
      </c>
      <c r="F11" s="2695"/>
      <c r="G11" s="2695"/>
      <c r="H11" s="2696"/>
      <c r="I11" s="598"/>
      <c r="J11" s="2647" t="s">
        <v>112</v>
      </c>
      <c r="K11" s="2648"/>
      <c r="L11" s="2649"/>
      <c r="M11" s="2651" t="s">
        <v>170</v>
      </c>
      <c r="N11" s="2651"/>
      <c r="O11" s="2651"/>
      <c r="P11" s="2651"/>
      <c r="Q11" s="2651"/>
      <c r="R11" s="2651"/>
      <c r="S11" s="2651"/>
      <c r="T11" s="2651"/>
      <c r="U11" s="2651"/>
      <c r="V11" s="2651"/>
      <c r="W11" s="2651"/>
      <c r="X11" s="2652"/>
      <c r="Y11" s="818"/>
      <c r="AA11" s="2651" t="s">
        <v>170</v>
      </c>
      <c r="AB11" s="2651"/>
      <c r="AC11" s="2651"/>
      <c r="AD11" s="2651"/>
      <c r="AE11" s="2651"/>
      <c r="AF11" s="2651"/>
      <c r="AG11" s="2651"/>
      <c r="AH11" s="2651"/>
      <c r="AI11" s="2651"/>
      <c r="AJ11" s="2651"/>
      <c r="AK11" s="2651"/>
      <c r="AL11" s="2652"/>
    </row>
    <row r="12" spans="1:65" ht="9.75" hidden="1" customHeight="1">
      <c r="A12" s="165"/>
      <c r="B12" s="48"/>
      <c r="C12" s="54"/>
      <c r="D12" s="2581"/>
      <c r="E12" s="2583"/>
      <c r="F12" s="2583"/>
      <c r="G12" s="2583"/>
      <c r="H12" s="2584"/>
      <c r="I12" s="599"/>
      <c r="J12" s="2597" t="s">
        <v>113</v>
      </c>
      <c r="K12" s="2598"/>
      <c r="L12" s="2599"/>
      <c r="M12" s="2570"/>
      <c r="N12" s="2564"/>
      <c r="O12" s="2564"/>
      <c r="P12" s="2564"/>
      <c r="Q12" s="2983">
        <v>300</v>
      </c>
      <c r="R12" s="2566"/>
      <c r="S12" s="2566"/>
      <c r="T12" s="2566">
        <v>400</v>
      </c>
      <c r="U12" s="2566"/>
      <c r="V12" s="2566"/>
      <c r="W12" s="2566"/>
      <c r="X12" s="2628">
        <v>500</v>
      </c>
      <c r="Y12" s="818"/>
      <c r="AA12" s="2570"/>
      <c r="AB12" s="2564"/>
      <c r="AC12" s="2564"/>
      <c r="AD12" s="2564"/>
      <c r="AE12" s="2983">
        <v>300</v>
      </c>
      <c r="AF12" s="2566"/>
      <c r="AG12" s="2566"/>
      <c r="AH12" s="2566">
        <v>400</v>
      </c>
      <c r="AI12" s="2566"/>
      <c r="AJ12" s="2566"/>
      <c r="AK12" s="2566"/>
      <c r="AL12" s="2628">
        <v>500</v>
      </c>
    </row>
    <row r="13" spans="1:65" ht="18" hidden="1" customHeight="1" thickBot="1">
      <c r="A13" s="165"/>
      <c r="B13" s="48"/>
      <c r="C13" s="54"/>
      <c r="D13" s="2581"/>
      <c r="E13" s="2583"/>
      <c r="F13" s="2583"/>
      <c r="G13" s="2583"/>
      <c r="H13" s="2584"/>
      <c r="I13" s="170">
        <v>1200</v>
      </c>
      <c r="J13" s="170">
        <v>1200</v>
      </c>
      <c r="K13" s="2600" t="s">
        <v>114</v>
      </c>
      <c r="L13" s="2601"/>
      <c r="M13" s="2571"/>
      <c r="N13" s="2565"/>
      <c r="O13" s="2565"/>
      <c r="P13" s="2565"/>
      <c r="Q13" s="2984"/>
      <c r="R13" s="2567"/>
      <c r="S13" s="2567"/>
      <c r="T13" s="2567"/>
      <c r="U13" s="2567"/>
      <c r="V13" s="2567"/>
      <c r="W13" s="2567"/>
      <c r="X13" s="2629"/>
      <c r="Y13" s="818"/>
      <c r="AA13" s="2571"/>
      <c r="AB13" s="2565"/>
      <c r="AC13" s="2565"/>
      <c r="AD13" s="2565"/>
      <c r="AE13" s="2984"/>
      <c r="AF13" s="2567"/>
      <c r="AG13" s="2567"/>
      <c r="AH13" s="2567"/>
      <c r="AI13" s="2567"/>
      <c r="AJ13" s="2567"/>
      <c r="AK13" s="2567"/>
      <c r="AL13" s="2629"/>
    </row>
    <row r="14" spans="1:65" ht="35.25" customHeight="1" thickBot="1">
      <c r="A14" s="165"/>
      <c r="B14" s="48"/>
      <c r="C14" s="54"/>
      <c r="D14" s="49"/>
      <c r="E14" s="2876" t="s">
        <v>476</v>
      </c>
      <c r="F14" s="2998" t="s">
        <v>477</v>
      </c>
      <c r="G14" s="2998"/>
      <c r="H14" s="2998"/>
      <c r="I14" s="819">
        <f>SUM(I15:I18)</f>
        <v>0.02</v>
      </c>
      <c r="J14" s="819">
        <f>SUM(J15:J18)</f>
        <v>0.02</v>
      </c>
      <c r="K14" s="2999" t="s">
        <v>117</v>
      </c>
      <c r="L14" s="3000"/>
      <c r="M14" s="3000"/>
      <c r="N14" s="3000"/>
      <c r="O14" s="3000"/>
      <c r="P14" s="3000"/>
      <c r="Q14" s="3000"/>
      <c r="R14" s="3000"/>
      <c r="S14" s="3000"/>
      <c r="T14" s="3000"/>
      <c r="U14" s="3000"/>
      <c r="V14" s="3000"/>
      <c r="W14" s="3000"/>
      <c r="X14" s="3001"/>
      <c r="Y14" s="818"/>
      <c r="AE14"/>
      <c r="AG14" s="820"/>
      <c r="AH14" s="820"/>
      <c r="AI14" s="820"/>
      <c r="AN14" s="821"/>
      <c r="AO14" s="821"/>
      <c r="AP14" s="821"/>
    </row>
    <row r="15" spans="1:65" ht="24">
      <c r="A15" s="165"/>
      <c r="B15" s="48"/>
      <c r="C15" s="54"/>
      <c r="D15" s="54"/>
      <c r="E15" s="2967"/>
      <c r="F15" s="317" t="s">
        <v>478</v>
      </c>
      <c r="G15" s="2904" t="s">
        <v>479</v>
      </c>
      <c r="H15" s="2562"/>
      <c r="I15" s="822">
        <f t="shared" ref="I15:J15" si="0">SUM(L15:W15)</f>
        <v>0.01</v>
      </c>
      <c r="J15" s="822">
        <f t="shared" si="0"/>
        <v>0.01</v>
      </c>
      <c r="K15" s="823">
        <v>1</v>
      </c>
      <c r="L15" s="632" t="s">
        <v>480</v>
      </c>
      <c r="M15" s="563"/>
      <c r="N15" s="563">
        <v>0.01</v>
      </c>
      <c r="O15" s="563"/>
      <c r="P15" s="563"/>
      <c r="Q15" s="563"/>
      <c r="R15" s="563"/>
      <c r="S15" s="563"/>
      <c r="T15" s="563"/>
      <c r="U15" s="563"/>
      <c r="V15" s="563"/>
      <c r="W15" s="563"/>
      <c r="X15" s="565"/>
      <c r="Y15" s="818"/>
      <c r="AA15" s="563"/>
      <c r="AB15" s="563">
        <v>0.01</v>
      </c>
      <c r="AC15" s="563"/>
      <c r="AD15" s="563"/>
      <c r="AE15" s="563"/>
      <c r="AF15" s="563"/>
      <c r="AG15" s="563"/>
      <c r="AH15" s="563"/>
      <c r="AI15" s="563"/>
      <c r="AJ15" s="563"/>
      <c r="AK15" s="563"/>
      <c r="AL15" s="565"/>
    </row>
    <row r="16" spans="1:65">
      <c r="A16" s="165"/>
      <c r="B16" s="48"/>
      <c r="C16" s="54"/>
      <c r="D16" s="54"/>
      <c r="E16" s="684"/>
      <c r="F16" s="615"/>
      <c r="G16" s="824" t="s">
        <v>361</v>
      </c>
      <c r="H16" s="825"/>
      <c r="I16" s="826"/>
      <c r="J16" s="826"/>
      <c r="K16" s="473"/>
      <c r="L16" s="827"/>
      <c r="M16" s="585"/>
      <c r="N16" s="492"/>
      <c r="O16" s="492"/>
      <c r="P16" s="492"/>
      <c r="Q16" s="828"/>
      <c r="R16" s="492"/>
      <c r="S16" s="492"/>
      <c r="T16" s="492"/>
      <c r="U16" s="492"/>
      <c r="V16" s="492"/>
      <c r="W16" s="492"/>
      <c r="X16" s="474"/>
      <c r="Y16" s="818"/>
      <c r="AA16" s="585"/>
      <c r="AB16" s="492"/>
      <c r="AC16" s="492"/>
      <c r="AD16" s="492"/>
      <c r="AE16" s="828"/>
      <c r="AF16" s="492"/>
      <c r="AG16" s="492"/>
      <c r="AH16" s="492"/>
      <c r="AI16" s="492"/>
      <c r="AJ16" s="492"/>
      <c r="AK16" s="492"/>
      <c r="AL16" s="474"/>
    </row>
    <row r="17" spans="1:43" ht="15.75" thickBot="1">
      <c r="A17" s="165"/>
      <c r="B17" s="48"/>
      <c r="C17" s="54"/>
      <c r="D17" s="54"/>
      <c r="E17" s="684"/>
      <c r="F17" s="829"/>
      <c r="G17" s="824" t="s">
        <v>361</v>
      </c>
      <c r="H17" s="825"/>
      <c r="I17" s="830"/>
      <c r="J17" s="830"/>
      <c r="K17" s="831"/>
      <c r="L17" s="832"/>
      <c r="M17" s="833"/>
      <c r="N17" s="834"/>
      <c r="O17" s="834"/>
      <c r="P17" s="834"/>
      <c r="Q17" s="835"/>
      <c r="R17" s="834"/>
      <c r="S17" s="834"/>
      <c r="T17" s="502"/>
      <c r="U17" s="834"/>
      <c r="V17" s="834"/>
      <c r="W17" s="834"/>
      <c r="X17" s="503"/>
      <c r="Y17" s="818"/>
      <c r="AA17" s="833"/>
      <c r="AB17" s="834"/>
      <c r="AC17" s="834"/>
      <c r="AD17" s="834"/>
      <c r="AE17" s="835"/>
      <c r="AF17" s="834"/>
      <c r="AG17" s="834"/>
      <c r="AH17" s="502"/>
      <c r="AI17" s="834"/>
      <c r="AJ17" s="834"/>
      <c r="AK17" s="834"/>
      <c r="AL17" s="503"/>
    </row>
    <row r="18" spans="1:43" ht="35.25" customHeight="1" thickBot="1">
      <c r="A18" s="165"/>
      <c r="B18" s="48"/>
      <c r="C18" s="54"/>
      <c r="D18" s="54"/>
      <c r="E18" s="2876" t="s">
        <v>476</v>
      </c>
      <c r="F18" s="2998" t="s">
        <v>477</v>
      </c>
      <c r="G18" s="2998"/>
      <c r="H18" s="2998"/>
      <c r="I18" s="836">
        <f>SUM(I19:I20)</f>
        <v>0.01</v>
      </c>
      <c r="J18" s="836">
        <f>SUM(J19:J20)</f>
        <v>0.01</v>
      </c>
      <c r="K18" s="3003" t="s">
        <v>117</v>
      </c>
      <c r="L18" s="2993"/>
      <c r="M18" s="2993"/>
      <c r="N18" s="2993"/>
      <c r="O18" s="2993"/>
      <c r="P18" s="2993"/>
      <c r="Q18" s="2993"/>
      <c r="R18" s="2993"/>
      <c r="S18" s="2993"/>
      <c r="T18" s="2993"/>
      <c r="U18" s="2993"/>
      <c r="V18" s="2993"/>
      <c r="W18" s="2993"/>
      <c r="X18" s="2993"/>
      <c r="Y18" s="837">
        <v>1000</v>
      </c>
      <c r="AE18"/>
    </row>
    <row r="19" spans="1:43" ht="26.25" customHeight="1">
      <c r="B19" s="48"/>
      <c r="C19" s="54"/>
      <c r="D19" s="54"/>
      <c r="E19" s="2967"/>
      <c r="F19" s="317" t="s">
        <v>478</v>
      </c>
      <c r="G19" s="2904" t="s">
        <v>479</v>
      </c>
      <c r="H19" s="2562"/>
      <c r="I19" s="838"/>
      <c r="J19" s="838"/>
      <c r="K19" s="466">
        <v>3</v>
      </c>
      <c r="L19" s="775"/>
      <c r="M19" s="839"/>
      <c r="N19" s="483"/>
      <c r="O19" s="483"/>
      <c r="P19" s="483"/>
      <c r="Q19" s="840"/>
      <c r="R19" s="483"/>
      <c r="S19" s="483"/>
      <c r="T19" s="483"/>
      <c r="U19" s="483"/>
      <c r="V19" s="483"/>
      <c r="W19" s="483"/>
      <c r="X19" s="468"/>
      <c r="Y19" s="818"/>
      <c r="AA19" s="839"/>
      <c r="AB19" s="483"/>
      <c r="AC19" s="483"/>
      <c r="AD19" s="483"/>
      <c r="AE19" s="840"/>
      <c r="AF19" s="483"/>
      <c r="AG19" s="483"/>
      <c r="AH19" s="483"/>
      <c r="AI19" s="483"/>
      <c r="AJ19" s="483"/>
      <c r="AK19" s="483"/>
      <c r="AL19" s="468"/>
    </row>
    <row r="20" spans="1:43" ht="59.25" customHeight="1" thickBot="1">
      <c r="B20" s="841"/>
      <c r="C20" s="842"/>
      <c r="D20" s="842"/>
      <c r="E20" s="3002"/>
      <c r="F20" s="829"/>
      <c r="G20" s="843" t="s">
        <v>123</v>
      </c>
      <c r="H20" s="844" t="s">
        <v>481</v>
      </c>
      <c r="I20" s="845">
        <f>SUM(L20:W20)</f>
        <v>0.01</v>
      </c>
      <c r="J20" s="845">
        <f>SUM(M20:X20)</f>
        <v>0.01</v>
      </c>
      <c r="K20" s="597">
        <v>9</v>
      </c>
      <c r="L20" s="329" t="s">
        <v>482</v>
      </c>
      <c r="M20" s="420"/>
      <c r="N20" s="446"/>
      <c r="O20" s="420"/>
      <c r="P20" s="420">
        <v>0.01</v>
      </c>
      <c r="Q20" s="420"/>
      <c r="R20" s="846"/>
      <c r="S20" s="846"/>
      <c r="T20" s="846"/>
      <c r="U20" s="420"/>
      <c r="V20" s="446"/>
      <c r="W20" s="846"/>
      <c r="X20" s="846"/>
      <c r="Y20" s="818"/>
      <c r="AA20" s="420"/>
      <c r="AB20" s="446"/>
      <c r="AC20" s="420"/>
      <c r="AD20" s="420">
        <v>0.01</v>
      </c>
      <c r="AE20" s="420"/>
      <c r="AF20" s="846"/>
      <c r="AG20" s="846"/>
      <c r="AH20" s="846"/>
      <c r="AI20" s="420"/>
      <c r="AJ20" s="446"/>
      <c r="AK20" s="846"/>
      <c r="AL20" s="846"/>
      <c r="AN20" s="847" t="e">
        <f>AJ20/V20</f>
        <v>#DIV/0!</v>
      </c>
      <c r="AO20" s="847" t="e">
        <f t="shared" ref="AO20:AP20" si="1">AK20/W20</f>
        <v>#DIV/0!</v>
      </c>
      <c r="AP20" s="847" t="e">
        <f t="shared" si="1"/>
        <v>#DIV/0!</v>
      </c>
      <c r="AQ20" s="446"/>
    </row>
    <row r="21" spans="1:43" ht="35.25" hidden="1" customHeight="1" thickBot="1">
      <c r="A21" s="165"/>
      <c r="B21" s="48"/>
      <c r="C21" s="54"/>
      <c r="D21" s="54"/>
      <c r="E21" s="2876" t="s">
        <v>483</v>
      </c>
      <c r="F21" s="2780" t="s">
        <v>484</v>
      </c>
      <c r="G21" s="2780"/>
      <c r="H21" s="2780"/>
      <c r="I21" s="836">
        <f>SUM(I22:I23)</f>
        <v>2E-3</v>
      </c>
      <c r="J21" s="836">
        <f>SUM(J22:J23)</f>
        <v>2E-3</v>
      </c>
      <c r="K21" s="3003" t="s">
        <v>117</v>
      </c>
      <c r="L21" s="2993"/>
      <c r="M21" s="2993"/>
      <c r="N21" s="2993"/>
      <c r="O21" s="2993"/>
      <c r="P21" s="2993"/>
      <c r="Q21" s="2993"/>
      <c r="R21" s="2993"/>
      <c r="S21" s="2993"/>
      <c r="T21" s="2993"/>
      <c r="U21" s="2993"/>
      <c r="V21" s="2993"/>
      <c r="W21" s="2993"/>
      <c r="X21" s="2993"/>
      <c r="Y21" s="848">
        <v>500</v>
      </c>
      <c r="AE21"/>
    </row>
    <row r="22" spans="1:43" ht="26.25" customHeight="1">
      <c r="B22" s="48"/>
      <c r="C22" s="54"/>
      <c r="D22" s="54"/>
      <c r="E22" s="2967"/>
      <c r="F22" s="317" t="s">
        <v>485</v>
      </c>
      <c r="G22" s="2904" t="s">
        <v>486</v>
      </c>
      <c r="H22" s="2562"/>
      <c r="I22" s="838"/>
      <c r="J22" s="838"/>
      <c r="K22" s="466">
        <v>3</v>
      </c>
      <c r="L22" s="775"/>
      <c r="M22" s="839"/>
      <c r="N22" s="483"/>
      <c r="O22" s="483"/>
      <c r="P22" s="483"/>
      <c r="Q22" s="840"/>
      <c r="R22" s="483"/>
      <c r="S22" s="483"/>
      <c r="T22" s="483"/>
      <c r="U22" s="483"/>
      <c r="V22" s="483"/>
      <c r="W22" s="483"/>
      <c r="X22" s="468"/>
      <c r="Y22" s="818"/>
      <c r="AA22" s="839"/>
      <c r="AB22" s="483"/>
      <c r="AC22" s="483"/>
      <c r="AD22" s="483"/>
      <c r="AE22" s="840"/>
      <c r="AF22" s="483"/>
      <c r="AG22" s="483"/>
      <c r="AH22" s="483"/>
      <c r="AI22" s="483"/>
      <c r="AJ22" s="483"/>
      <c r="AK22" s="483"/>
      <c r="AL22" s="468"/>
    </row>
    <row r="23" spans="1:43" ht="26.25" customHeight="1" thickBot="1">
      <c r="B23" s="841"/>
      <c r="C23" s="842"/>
      <c r="D23" s="842"/>
      <c r="E23" s="3002"/>
      <c r="F23" s="829"/>
      <c r="G23" s="843" t="s">
        <v>123</v>
      </c>
      <c r="H23" s="844" t="s">
        <v>487</v>
      </c>
      <c r="I23" s="849">
        <f>SUM(L23:W23)</f>
        <v>2E-3</v>
      </c>
      <c r="J23" s="849">
        <f>SUM(M23:X23)</f>
        <v>2E-3</v>
      </c>
      <c r="K23" s="823">
        <v>9</v>
      </c>
      <c r="L23" s="793" t="s">
        <v>488</v>
      </c>
      <c r="M23" s="564"/>
      <c r="O23" s="563"/>
      <c r="P23" s="850"/>
      <c r="Q23" s="563">
        <v>6.9999999999999999E-4</v>
      </c>
      <c r="R23" s="850"/>
      <c r="S23" s="850">
        <v>5.9999999999999995E-4</v>
      </c>
      <c r="T23" s="850"/>
      <c r="U23" s="563">
        <v>6.9999999999999999E-4</v>
      </c>
      <c r="W23" s="850"/>
      <c r="X23" s="851"/>
      <c r="Y23" s="818"/>
      <c r="AA23" s="564"/>
      <c r="AC23" s="563"/>
      <c r="AD23" s="850"/>
      <c r="AE23" s="563">
        <v>6.9999999999999999E-4</v>
      </c>
      <c r="AF23" s="850"/>
      <c r="AG23" s="850">
        <v>5.9999999999999995E-4</v>
      </c>
      <c r="AH23" s="850"/>
      <c r="AI23" s="563">
        <v>6.9999999999999999E-4</v>
      </c>
      <c r="AK23" s="850"/>
      <c r="AL23" s="851"/>
      <c r="AN23" s="847" t="e">
        <f>AJ23/V23</f>
        <v>#DIV/0!</v>
      </c>
      <c r="AO23" s="847" t="e">
        <f t="shared" ref="AO23:AP23" si="2">AK23/W23</f>
        <v>#DIV/0!</v>
      </c>
      <c r="AP23" s="847" t="e">
        <f t="shared" si="2"/>
        <v>#DIV/0!</v>
      </c>
      <c r="AQ23" s="446"/>
    </row>
    <row r="24" spans="1:43" s="815" customFormat="1" ht="42" hidden="1" customHeight="1" thickBot="1">
      <c r="B24" s="852"/>
      <c r="C24" s="853" t="s">
        <v>489</v>
      </c>
      <c r="D24" s="2576" t="s">
        <v>490</v>
      </c>
      <c r="E24" s="2577"/>
      <c r="F24" s="2577"/>
      <c r="G24" s="2577"/>
      <c r="H24" s="2577"/>
      <c r="I24" s="2577"/>
      <c r="J24" s="2577"/>
      <c r="K24" s="2577"/>
      <c r="L24" s="2577"/>
      <c r="M24" s="2577"/>
      <c r="N24" s="2577"/>
      <c r="O24" s="2577"/>
      <c r="P24" s="2577"/>
      <c r="Q24" s="2577"/>
      <c r="R24" s="2577"/>
      <c r="S24" s="2577"/>
      <c r="T24" s="2577"/>
      <c r="U24" s="2577"/>
      <c r="V24" s="2577"/>
      <c r="W24" s="2577"/>
      <c r="X24" s="2577"/>
      <c r="Y24" s="818"/>
    </row>
    <row r="25" spans="1:43" ht="41.25" hidden="1" customHeight="1" thickBot="1">
      <c r="B25" s="458"/>
      <c r="C25" s="458"/>
      <c r="D25" s="2694" t="s">
        <v>491</v>
      </c>
      <c r="E25" s="2905" t="s">
        <v>492</v>
      </c>
      <c r="F25" s="2905"/>
      <c r="G25" s="2905"/>
      <c r="H25" s="2906"/>
      <c r="I25" s="604"/>
      <c r="J25" s="2647" t="s">
        <v>112</v>
      </c>
      <c r="K25" s="2648"/>
      <c r="L25" s="2649"/>
      <c r="M25" s="2884" t="s">
        <v>493</v>
      </c>
      <c r="N25" s="2884"/>
      <c r="O25" s="2884"/>
      <c r="P25" s="2884"/>
      <c r="Q25" s="2884"/>
      <c r="R25" s="2884"/>
      <c r="S25" s="2884"/>
      <c r="T25" s="2884"/>
      <c r="U25" s="2884"/>
      <c r="V25" s="2884"/>
      <c r="W25" s="2884"/>
      <c r="X25" s="2885"/>
      <c r="Y25" s="818"/>
      <c r="AA25" s="2884" t="s">
        <v>493</v>
      </c>
      <c r="AB25" s="2884"/>
      <c r="AC25" s="2884"/>
      <c r="AD25" s="2884"/>
      <c r="AE25" s="2884"/>
      <c r="AF25" s="2884"/>
      <c r="AG25" s="2884"/>
      <c r="AH25" s="2884"/>
      <c r="AI25" s="2884"/>
      <c r="AJ25" s="2884"/>
      <c r="AK25" s="2884"/>
      <c r="AL25" s="2885"/>
    </row>
    <row r="26" spans="1:43" ht="15.75" hidden="1" thickBot="1">
      <c r="B26" s="458"/>
      <c r="C26" s="759"/>
      <c r="D26" s="2581"/>
      <c r="E26" s="2800"/>
      <c r="F26" s="2800"/>
      <c r="G26" s="2800"/>
      <c r="H26" s="2801"/>
      <c r="I26" s="600"/>
      <c r="J26" s="2597" t="s">
        <v>113</v>
      </c>
      <c r="K26" s="2598"/>
      <c r="L26" s="2599"/>
      <c r="M26" s="2570"/>
      <c r="N26" s="2564"/>
      <c r="O26" s="2564"/>
      <c r="P26" s="2564"/>
      <c r="Q26" s="2996"/>
      <c r="R26" s="2564"/>
      <c r="S26" s="2564"/>
      <c r="T26" s="2564"/>
      <c r="U26" s="2564"/>
      <c r="V26" s="2564"/>
      <c r="W26" s="2564">
        <v>40</v>
      </c>
      <c r="X26" s="2902"/>
      <c r="Y26" s="818"/>
      <c r="AA26" s="2570"/>
      <c r="AB26" s="2564"/>
      <c r="AC26" s="2564"/>
      <c r="AD26" s="2564"/>
      <c r="AE26" s="2996"/>
      <c r="AF26" s="2564"/>
      <c r="AG26" s="2564"/>
      <c r="AH26" s="2564"/>
      <c r="AI26" s="2564"/>
      <c r="AJ26" s="2564"/>
      <c r="AK26" s="2564">
        <v>40</v>
      </c>
      <c r="AL26" s="2902"/>
    </row>
    <row r="27" spans="1:43" ht="15.75" hidden="1" thickBot="1">
      <c r="B27" s="458"/>
      <c r="C27" s="458"/>
      <c r="D27" s="2581"/>
      <c r="E27" s="2800"/>
      <c r="F27" s="2800"/>
      <c r="G27" s="2800"/>
      <c r="H27" s="2801"/>
      <c r="I27" s="170">
        <v>40</v>
      </c>
      <c r="J27" s="170">
        <v>40</v>
      </c>
      <c r="K27" s="2600" t="s">
        <v>222</v>
      </c>
      <c r="L27" s="2601"/>
      <c r="M27" s="2571"/>
      <c r="N27" s="2565"/>
      <c r="O27" s="2565"/>
      <c r="P27" s="2565"/>
      <c r="Q27" s="2997"/>
      <c r="R27" s="2565"/>
      <c r="S27" s="2565"/>
      <c r="T27" s="2565"/>
      <c r="U27" s="2565"/>
      <c r="V27" s="2565"/>
      <c r="W27" s="2565"/>
      <c r="X27" s="2903"/>
      <c r="Y27" s="854"/>
      <c r="AA27" s="2571"/>
      <c r="AB27" s="2565"/>
      <c r="AC27" s="2565"/>
      <c r="AD27" s="2565"/>
      <c r="AE27" s="2997"/>
      <c r="AF27" s="2565"/>
      <c r="AG27" s="2565"/>
      <c r="AH27" s="2565"/>
      <c r="AI27" s="2565"/>
      <c r="AJ27" s="2565"/>
      <c r="AK27" s="2565"/>
      <c r="AL27" s="2903"/>
    </row>
    <row r="28" spans="1:43" ht="24" hidden="1" customHeight="1" thickBot="1">
      <c r="B28" s="48"/>
      <c r="C28" s="54"/>
      <c r="D28" s="2581"/>
      <c r="E28" s="2800"/>
      <c r="F28" s="2800"/>
      <c r="G28" s="2800"/>
      <c r="H28" s="2801"/>
      <c r="I28" s="600"/>
      <c r="J28" s="2647" t="s">
        <v>112</v>
      </c>
      <c r="K28" s="2648"/>
      <c r="L28" s="2649"/>
      <c r="M28" s="2884" t="s">
        <v>494</v>
      </c>
      <c r="N28" s="2884"/>
      <c r="O28" s="2884"/>
      <c r="P28" s="2884"/>
      <c r="Q28" s="2884"/>
      <c r="R28" s="2884"/>
      <c r="S28" s="2884"/>
      <c r="T28" s="2884"/>
      <c r="U28" s="2884"/>
      <c r="V28" s="2884"/>
      <c r="W28" s="2884"/>
      <c r="X28" s="2885"/>
      <c r="AA28" s="2884" t="s">
        <v>494</v>
      </c>
      <c r="AB28" s="2884"/>
      <c r="AC28" s="2884"/>
      <c r="AD28" s="2884"/>
      <c r="AE28" s="2884"/>
      <c r="AF28" s="2884"/>
      <c r="AG28" s="2884"/>
      <c r="AH28" s="2884"/>
      <c r="AI28" s="2884"/>
      <c r="AJ28" s="2884"/>
      <c r="AK28" s="2884"/>
      <c r="AL28" s="2885"/>
    </row>
    <row r="29" spans="1:43" ht="9.75" hidden="1" customHeight="1">
      <c r="B29" s="48"/>
      <c r="C29" s="54"/>
      <c r="D29" s="2581"/>
      <c r="E29" s="2800"/>
      <c r="F29" s="2800"/>
      <c r="G29" s="2800"/>
      <c r="H29" s="2801"/>
      <c r="I29" s="600"/>
      <c r="J29" s="2597" t="s">
        <v>113</v>
      </c>
      <c r="K29" s="2598"/>
      <c r="L29" s="2599"/>
      <c r="M29" s="2570"/>
      <c r="N29" s="2564"/>
      <c r="O29" s="2564"/>
      <c r="P29" s="2564"/>
      <c r="Q29" s="2996"/>
      <c r="R29" s="2564"/>
      <c r="S29" s="2564"/>
      <c r="T29" s="2564"/>
      <c r="U29" s="2564"/>
      <c r="V29" s="2564">
        <v>45</v>
      </c>
      <c r="W29" s="2564"/>
      <c r="X29" s="2902"/>
      <c r="Y29" s="478"/>
      <c r="AA29" s="2570"/>
      <c r="AB29" s="2564"/>
      <c r="AC29" s="2564"/>
      <c r="AD29" s="2564"/>
      <c r="AE29" s="2996"/>
      <c r="AF29" s="2564"/>
      <c r="AG29" s="2564"/>
      <c r="AH29" s="2564"/>
      <c r="AI29" s="2564"/>
      <c r="AJ29" s="2564">
        <v>45</v>
      </c>
      <c r="AK29" s="2564"/>
      <c r="AL29" s="2902"/>
    </row>
    <row r="30" spans="1:43" ht="18" hidden="1" customHeight="1" thickBot="1">
      <c r="B30" s="48"/>
      <c r="C30" s="54"/>
      <c r="D30" s="2582"/>
      <c r="E30" s="2910"/>
      <c r="F30" s="2910"/>
      <c r="G30" s="2910"/>
      <c r="H30" s="2911"/>
      <c r="I30" s="170">
        <v>45</v>
      </c>
      <c r="J30" s="170">
        <v>45</v>
      </c>
      <c r="K30" s="2600" t="s">
        <v>222</v>
      </c>
      <c r="L30" s="2601"/>
      <c r="M30" s="2571"/>
      <c r="N30" s="2565"/>
      <c r="O30" s="2565"/>
      <c r="P30" s="2565"/>
      <c r="Q30" s="2997"/>
      <c r="R30" s="2565"/>
      <c r="S30" s="2565"/>
      <c r="T30" s="2565"/>
      <c r="U30" s="2565"/>
      <c r="V30" s="2565"/>
      <c r="W30" s="2565"/>
      <c r="X30" s="2903"/>
      <c r="Y30" s="478"/>
      <c r="AA30" s="2571"/>
      <c r="AB30" s="2565"/>
      <c r="AC30" s="2565"/>
      <c r="AD30" s="2565"/>
      <c r="AE30" s="2997"/>
      <c r="AF30" s="2565"/>
      <c r="AG30" s="2565"/>
      <c r="AH30" s="2565"/>
      <c r="AI30" s="2565"/>
      <c r="AJ30" s="2565"/>
      <c r="AK30" s="2565"/>
      <c r="AL30" s="2903"/>
    </row>
    <row r="31" spans="1:43" ht="35.25" hidden="1" customHeight="1" thickBot="1">
      <c r="B31" s="48"/>
      <c r="C31" s="54"/>
      <c r="D31" s="310"/>
      <c r="E31" s="2876" t="s">
        <v>495</v>
      </c>
      <c r="F31" s="2557" t="s">
        <v>496</v>
      </c>
      <c r="G31" s="2558"/>
      <c r="H31" s="2558"/>
      <c r="I31" s="461">
        <f>SUM(I32:I34)</f>
        <v>2.9999999999999995E-2</v>
      </c>
      <c r="J31" s="461">
        <f>SUM(J32:J34)</f>
        <v>2.9999999999999995E-2</v>
      </c>
      <c r="K31" s="2560" t="s">
        <v>117</v>
      </c>
      <c r="L31" s="2561"/>
      <c r="M31" s="2561"/>
      <c r="N31" s="2561"/>
      <c r="O31" s="2561"/>
      <c r="P31" s="2561"/>
      <c r="Q31" s="2561"/>
      <c r="R31" s="2561"/>
      <c r="S31" s="2561"/>
      <c r="T31" s="2561"/>
      <c r="U31" s="2561"/>
      <c r="V31" s="2561"/>
      <c r="W31" s="2561"/>
      <c r="X31" s="2877"/>
      <c r="Y31" s="480">
        <f>SUM(Y32:Y34)</f>
        <v>0</v>
      </c>
      <c r="AE31"/>
    </row>
    <row r="32" spans="1:43" ht="34.5" thickBot="1">
      <c r="B32" s="48"/>
      <c r="C32" s="54"/>
      <c r="D32" s="54"/>
      <c r="E32" s="2815"/>
      <c r="F32" s="317" t="s">
        <v>497</v>
      </c>
      <c r="G32" s="2904" t="s">
        <v>498</v>
      </c>
      <c r="H32" s="2562"/>
      <c r="I32" s="481">
        <f>SUM(M32:X32)</f>
        <v>2.9999999999999995E-2</v>
      </c>
      <c r="J32" s="481">
        <f>SUM(M32:X32)</f>
        <v>2.9999999999999995E-2</v>
      </c>
      <c r="K32" s="466">
        <v>2</v>
      </c>
      <c r="L32" s="320" t="s">
        <v>499</v>
      </c>
      <c r="M32" s="855"/>
      <c r="N32" s="856"/>
      <c r="O32" s="857">
        <f>3%/10</f>
        <v>3.0000000000000001E-3</v>
      </c>
      <c r="P32" s="857">
        <f t="shared" ref="P32:X32" si="3">3%/10</f>
        <v>3.0000000000000001E-3</v>
      </c>
      <c r="Q32" s="857">
        <f t="shared" si="3"/>
        <v>3.0000000000000001E-3</v>
      </c>
      <c r="R32" s="857">
        <f t="shared" si="3"/>
        <v>3.0000000000000001E-3</v>
      </c>
      <c r="S32" s="857">
        <f t="shared" si="3"/>
        <v>3.0000000000000001E-3</v>
      </c>
      <c r="T32" s="857">
        <f t="shared" si="3"/>
        <v>3.0000000000000001E-3</v>
      </c>
      <c r="U32" s="857">
        <f t="shared" si="3"/>
        <v>3.0000000000000001E-3</v>
      </c>
      <c r="V32" s="857">
        <f t="shared" si="3"/>
        <v>3.0000000000000001E-3</v>
      </c>
      <c r="W32" s="857">
        <f t="shared" si="3"/>
        <v>3.0000000000000001E-3</v>
      </c>
      <c r="X32" s="857">
        <f t="shared" si="3"/>
        <v>3.0000000000000001E-3</v>
      </c>
      <c r="Y32" s="307"/>
      <c r="AA32" s="855"/>
      <c r="AB32" s="856"/>
      <c r="AC32" s="857">
        <f>3%/10</f>
        <v>3.0000000000000001E-3</v>
      </c>
      <c r="AD32" s="857">
        <f t="shared" ref="AD32:AL32" si="4">3%/10</f>
        <v>3.0000000000000001E-3</v>
      </c>
      <c r="AE32" s="857">
        <f t="shared" si="4"/>
        <v>3.0000000000000001E-3</v>
      </c>
      <c r="AF32" s="857">
        <f t="shared" si="4"/>
        <v>3.0000000000000001E-3</v>
      </c>
      <c r="AG32" s="857">
        <f t="shared" si="4"/>
        <v>3.0000000000000001E-3</v>
      </c>
      <c r="AH32" s="857">
        <f t="shared" si="4"/>
        <v>3.0000000000000001E-3</v>
      </c>
      <c r="AI32" s="858">
        <f t="shared" si="4"/>
        <v>3.0000000000000001E-3</v>
      </c>
      <c r="AJ32" s="859">
        <f t="shared" si="4"/>
        <v>3.0000000000000001E-3</v>
      </c>
      <c r="AK32" s="857">
        <f t="shared" si="4"/>
        <v>3.0000000000000001E-3</v>
      </c>
      <c r="AL32" s="860">
        <f t="shared" si="4"/>
        <v>3.0000000000000001E-3</v>
      </c>
      <c r="AN32" s="847">
        <f>AJ32/V32</f>
        <v>1</v>
      </c>
      <c r="AO32" s="847">
        <f t="shared" ref="AO32:AP32" si="5">AK32/W32</f>
        <v>1</v>
      </c>
      <c r="AP32" s="847">
        <f t="shared" si="5"/>
        <v>1</v>
      </c>
      <c r="AQ32" s="446"/>
    </row>
    <row r="33" spans="2:43" ht="26.25" hidden="1" customHeight="1">
      <c r="B33" s="48"/>
      <c r="C33" s="54"/>
      <c r="D33" s="54"/>
      <c r="E33" s="2815"/>
      <c r="F33" s="497"/>
      <c r="G33" s="2889"/>
      <c r="H33" s="2907"/>
      <c r="I33" s="365"/>
      <c r="J33" s="365"/>
      <c r="K33" s="473"/>
      <c r="L33" s="489"/>
      <c r="M33" s="490"/>
      <c r="N33" s="491"/>
      <c r="O33" s="491"/>
      <c r="P33" s="491"/>
      <c r="Q33" s="861"/>
      <c r="R33" s="491"/>
      <c r="S33" s="491"/>
      <c r="T33" s="491"/>
      <c r="U33" s="491"/>
      <c r="V33" s="491"/>
      <c r="W33" s="491"/>
      <c r="X33" s="493"/>
      <c r="Y33" s="478"/>
      <c r="AA33" s="490"/>
      <c r="AB33" s="491"/>
      <c r="AC33" s="491"/>
      <c r="AD33" s="491"/>
      <c r="AE33" s="861"/>
      <c r="AF33" s="491"/>
      <c r="AG33" s="491"/>
      <c r="AH33" s="491"/>
      <c r="AI33" s="827"/>
      <c r="AJ33" s="862"/>
      <c r="AK33" s="491"/>
      <c r="AL33" s="493"/>
    </row>
    <row r="34" spans="2:43" ht="36" hidden="1" customHeight="1" thickBot="1">
      <c r="B34" s="48"/>
      <c r="C34" s="54"/>
      <c r="D34" s="495"/>
      <c r="E34" s="2816"/>
      <c r="F34" s="1185"/>
      <c r="G34" s="2908"/>
      <c r="H34" s="2909"/>
      <c r="I34" s="1186"/>
      <c r="J34" s="1186"/>
      <c r="K34" s="498"/>
      <c r="L34" s="499"/>
      <c r="M34" s="500"/>
      <c r="N34" s="501"/>
      <c r="O34" s="501"/>
      <c r="P34" s="501"/>
      <c r="Q34" s="835"/>
      <c r="R34" s="501"/>
      <c r="S34" s="501"/>
      <c r="T34" s="501"/>
      <c r="U34" s="501"/>
      <c r="V34" s="501"/>
      <c r="W34" s="501"/>
      <c r="X34" s="863"/>
      <c r="Y34" s="478"/>
      <c r="AA34" s="500"/>
      <c r="AB34" s="501"/>
      <c r="AC34" s="501"/>
      <c r="AD34" s="501"/>
      <c r="AE34" s="835"/>
      <c r="AF34" s="501"/>
      <c r="AG34" s="501"/>
      <c r="AH34" s="501"/>
      <c r="AI34" s="864"/>
      <c r="AJ34" s="865"/>
      <c r="AK34" s="501"/>
      <c r="AL34" s="863"/>
    </row>
    <row r="35" spans="2:43" ht="21.75" customHeight="1" thickBot="1">
      <c r="B35" s="48"/>
      <c r="C35" s="54"/>
      <c r="D35" s="495"/>
      <c r="E35" s="2876" t="s">
        <v>500</v>
      </c>
      <c r="F35" s="2557" t="s">
        <v>501</v>
      </c>
      <c r="G35" s="2558"/>
      <c r="H35" s="2558"/>
      <c r="I35" s="311">
        <f>SUM(I36:I37)</f>
        <v>0.04</v>
      </c>
      <c r="J35" s="311">
        <f>SUM(J36:J37)</f>
        <v>0.04</v>
      </c>
      <c r="K35" s="2560" t="s">
        <v>117</v>
      </c>
      <c r="L35" s="2561"/>
      <c r="M35" s="2561"/>
      <c r="N35" s="2561"/>
      <c r="O35" s="2561"/>
      <c r="P35" s="2561"/>
      <c r="Q35" s="2561"/>
      <c r="R35" s="2561"/>
      <c r="S35" s="2561"/>
      <c r="T35" s="2561"/>
      <c r="U35" s="2561"/>
      <c r="V35" s="2622"/>
      <c r="W35" s="2622"/>
      <c r="X35" s="2623"/>
      <c r="Y35" s="480">
        <v>1000</v>
      </c>
      <c r="AE35"/>
      <c r="AJ35" s="165"/>
      <c r="AK35" s="331"/>
      <c r="AL35" s="138"/>
    </row>
    <row r="36" spans="2:43" ht="42.75" customHeight="1">
      <c r="B36" s="48"/>
      <c r="C36" s="54"/>
      <c r="D36" s="54"/>
      <c r="E36" s="2815"/>
      <c r="F36" s="487" t="s">
        <v>502</v>
      </c>
      <c r="G36" s="2889" t="s">
        <v>503</v>
      </c>
      <c r="H36" s="2907"/>
      <c r="I36" s="866">
        <f>SUM(O36:Z36)</f>
        <v>0.02</v>
      </c>
      <c r="J36" s="866">
        <f t="shared" ref="J36:J37" si="6">SUM(M36:X36)</f>
        <v>0.02</v>
      </c>
      <c r="K36" s="783">
        <v>1</v>
      </c>
      <c r="L36" s="867" t="s">
        <v>504</v>
      </c>
      <c r="M36" s="486"/>
      <c r="N36" s="868"/>
      <c r="O36" s="329"/>
      <c r="P36" s="329"/>
      <c r="Q36" s="869"/>
      <c r="R36" s="329"/>
      <c r="S36" s="329"/>
      <c r="T36" s="329"/>
      <c r="U36" s="329"/>
      <c r="V36" s="870">
        <v>5.0000000000000001E-3</v>
      </c>
      <c r="W36" s="870">
        <v>5.0000000000000001E-3</v>
      </c>
      <c r="X36" s="871">
        <v>0.01</v>
      </c>
      <c r="Y36" s="872"/>
      <c r="AA36" s="486"/>
      <c r="AB36" s="868"/>
      <c r="AC36" s="329"/>
      <c r="AD36" s="329"/>
      <c r="AE36" s="869"/>
      <c r="AF36" s="329"/>
      <c r="AG36" s="329"/>
      <c r="AH36" s="329"/>
      <c r="AI36" s="793"/>
      <c r="AJ36" s="873">
        <v>5.0000000000000001E-3</v>
      </c>
      <c r="AK36" s="874">
        <v>5.0000000000000001E-3</v>
      </c>
      <c r="AL36" s="875">
        <v>0.01</v>
      </c>
      <c r="AN36" s="847">
        <f>AJ36/V36</f>
        <v>1</v>
      </c>
      <c r="AO36" s="847">
        <f t="shared" ref="AO36:AP37" si="7">AK36/W36</f>
        <v>1</v>
      </c>
      <c r="AP36" s="847">
        <f t="shared" si="7"/>
        <v>1</v>
      </c>
      <c r="AQ36" s="446"/>
    </row>
    <row r="37" spans="2:43" ht="42.75" customHeight="1" thickBot="1">
      <c r="B37" s="48"/>
      <c r="C37" s="54"/>
      <c r="D37" s="54"/>
      <c r="E37" s="2816"/>
      <c r="F37" s="829" t="s">
        <v>505</v>
      </c>
      <c r="G37" s="2991" t="s">
        <v>506</v>
      </c>
      <c r="H37" s="2992"/>
      <c r="I37" s="1184">
        <f t="shared" ref="I37:I38" si="8">SUM(O37:Z37)</f>
        <v>0.02</v>
      </c>
      <c r="J37" s="1184">
        <f t="shared" si="6"/>
        <v>0.02</v>
      </c>
      <c r="K37" s="473">
        <v>1</v>
      </c>
      <c r="L37" s="489" t="s">
        <v>504</v>
      </c>
      <c r="M37" s="490"/>
      <c r="N37" s="491"/>
      <c r="O37" s="874">
        <v>5.0000000000000001E-3</v>
      </c>
      <c r="P37" s="874">
        <v>5.0000000000000001E-3</v>
      </c>
      <c r="Q37" s="876">
        <v>0.01</v>
      </c>
      <c r="R37" s="491"/>
      <c r="S37" s="491"/>
      <c r="T37" s="491"/>
      <c r="U37" s="491"/>
      <c r="V37" s="329"/>
      <c r="W37" s="329"/>
      <c r="X37" s="329"/>
      <c r="Y37" s="872"/>
      <c r="AA37" s="490"/>
      <c r="AB37" s="491"/>
      <c r="AC37" s="874">
        <v>5.0000000000000001E-3</v>
      </c>
      <c r="AD37" s="874">
        <v>5.0000000000000001E-3</v>
      </c>
      <c r="AE37" s="876">
        <v>0.01</v>
      </c>
      <c r="AF37" s="491"/>
      <c r="AG37" s="491"/>
      <c r="AH37" s="491"/>
      <c r="AI37" s="827"/>
      <c r="AJ37" s="862"/>
      <c r="AK37" s="491"/>
      <c r="AL37" s="493"/>
      <c r="AN37" s="847" t="e">
        <f>AJ37/V37</f>
        <v>#DIV/0!</v>
      </c>
      <c r="AO37" s="847" t="e">
        <f t="shared" si="7"/>
        <v>#DIV/0!</v>
      </c>
      <c r="AP37" s="847" t="e">
        <f t="shared" si="7"/>
        <v>#DIV/0!</v>
      </c>
      <c r="AQ37" s="446"/>
    </row>
    <row r="38" spans="2:43" ht="41.25" customHeight="1" thickBot="1">
      <c r="C38" s="54"/>
      <c r="D38" s="310"/>
      <c r="E38" s="2815" t="s">
        <v>507</v>
      </c>
      <c r="F38" s="2888" t="s">
        <v>508</v>
      </c>
      <c r="G38" s="2817"/>
      <c r="H38" s="2817"/>
      <c r="I38" s="782">
        <f t="shared" si="8"/>
        <v>1500</v>
      </c>
      <c r="J38" s="877">
        <f>SUM(J39:J39)</f>
        <v>0.05</v>
      </c>
      <c r="K38" s="2560" t="s">
        <v>117</v>
      </c>
      <c r="L38" s="2561"/>
      <c r="M38" s="2622"/>
      <c r="N38" s="2622"/>
      <c r="O38" s="2622"/>
      <c r="P38" s="2622"/>
      <c r="Q38" s="2622"/>
      <c r="R38" s="2622"/>
      <c r="S38" s="2622"/>
      <c r="T38" s="2622"/>
      <c r="U38" s="2622"/>
      <c r="V38" s="2993"/>
      <c r="W38" s="2993"/>
      <c r="X38" s="2820"/>
      <c r="Y38" s="480">
        <v>1500</v>
      </c>
      <c r="AE38"/>
      <c r="AJ38" s="165"/>
      <c r="AK38" s="331"/>
      <c r="AL38" s="138"/>
    </row>
    <row r="39" spans="2:43" ht="72" customHeight="1" thickBot="1">
      <c r="C39" s="54"/>
      <c r="D39" s="54"/>
      <c r="E39" s="2815"/>
      <c r="F39" s="878" t="s">
        <v>509</v>
      </c>
      <c r="G39" s="2994" t="s">
        <v>510</v>
      </c>
      <c r="H39" s="2995"/>
      <c r="I39" s="866">
        <f>SUM(O39:AL39)</f>
        <v>0.1</v>
      </c>
      <c r="J39" s="1183">
        <f>SUM(M39:X39)</f>
        <v>0.05</v>
      </c>
      <c r="K39" s="466">
        <v>1</v>
      </c>
      <c r="L39" s="467" t="s">
        <v>511</v>
      </c>
      <c r="M39" s="870"/>
      <c r="N39" s="870"/>
      <c r="O39" s="446"/>
      <c r="P39" s="446"/>
      <c r="Q39" s="879"/>
      <c r="R39" s="446"/>
      <c r="S39" s="870"/>
      <c r="T39" s="870">
        <v>0.02</v>
      </c>
      <c r="U39" s="870"/>
      <c r="V39" s="871"/>
      <c r="W39" s="870">
        <v>0.03</v>
      </c>
      <c r="X39" s="880"/>
      <c r="Y39" s="307"/>
      <c r="AA39" s="870"/>
      <c r="AB39" s="870"/>
      <c r="AC39" s="446"/>
      <c r="AD39" s="446"/>
      <c r="AE39" s="879"/>
      <c r="AF39" s="446"/>
      <c r="AG39" s="870"/>
      <c r="AH39" s="870">
        <v>0.02</v>
      </c>
      <c r="AI39" s="881"/>
      <c r="AJ39" s="882"/>
      <c r="AK39" s="883">
        <v>0.03</v>
      </c>
      <c r="AL39" s="884"/>
      <c r="AN39" s="847" t="e">
        <f>AJ39/V39</f>
        <v>#DIV/0!</v>
      </c>
      <c r="AO39" s="847">
        <f t="shared" ref="AO39:AP39" si="9">AK39/W39</f>
        <v>1</v>
      </c>
      <c r="AP39" s="847" t="e">
        <f t="shared" si="9"/>
        <v>#DIV/0!</v>
      </c>
      <c r="AQ39" s="446"/>
    </row>
    <row r="40" spans="2:43" ht="15.75" thickBot="1">
      <c r="C40" s="54"/>
      <c r="D40" s="54"/>
      <c r="E40" s="885"/>
      <c r="F40" s="2985" t="s">
        <v>512</v>
      </c>
      <c r="G40" s="2986"/>
      <c r="H40" s="2987"/>
      <c r="I40" s="886"/>
      <c r="J40" s="886"/>
      <c r="K40" s="887"/>
      <c r="L40" s="888"/>
      <c r="M40" s="889"/>
      <c r="N40" s="889"/>
      <c r="O40" s="331"/>
      <c r="P40" s="331"/>
      <c r="Q40" s="890"/>
      <c r="R40" s="331"/>
      <c r="S40" s="889"/>
      <c r="T40" s="889"/>
      <c r="U40" s="889"/>
      <c r="V40" s="891"/>
      <c r="W40" s="889"/>
      <c r="X40" s="892"/>
      <c r="Y40" s="307"/>
      <c r="AA40" s="889"/>
      <c r="AB40" s="889"/>
      <c r="AC40" s="331"/>
      <c r="AD40" s="331"/>
      <c r="AE40" s="890"/>
      <c r="AF40" s="331"/>
      <c r="AG40" s="889"/>
      <c r="AH40" s="889"/>
      <c r="AI40" s="889"/>
      <c r="AJ40" s="891"/>
      <c r="AK40" s="889"/>
      <c r="AL40" s="889"/>
    </row>
    <row r="41" spans="2:43" ht="96" customHeight="1" thickBot="1">
      <c r="C41" s="54"/>
      <c r="D41" s="54"/>
      <c r="E41" s="893"/>
      <c r="F41" s="894"/>
      <c r="G41" s="2988" t="s">
        <v>513</v>
      </c>
      <c r="H41" s="2989"/>
      <c r="I41" s="886"/>
      <c r="J41" s="886"/>
      <c r="K41" s="887"/>
      <c r="L41" s="321" t="s">
        <v>514</v>
      </c>
      <c r="M41" s="889"/>
      <c r="N41" s="889"/>
      <c r="O41" s="331"/>
      <c r="P41" s="331"/>
      <c r="Q41" s="890"/>
      <c r="R41" s="331"/>
      <c r="S41" s="889"/>
      <c r="T41" s="889"/>
      <c r="U41" s="889"/>
      <c r="V41" s="891"/>
      <c r="W41" s="889"/>
      <c r="X41" s="892"/>
      <c r="Y41" s="307"/>
      <c r="AA41" s="889"/>
      <c r="AB41" s="889"/>
      <c r="AC41" s="331"/>
      <c r="AD41" s="331"/>
      <c r="AE41" s="890"/>
      <c r="AF41" s="331"/>
      <c r="AG41" s="889"/>
      <c r="AH41" s="889"/>
      <c r="AI41" s="889"/>
      <c r="AJ41" s="891"/>
      <c r="AK41" s="889"/>
      <c r="AL41" s="892"/>
    </row>
    <row r="42" spans="2:43" ht="25.5" hidden="1" customHeight="1" thickBot="1">
      <c r="B42" s="39" t="s">
        <v>215</v>
      </c>
      <c r="C42" s="2572" t="s">
        <v>216</v>
      </c>
      <c r="D42" s="2572"/>
      <c r="E42" s="2573"/>
      <c r="F42" s="2573"/>
      <c r="G42" s="2573"/>
      <c r="H42" s="2573"/>
      <c r="I42" s="2573"/>
      <c r="J42" s="2572"/>
      <c r="K42" s="2572"/>
      <c r="L42" s="2572"/>
      <c r="M42" s="2572"/>
      <c r="N42" s="2572"/>
      <c r="O42" s="2572"/>
      <c r="P42" s="2572"/>
      <c r="Q42" s="2572"/>
      <c r="R42" s="2572"/>
      <c r="S42" s="2572"/>
      <c r="T42" s="2572"/>
      <c r="U42" s="2572"/>
      <c r="V42" s="2572"/>
      <c r="W42" s="2572"/>
      <c r="X42" s="2572"/>
      <c r="Y42" s="2990">
        <f>Y47+Y52+Y61+Y68+Y72</f>
        <v>0</v>
      </c>
      <c r="AE42"/>
    </row>
    <row r="43" spans="2:43" ht="27" hidden="1" customHeight="1" thickBot="1">
      <c r="B43" s="43"/>
      <c r="C43" s="44" t="s">
        <v>232</v>
      </c>
      <c r="D43" s="2577" t="s">
        <v>218</v>
      </c>
      <c r="E43" s="2577"/>
      <c r="F43" s="2577"/>
      <c r="G43" s="2577"/>
      <c r="H43" s="2577"/>
      <c r="I43" s="2577"/>
      <c r="J43" s="2577"/>
      <c r="K43" s="2577"/>
      <c r="L43" s="2577"/>
      <c r="M43" s="2577"/>
      <c r="N43" s="2577"/>
      <c r="O43" s="2577"/>
      <c r="P43" s="2577"/>
      <c r="Q43" s="2577"/>
      <c r="R43" s="2577"/>
      <c r="S43" s="2577"/>
      <c r="T43" s="2577"/>
      <c r="U43" s="2577"/>
      <c r="V43" s="2577"/>
      <c r="W43" s="2577"/>
      <c r="X43" s="2577"/>
      <c r="Y43" s="2886"/>
      <c r="AE43"/>
    </row>
    <row r="44" spans="2:43" ht="24" hidden="1" customHeight="1" thickBot="1">
      <c r="B44" s="48"/>
      <c r="C44" s="49"/>
      <c r="D44" s="2694" t="s">
        <v>265</v>
      </c>
      <c r="E44" s="2695" t="s">
        <v>266</v>
      </c>
      <c r="F44" s="2695"/>
      <c r="G44" s="2695"/>
      <c r="H44" s="2696"/>
      <c r="I44" s="598"/>
      <c r="J44" s="2647" t="s">
        <v>112</v>
      </c>
      <c r="K44" s="2648"/>
      <c r="L44" s="2649"/>
      <c r="M44" s="2884" t="s">
        <v>264</v>
      </c>
      <c r="N44" s="2884"/>
      <c r="O44" s="2884"/>
      <c r="P44" s="2884"/>
      <c r="Q44" s="2884"/>
      <c r="R44" s="2884"/>
      <c r="S44" s="2884"/>
      <c r="T44" s="2884"/>
      <c r="U44" s="2884"/>
      <c r="V44" s="2884"/>
      <c r="W44" s="2884"/>
      <c r="X44" s="2884"/>
      <c r="Y44" s="2886"/>
      <c r="AA44" s="2884" t="s">
        <v>264</v>
      </c>
      <c r="AB44" s="2884"/>
      <c r="AC44" s="2884"/>
      <c r="AD44" s="2884"/>
      <c r="AE44" s="2884"/>
      <c r="AF44" s="2884"/>
      <c r="AG44" s="2884"/>
      <c r="AH44" s="2884"/>
      <c r="AI44" s="2884"/>
      <c r="AJ44" s="2884"/>
      <c r="AK44" s="2884"/>
      <c r="AL44" s="2884"/>
    </row>
    <row r="45" spans="2:43" ht="9.75" hidden="1" customHeight="1">
      <c r="B45" s="48"/>
      <c r="C45" s="54"/>
      <c r="D45" s="2581"/>
      <c r="E45" s="2583"/>
      <c r="F45" s="2583"/>
      <c r="G45" s="2583"/>
      <c r="H45" s="2584"/>
      <c r="I45" s="599"/>
      <c r="J45" s="2597" t="s">
        <v>113</v>
      </c>
      <c r="K45" s="2598"/>
      <c r="L45" s="2599"/>
      <c r="M45" s="2697"/>
      <c r="N45" s="2566"/>
      <c r="O45" s="2566"/>
      <c r="P45" s="2566"/>
      <c r="Q45" s="2983"/>
      <c r="R45" s="2566"/>
      <c r="S45" s="2566"/>
      <c r="T45" s="2566"/>
      <c r="U45" s="2566"/>
      <c r="V45" s="2566"/>
      <c r="W45" s="2566"/>
      <c r="X45" s="2688"/>
      <c r="Y45" s="2886"/>
      <c r="AA45" s="2697"/>
      <c r="AB45" s="2566"/>
      <c r="AC45" s="2566"/>
      <c r="AD45" s="2566"/>
      <c r="AE45" s="2983"/>
      <c r="AF45" s="2566"/>
      <c r="AG45" s="2566"/>
      <c r="AH45" s="2566"/>
      <c r="AI45" s="2566"/>
      <c r="AJ45" s="2566"/>
      <c r="AK45" s="2566"/>
      <c r="AL45" s="2688"/>
    </row>
    <row r="46" spans="2:43" ht="18" hidden="1" customHeight="1" thickBot="1">
      <c r="B46" s="48"/>
      <c r="C46" s="54"/>
      <c r="D46" s="2582"/>
      <c r="E46" s="2585"/>
      <c r="F46" s="2585"/>
      <c r="G46" s="2585"/>
      <c r="H46" s="2586"/>
      <c r="I46" s="351">
        <v>17</v>
      </c>
      <c r="J46" s="351">
        <v>17</v>
      </c>
      <c r="K46" s="2786" t="s">
        <v>267</v>
      </c>
      <c r="L46" s="2787"/>
      <c r="M46" s="2762"/>
      <c r="N46" s="2567"/>
      <c r="O46" s="2567"/>
      <c r="P46" s="2567"/>
      <c r="Q46" s="2984"/>
      <c r="R46" s="2567"/>
      <c r="S46" s="2567"/>
      <c r="T46" s="2567"/>
      <c r="U46" s="2567"/>
      <c r="V46" s="2567"/>
      <c r="W46" s="2567"/>
      <c r="X46" s="2763"/>
      <c r="Y46" s="2887"/>
      <c r="AA46" s="2762"/>
      <c r="AB46" s="2567"/>
      <c r="AC46" s="2567"/>
      <c r="AD46" s="2567"/>
      <c r="AE46" s="2984"/>
      <c r="AF46" s="2567"/>
      <c r="AG46" s="2567"/>
      <c r="AH46" s="2567"/>
      <c r="AI46" s="2567"/>
      <c r="AJ46" s="2567"/>
      <c r="AK46" s="2567"/>
      <c r="AL46" s="2763"/>
    </row>
    <row r="47" spans="2:43" ht="20.25" hidden="1" customHeight="1" thickBot="1">
      <c r="B47" s="48"/>
      <c r="C47" s="54"/>
      <c r="D47" s="54"/>
      <c r="E47" s="2815" t="s">
        <v>268</v>
      </c>
      <c r="F47" s="2888" t="s">
        <v>269</v>
      </c>
      <c r="G47" s="2817"/>
      <c r="H47" s="2817"/>
      <c r="I47" s="311">
        <f>SUM(I48:I51)</f>
        <v>0.21199999999999999</v>
      </c>
      <c r="J47" s="311">
        <f>SUM(J48:J51)</f>
        <v>0.1605</v>
      </c>
      <c r="K47" s="2560" t="s">
        <v>117</v>
      </c>
      <c r="L47" s="2561"/>
      <c r="M47" s="2561"/>
      <c r="N47" s="2561"/>
      <c r="O47" s="2561"/>
      <c r="P47" s="2561"/>
      <c r="Q47" s="2561"/>
      <c r="R47" s="2561"/>
      <c r="S47" s="2561"/>
      <c r="T47" s="2561"/>
      <c r="U47" s="2561"/>
      <c r="V47" s="2561"/>
      <c r="W47" s="2561"/>
      <c r="X47" s="2561"/>
      <c r="Y47" s="480">
        <f>SUM(Y48:Y51)</f>
        <v>0</v>
      </c>
      <c r="AE47"/>
    </row>
    <row r="48" spans="2:43" ht="24" customHeight="1">
      <c r="B48" s="48"/>
      <c r="C48" s="54"/>
      <c r="D48" s="54"/>
      <c r="E48" s="2815"/>
      <c r="F48" s="317" t="s">
        <v>364</v>
      </c>
      <c r="G48" s="2889" t="s">
        <v>395</v>
      </c>
      <c r="H48" s="2907"/>
      <c r="I48" s="481">
        <f>SUM(I49:I50)</f>
        <v>0.01</v>
      </c>
      <c r="J48" s="481">
        <f>SUM(J49:J50)</f>
        <v>9.4999999999999998E-3</v>
      </c>
      <c r="K48" s="466"/>
      <c r="L48" s="320"/>
      <c r="M48" s="482"/>
      <c r="N48" s="483"/>
      <c r="O48" s="483"/>
      <c r="P48" s="483"/>
      <c r="Q48" s="840"/>
      <c r="R48" s="483"/>
      <c r="S48" s="483"/>
      <c r="T48" s="483"/>
      <c r="U48" s="483"/>
      <c r="V48" s="483"/>
      <c r="W48" s="483"/>
      <c r="X48" s="468"/>
      <c r="Y48" s="478"/>
      <c r="AA48" s="482"/>
      <c r="AB48" s="483"/>
      <c r="AC48" s="483"/>
      <c r="AD48" s="483"/>
      <c r="AE48" s="840"/>
      <c r="AF48" s="483"/>
      <c r="AG48" s="483"/>
      <c r="AH48" s="483"/>
      <c r="AI48" s="483"/>
      <c r="AJ48" s="483"/>
      <c r="AK48" s="483"/>
      <c r="AL48" s="468"/>
    </row>
    <row r="49" spans="2:43" ht="24" customHeight="1" thickBot="1">
      <c r="B49" s="425"/>
      <c r="C49" s="54"/>
      <c r="D49" s="54"/>
      <c r="E49" s="2815"/>
      <c r="F49" s="497"/>
      <c r="G49" s="576" t="s">
        <v>361</v>
      </c>
      <c r="H49" s="896" t="s">
        <v>515</v>
      </c>
      <c r="I49" s="849">
        <f>SUM(M49:X49)</f>
        <v>2.5000000000000001E-3</v>
      </c>
      <c r="J49" s="849">
        <v>2E-3</v>
      </c>
      <c r="K49" s="823"/>
      <c r="L49" s="561" t="s">
        <v>511</v>
      </c>
      <c r="M49" s="897"/>
      <c r="N49" s="563"/>
      <c r="O49" s="563">
        <v>2.5000000000000001E-3</v>
      </c>
      <c r="P49" s="563"/>
      <c r="Q49" s="898"/>
      <c r="R49" s="563"/>
      <c r="S49" s="563"/>
      <c r="T49" s="470"/>
      <c r="U49" s="470"/>
      <c r="V49" s="470"/>
      <c r="W49" s="470"/>
      <c r="X49" s="632"/>
      <c r="Y49" s="580"/>
      <c r="AA49" s="897"/>
      <c r="AB49" s="563"/>
      <c r="AC49" s="563">
        <v>2.5000000000000001E-3</v>
      </c>
      <c r="AD49" s="563"/>
      <c r="AE49" s="898"/>
      <c r="AF49" s="563"/>
      <c r="AG49" s="563"/>
      <c r="AH49" s="470"/>
      <c r="AI49" s="470"/>
      <c r="AJ49" s="470"/>
      <c r="AK49" s="470"/>
      <c r="AL49" s="632"/>
      <c r="AN49" s="847" t="e">
        <f t="shared" ref="AN49:AP50" si="10">AJ49/V49</f>
        <v>#DIV/0!</v>
      </c>
      <c r="AO49" s="847" t="e">
        <f t="shared" si="10"/>
        <v>#DIV/0!</v>
      </c>
      <c r="AP49" s="847" t="e">
        <f t="shared" si="10"/>
        <v>#DIV/0!</v>
      </c>
      <c r="AQ49" s="446"/>
    </row>
    <row r="50" spans="2:43" ht="22.5" customHeight="1" thickBot="1">
      <c r="E50" s="2816"/>
      <c r="F50" s="497"/>
      <c r="G50" s="394" t="s">
        <v>361</v>
      </c>
      <c r="H50" s="899" t="s">
        <v>516</v>
      </c>
      <c r="I50" s="849">
        <f>SUM(M50:X50)</f>
        <v>7.4999999999999997E-3</v>
      </c>
      <c r="J50" s="481">
        <f t="shared" ref="J50" si="11">SUM(M50:X50)</f>
        <v>7.4999999999999997E-3</v>
      </c>
      <c r="K50" s="823">
        <v>2</v>
      </c>
      <c r="L50" s="561" t="s">
        <v>511</v>
      </c>
      <c r="M50" s="897"/>
      <c r="N50" s="563"/>
      <c r="O50" s="563"/>
      <c r="P50" s="563"/>
      <c r="Q50" s="898"/>
      <c r="S50" s="563"/>
      <c r="T50" s="470"/>
      <c r="U50" s="563">
        <v>7.4999999999999997E-3</v>
      </c>
      <c r="V50" s="470"/>
      <c r="W50" s="470"/>
      <c r="X50" s="632"/>
      <c r="AA50" s="897"/>
      <c r="AB50" s="563"/>
      <c r="AC50" s="563"/>
      <c r="AD50" s="563"/>
      <c r="AE50" s="898"/>
      <c r="AG50" s="563"/>
      <c r="AH50" s="470"/>
      <c r="AI50" s="563">
        <v>7.4999999999999997E-3</v>
      </c>
      <c r="AJ50" s="470"/>
      <c r="AK50" s="470"/>
      <c r="AL50" s="632"/>
      <c r="AN50" s="847" t="e">
        <f t="shared" si="10"/>
        <v>#DIV/0!</v>
      </c>
      <c r="AO50" s="847" t="e">
        <f t="shared" si="10"/>
        <v>#DIV/0!</v>
      </c>
      <c r="AP50" s="847" t="e">
        <f t="shared" si="10"/>
        <v>#DIV/0!</v>
      </c>
      <c r="AQ50" s="446"/>
    </row>
    <row r="51" spans="2:43">
      <c r="I51" s="900">
        <f>I48+I39+I37+I36+I32+I23+I20</f>
        <v>0.192</v>
      </c>
      <c r="J51" s="900">
        <f>J48+J39+J37+J36+J32+J23+J20</f>
        <v>0.14150000000000001</v>
      </c>
    </row>
    <row r="52" spans="2:43">
      <c r="J52" s="901">
        <f>J51/I51</f>
        <v>0.73697916666666674</v>
      </c>
    </row>
    <row r="54" spans="2:43">
      <c r="I54" s="902"/>
    </row>
  </sheetData>
  <mergeCells count="209">
    <mergeCell ref="B1:X1"/>
    <mergeCell ref="B6:B8"/>
    <mergeCell ref="C6:C8"/>
    <mergeCell ref="D6:D8"/>
    <mergeCell ref="E6:E8"/>
    <mergeCell ref="F6:H8"/>
    <mergeCell ref="I6:I8"/>
    <mergeCell ref="J6:J8"/>
    <mergeCell ref="K6:K8"/>
    <mergeCell ref="L6:L8"/>
    <mergeCell ref="AQ6:AQ8"/>
    <mergeCell ref="M7:M8"/>
    <mergeCell ref="N7:N8"/>
    <mergeCell ref="O7:O8"/>
    <mergeCell ref="P7:P8"/>
    <mergeCell ref="Q7:Q8"/>
    <mergeCell ref="M6:O6"/>
    <mergeCell ref="P6:R6"/>
    <mergeCell ref="S6:U6"/>
    <mergeCell ref="V6:X6"/>
    <mergeCell ref="Y6:Y8"/>
    <mergeCell ref="AA6:AC6"/>
    <mergeCell ref="R7:R8"/>
    <mergeCell ref="S7:S8"/>
    <mergeCell ref="T7:T8"/>
    <mergeCell ref="U7:U8"/>
    <mergeCell ref="V7:V8"/>
    <mergeCell ref="W7:W8"/>
    <mergeCell ref="X7:X8"/>
    <mergeCell ref="AA7:AA8"/>
    <mergeCell ref="AB7:AB8"/>
    <mergeCell ref="AC7:AC8"/>
    <mergeCell ref="AD6:AF6"/>
    <mergeCell ref="AG6:AI6"/>
    <mergeCell ref="AJ6:AL6"/>
    <mergeCell ref="AJ7:AJ8"/>
    <mergeCell ref="AK7:AK8"/>
    <mergeCell ref="AL7:AL8"/>
    <mergeCell ref="AN7:AN8"/>
    <mergeCell ref="AO7:AO8"/>
    <mergeCell ref="AP7:AP8"/>
    <mergeCell ref="AD7:AD8"/>
    <mergeCell ref="AE7:AE8"/>
    <mergeCell ref="AF7:AF8"/>
    <mergeCell ref="AG7:AG8"/>
    <mergeCell ref="AH7:AH8"/>
    <mergeCell ref="AI7:AI8"/>
    <mergeCell ref="AN6:AP6"/>
    <mergeCell ref="C9:X9"/>
    <mergeCell ref="D10:X10"/>
    <mergeCell ref="D11:D13"/>
    <mergeCell ref="E11:H13"/>
    <mergeCell ref="J11:L11"/>
    <mergeCell ref="M11:X11"/>
    <mergeCell ref="U12:U13"/>
    <mergeCell ref="V12:V13"/>
    <mergeCell ref="W12:W13"/>
    <mergeCell ref="X12:X13"/>
    <mergeCell ref="AA11:AL11"/>
    <mergeCell ref="J12:L12"/>
    <mergeCell ref="M12:M13"/>
    <mergeCell ref="N12:N13"/>
    <mergeCell ref="O12:O13"/>
    <mergeCell ref="P12:P13"/>
    <mergeCell ref="Q12:Q13"/>
    <mergeCell ref="R12:R13"/>
    <mergeCell ref="S12:S13"/>
    <mergeCell ref="T12:T13"/>
    <mergeCell ref="AG12:AG13"/>
    <mergeCell ref="AH12:AH13"/>
    <mergeCell ref="AI12:AI13"/>
    <mergeCell ref="AJ12:AJ13"/>
    <mergeCell ref="AK12:AK13"/>
    <mergeCell ref="AL12:AL13"/>
    <mergeCell ref="AA12:AA13"/>
    <mergeCell ref="AB12:AB13"/>
    <mergeCell ref="AC12:AC13"/>
    <mergeCell ref="AD12:AD13"/>
    <mergeCell ref="AE12:AE13"/>
    <mergeCell ref="AF12:AF13"/>
    <mergeCell ref="K13:L13"/>
    <mergeCell ref="E14:E15"/>
    <mergeCell ref="F14:H14"/>
    <mergeCell ref="K14:X14"/>
    <mergeCell ref="G15:H15"/>
    <mergeCell ref="E18:E20"/>
    <mergeCell ref="F18:H18"/>
    <mergeCell ref="K18:X18"/>
    <mergeCell ref="G19:H19"/>
    <mergeCell ref="E21:E23"/>
    <mergeCell ref="F21:H21"/>
    <mergeCell ref="K21:X21"/>
    <mergeCell ref="G22:H22"/>
    <mergeCell ref="D24:X24"/>
    <mergeCell ref="D25:D30"/>
    <mergeCell ref="E25:H30"/>
    <mergeCell ref="J25:L25"/>
    <mergeCell ref="M25:X25"/>
    <mergeCell ref="U26:U27"/>
    <mergeCell ref="AA25:AL25"/>
    <mergeCell ref="J26:L26"/>
    <mergeCell ref="M26:M27"/>
    <mergeCell ref="N26:N27"/>
    <mergeCell ref="O26:O27"/>
    <mergeCell ref="P26:P27"/>
    <mergeCell ref="Q26:Q27"/>
    <mergeCell ref="R26:R27"/>
    <mergeCell ref="S26:S27"/>
    <mergeCell ref="T26:T27"/>
    <mergeCell ref="AK26:AK27"/>
    <mergeCell ref="AL26:AL27"/>
    <mergeCell ref="K27:L27"/>
    <mergeCell ref="J28:L28"/>
    <mergeCell ref="M28:X28"/>
    <mergeCell ref="AA28:AL28"/>
    <mergeCell ref="AD26:AD27"/>
    <mergeCell ref="AE26:AE27"/>
    <mergeCell ref="V29:V30"/>
    <mergeCell ref="W29:W30"/>
    <mergeCell ref="J29:L29"/>
    <mergeCell ref="M29:M30"/>
    <mergeCell ref="N29:N30"/>
    <mergeCell ref="O29:O30"/>
    <mergeCell ref="P29:P30"/>
    <mergeCell ref="Q29:Q30"/>
    <mergeCell ref="AJ26:AJ27"/>
    <mergeCell ref="AF26:AF27"/>
    <mergeCell ref="AG26:AG27"/>
    <mergeCell ref="AH26:AH27"/>
    <mergeCell ref="AI26:AI27"/>
    <mergeCell ref="V26:V27"/>
    <mergeCell ref="W26:W27"/>
    <mergeCell ref="X26:X27"/>
    <mergeCell ref="AA26:AA27"/>
    <mergeCell ref="AB26:AB27"/>
    <mergeCell ref="AC26:AC27"/>
    <mergeCell ref="AL29:AL30"/>
    <mergeCell ref="K30:L30"/>
    <mergeCell ref="E31:E34"/>
    <mergeCell ref="F31:H31"/>
    <mergeCell ref="K31:X31"/>
    <mergeCell ref="G32:H32"/>
    <mergeCell ref="G33:H33"/>
    <mergeCell ref="G34:H34"/>
    <mergeCell ref="AF29:AF30"/>
    <mergeCell ref="AG29:AG30"/>
    <mergeCell ref="AH29:AH30"/>
    <mergeCell ref="AI29:AI30"/>
    <mergeCell ref="AJ29:AJ30"/>
    <mergeCell ref="AK29:AK30"/>
    <mergeCell ref="X29:X30"/>
    <mergeCell ref="AA29:AA30"/>
    <mergeCell ref="AB29:AB30"/>
    <mergeCell ref="AC29:AC30"/>
    <mergeCell ref="AD29:AD30"/>
    <mergeCell ref="AE29:AE30"/>
    <mergeCell ref="R29:R30"/>
    <mergeCell ref="S29:S30"/>
    <mergeCell ref="T29:T30"/>
    <mergeCell ref="U29:U30"/>
    <mergeCell ref="E35:E37"/>
    <mergeCell ref="F35:H35"/>
    <mergeCell ref="K35:X35"/>
    <mergeCell ref="G36:H36"/>
    <mergeCell ref="G37:H37"/>
    <mergeCell ref="E38:E39"/>
    <mergeCell ref="F38:H38"/>
    <mergeCell ref="K38:X38"/>
    <mergeCell ref="G39:H39"/>
    <mergeCell ref="F40:H40"/>
    <mergeCell ref="G41:H41"/>
    <mergeCell ref="C42:X42"/>
    <mergeCell ref="Y42:Y46"/>
    <mergeCell ref="D43:X43"/>
    <mergeCell ref="D44:D46"/>
    <mergeCell ref="E44:H46"/>
    <mergeCell ref="J44:L44"/>
    <mergeCell ref="M44:X44"/>
    <mergeCell ref="U45:U46"/>
    <mergeCell ref="AA44:AL44"/>
    <mergeCell ref="J45:L45"/>
    <mergeCell ref="M45:M46"/>
    <mergeCell ref="N45:N46"/>
    <mergeCell ref="O45:O46"/>
    <mergeCell ref="P45:P46"/>
    <mergeCell ref="Q45:Q46"/>
    <mergeCell ref="R45:R46"/>
    <mergeCell ref="S45:S46"/>
    <mergeCell ref="T45:T46"/>
    <mergeCell ref="AJ45:AJ46"/>
    <mergeCell ref="AK45:AK46"/>
    <mergeCell ref="AL45:AL46"/>
    <mergeCell ref="K46:L46"/>
    <mergeCell ref="AI45:AI46"/>
    <mergeCell ref="E47:E50"/>
    <mergeCell ref="F47:H47"/>
    <mergeCell ref="K47:X47"/>
    <mergeCell ref="G48:H48"/>
    <mergeCell ref="AD45:AD46"/>
    <mergeCell ref="AE45:AE46"/>
    <mergeCell ref="AF45:AF46"/>
    <mergeCell ref="AG45:AG46"/>
    <mergeCell ref="AH45:AH46"/>
    <mergeCell ref="V45:V46"/>
    <mergeCell ref="W45:W46"/>
    <mergeCell ref="X45:X46"/>
    <mergeCell ref="AA45:AA46"/>
    <mergeCell ref="AB45:AB46"/>
    <mergeCell ref="AC45:AC46"/>
  </mergeCells>
  <conditionalFormatting sqref="Z1:Z3 AM1:IJ3">
    <cfRule type="containsText" dxfId="42" priority="3" stopIfTrue="1" operator="containsText" text="Planificación y Desarrollo">
      <formula>NOT(ISERROR(SEARCH("Planificación y Desarrollo",Z1)))</formula>
    </cfRule>
  </conditionalFormatting>
  <conditionalFormatting sqref="A1:D2 A3 C3:D3">
    <cfRule type="containsText" dxfId="41" priority="2" stopIfTrue="1" operator="containsText" text="Planificación y Desarrollo">
      <formula>NOT(ISERROR(SEARCH("Planificación y Desarrollo",A1)))</formula>
    </cfRule>
  </conditionalFormatting>
  <conditionalFormatting sqref="Y1:Y3">
    <cfRule type="containsText" dxfId="40" priority="1" stopIfTrue="1" operator="containsText" text="Planificación y Desarrollo">
      <formula>NOT(ISERROR(SEARCH("Planificación y Desarrollo",Y1)))</formula>
    </cfRule>
  </conditionalFormatting>
  <printOptions horizontalCentered="1"/>
  <pageMargins left="0" right="0" top="0" bottom="0" header="0" footer="0"/>
  <pageSetup scale="54" fitToHeight="0" orientation="landscape" horizontalDpi="4294967293" verticalDpi="4294967293" r:id="rId1"/>
  <headerFooter>
    <oddFooter>&amp;A&amp;RPage &amp;P</oddFooter>
  </headerFooter>
  <rowBreaks count="1" manualBreakCount="1">
    <brk id="8" min="1" max="4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37</vt:i4>
      </vt:variant>
    </vt:vector>
  </HeadingPairs>
  <TitlesOfParts>
    <vt:vector size="60" baseType="lpstr">
      <vt:lpstr>JULIO 2019</vt:lpstr>
      <vt:lpstr>a DICIEMBRE 2019</vt:lpstr>
      <vt:lpstr>UEI 2019</vt:lpstr>
      <vt:lpstr>UACI 2019</vt:lpstr>
      <vt:lpstr>UAI 2019</vt:lpstr>
      <vt:lpstr>GJ 2019</vt:lpstr>
      <vt:lpstr>UFI 2019</vt:lpstr>
      <vt:lpstr>GA 2019</vt:lpstr>
      <vt:lpstr>POA UED 2019</vt:lpstr>
      <vt:lpstr>POA GA 2019</vt:lpstr>
      <vt:lpstr>POA UPDP 2019</vt:lpstr>
      <vt:lpstr>UGDA 2019</vt:lpstr>
      <vt:lpstr>UFORM 2019</vt:lpstr>
      <vt:lpstr>UDICO 2019</vt:lpstr>
      <vt:lpstr>UDAI</vt:lpstr>
      <vt:lpstr>UTH</vt:lpstr>
      <vt:lpstr>Seguimiento de UTI</vt:lpstr>
      <vt:lpstr>U CUMPLIMIENTO 2019</vt:lpstr>
      <vt:lpstr>UPLAN 2019</vt:lpstr>
      <vt:lpstr>UIG 2019</vt:lpstr>
      <vt:lpstr>UAIP 2019</vt:lpstr>
      <vt:lpstr>UAIP</vt:lpstr>
      <vt:lpstr>POA 2019 COOPERACIÓN</vt:lpstr>
      <vt:lpstr>'a DICIEMBRE 2019'!Área_de_impresión</vt:lpstr>
      <vt:lpstr>'GJ 2019'!Área_de_impresión</vt:lpstr>
      <vt:lpstr>'JULIO 2019'!Área_de_impresión</vt:lpstr>
      <vt:lpstr>'POA 2019 COOPERACIÓN'!Área_de_impresión</vt:lpstr>
      <vt:lpstr>'POA UED 2019'!Área_de_impresión</vt:lpstr>
      <vt:lpstr>'POA UPDP 2019'!Área_de_impresión</vt:lpstr>
      <vt:lpstr>'U CUMPLIMIENTO 2019'!Área_de_impresión</vt:lpstr>
      <vt:lpstr>'UACI 2019'!Área_de_impresión</vt:lpstr>
      <vt:lpstr>'UAI 2019'!Área_de_impresión</vt:lpstr>
      <vt:lpstr>UAIP!Área_de_impresión</vt:lpstr>
      <vt:lpstr>'UAIP 2019'!Área_de_impresión</vt:lpstr>
      <vt:lpstr>UDAI!Área_de_impresión</vt:lpstr>
      <vt:lpstr>'UDICO 2019'!Área_de_impresión</vt:lpstr>
      <vt:lpstr>'UEI 2019'!Área_de_impresión</vt:lpstr>
      <vt:lpstr>'UFI 2019'!Área_de_impresión</vt:lpstr>
      <vt:lpstr>'UGDA 2019'!Área_de_impresión</vt:lpstr>
      <vt:lpstr>'UIG 2019'!Área_de_impresión</vt:lpstr>
      <vt:lpstr>'UPLAN 2019'!Área_de_impresión</vt:lpstr>
      <vt:lpstr>UTH!Área_de_impresión</vt:lpstr>
      <vt:lpstr>'a DICIEMBRE 2019'!Títulos_a_imprimir</vt:lpstr>
      <vt:lpstr>'GJ 2019'!Títulos_a_imprimir</vt:lpstr>
      <vt:lpstr>'POA 2019 COOPERACIÓN'!Títulos_a_imprimir</vt:lpstr>
      <vt:lpstr>'POA UED 2019'!Títulos_a_imprimir</vt:lpstr>
      <vt:lpstr>'POA UPDP 2019'!Títulos_a_imprimir</vt:lpstr>
      <vt:lpstr>'U CUMPLIMIENTO 2019'!Títulos_a_imprimir</vt:lpstr>
      <vt:lpstr>'UACI 2019'!Títulos_a_imprimir</vt:lpstr>
      <vt:lpstr>'UAI 2019'!Títulos_a_imprimir</vt:lpstr>
      <vt:lpstr>UAIP!Títulos_a_imprimir</vt:lpstr>
      <vt:lpstr>'UAIP 2019'!Títulos_a_imprimir</vt:lpstr>
      <vt:lpstr>UDAI!Títulos_a_imprimir</vt:lpstr>
      <vt:lpstr>'UDICO 2019'!Títulos_a_imprimir</vt:lpstr>
      <vt:lpstr>'UEI 2019'!Títulos_a_imprimir</vt:lpstr>
      <vt:lpstr>'UFI 2019'!Títulos_a_imprimir</vt:lpstr>
      <vt:lpstr>'UGDA 2019'!Títulos_a_imprimir</vt:lpstr>
      <vt:lpstr>'UIG 2019'!Títulos_a_imprimir</vt:lpstr>
      <vt:lpstr>'UPLAN 2019'!Títulos_a_imprimir</vt:lpstr>
      <vt:lpstr>UTH!Títulos_a_imprimir</vt:lpstr>
    </vt:vector>
  </TitlesOfParts>
  <Company>Network Supply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dc:creator>
  <cp:lastModifiedBy>Vicente Orlando Hernandez Melara</cp:lastModifiedBy>
  <cp:lastPrinted>2020-01-27T17:54:56Z</cp:lastPrinted>
  <dcterms:created xsi:type="dcterms:W3CDTF">2019-05-27T09:12:10Z</dcterms:created>
  <dcterms:modified xsi:type="dcterms:W3CDTF">2020-08-01T05:23:35Z</dcterms:modified>
</cp:coreProperties>
</file>