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85" yWindow="45" windowWidth="10830" windowHeight="9645" tabRatio="913"/>
  </bookViews>
  <sheets>
    <sheet name="SINTESIS HISTORIA 1" sheetId="4" r:id="rId1"/>
    <sheet name="SINTESIS HIST.  2" sheetId="11" r:id="rId2"/>
    <sheet name="CIFRAS RELEVANTES" sheetId="6" r:id="rId3"/>
    <sheet name="GESTION OPERATIVA" sheetId="8" r:id="rId4"/>
    <sheet name="ESTADOS FINANCIEROS" sheetId="7" r:id="rId5"/>
    <sheet name="GRAFICO" sheetId="10" r:id="rId6"/>
  </sheets>
  <externalReferences>
    <externalReference r:id="rId7"/>
    <externalReference r:id="rId8"/>
  </externalReferences>
  <definedNames>
    <definedName name="_Key1" localSheetId="1" hidden="1">'[1] 80% Proyecc.'!#REF!</definedName>
    <definedName name="_Key1" hidden="1">'[1] 80% Proyecc.'!#REF!</definedName>
    <definedName name="_Key2" localSheetId="1" hidden="1">'[1] 80% Proyecc.'!#REF!</definedName>
    <definedName name="_Key2" hidden="1">'[1] 80% Proyecc.'!#REF!</definedName>
    <definedName name="_Order1" hidden="1">0</definedName>
    <definedName name="_Order2" hidden="1">0</definedName>
    <definedName name="_xlnm.Print_Area" localSheetId="2">'CIFRAS RELEVANTES'!$B$1:$C$23</definedName>
    <definedName name="_xlnm.Print_Area" localSheetId="4">'ESTADOS FINANCIEROS'!$B$1:$C$12</definedName>
    <definedName name="_xlnm.Print_Area" localSheetId="3">'GESTION OPERATIVA'!$A$1:$F$26</definedName>
    <definedName name="_xlnm.Print_Area" localSheetId="1">'SINTESIS HIST.  2'!$A$1:$L$53</definedName>
    <definedName name="_xlnm.Print_Area" localSheetId="0">'SINTESIS HISTORIA 1'!$A$1:$K$53</definedName>
    <definedName name="_xlnm.Database">#REF!</definedName>
    <definedName name="M2YV2">#REF!</definedName>
  </definedNames>
  <calcPr calcId="145621"/>
</workbook>
</file>

<file path=xl/calcChain.xml><?xml version="1.0" encoding="utf-8"?>
<calcChain xmlns="http://schemas.openxmlformats.org/spreadsheetml/2006/main">
  <c r="K50" i="11" l="1"/>
  <c r="G50" i="4"/>
  <c r="D50" i="4"/>
  <c r="L49" i="11" l="1"/>
  <c r="K49" i="11"/>
  <c r="J49" i="11"/>
  <c r="I49" i="11"/>
  <c r="H49" i="11"/>
  <c r="G49" i="11"/>
  <c r="F49" i="11"/>
  <c r="E49" i="11"/>
  <c r="D49" i="11"/>
  <c r="C49" i="11"/>
  <c r="K49" i="4"/>
  <c r="J49" i="4"/>
  <c r="I49" i="4"/>
  <c r="H49" i="4"/>
  <c r="G49" i="4"/>
  <c r="F49" i="4"/>
  <c r="E49" i="4"/>
  <c r="D49" i="4"/>
  <c r="C49" i="4"/>
  <c r="B6" i="8" l="1"/>
  <c r="C6" i="8"/>
  <c r="D6" i="8"/>
  <c r="E6" i="8"/>
  <c r="F6" i="8"/>
  <c r="F7" i="8" l="1"/>
  <c r="E7" i="8"/>
  <c r="D7" i="8"/>
  <c r="C7" i="8"/>
  <c r="B7" i="8"/>
  <c r="C21" i="6" l="1"/>
  <c r="C20" i="6"/>
  <c r="C19" i="6"/>
  <c r="F5" i="8" l="1"/>
  <c r="E5" i="8"/>
  <c r="D5" i="8"/>
  <c r="C5" i="8"/>
  <c r="B5" i="8"/>
  <c r="B2" i="7" l="1"/>
  <c r="F23" i="8"/>
  <c r="E23" i="8"/>
  <c r="D23" i="8"/>
  <c r="C23" i="8"/>
  <c r="B23" i="8"/>
  <c r="F22" i="8"/>
  <c r="E22" i="8"/>
  <c r="D22" i="8"/>
  <c r="C22" i="8"/>
  <c r="B22" i="8"/>
  <c r="A2" i="8"/>
  <c r="C12" i="7"/>
  <c r="C11" i="7"/>
  <c r="C10" i="7"/>
  <c r="C8" i="7"/>
  <c r="C7" i="7"/>
  <c r="C6" i="7"/>
  <c r="F20" i="8"/>
  <c r="E20" i="8"/>
  <c r="D20" i="8"/>
  <c r="C20" i="8"/>
  <c r="B20" i="8"/>
  <c r="F19" i="8"/>
  <c r="E19" i="8"/>
  <c r="D19" i="8"/>
  <c r="C19" i="8"/>
  <c r="B19" i="8"/>
  <c r="F17" i="8"/>
  <c r="E17" i="8"/>
  <c r="D17" i="8"/>
  <c r="C17" i="8"/>
  <c r="B17" i="8"/>
  <c r="F16" i="8"/>
  <c r="E16" i="8"/>
  <c r="D16" i="8"/>
  <c r="C16" i="8"/>
  <c r="B16" i="8"/>
  <c r="F14" i="8"/>
  <c r="E14" i="8"/>
  <c r="D14" i="8"/>
  <c r="C14" i="8"/>
  <c r="B14" i="8"/>
  <c r="F13" i="8"/>
  <c r="E13" i="8"/>
  <c r="D13" i="8"/>
  <c r="C13" i="8"/>
  <c r="B13" i="8"/>
  <c r="F11" i="8"/>
  <c r="E11" i="8"/>
  <c r="D11" i="8"/>
  <c r="C11" i="8"/>
  <c r="B11" i="8"/>
  <c r="F10" i="8"/>
  <c r="E10" i="8"/>
  <c r="D10" i="8"/>
  <c r="C10" i="8"/>
  <c r="B10" i="8"/>
  <c r="B2" i="6"/>
  <c r="B2" i="11"/>
  <c r="B2" i="4"/>
  <c r="B1" i="6"/>
  <c r="B21" i="6"/>
  <c r="B20" i="6"/>
  <c r="B19" i="6"/>
  <c r="C14" i="6" l="1"/>
  <c r="C9" i="6"/>
  <c r="C6" i="6"/>
  <c r="F50" i="4"/>
  <c r="C8" i="6"/>
  <c r="E50" i="4"/>
  <c r="C11" i="6"/>
  <c r="C4" i="8"/>
  <c r="D4" i="8"/>
  <c r="E4" i="8"/>
  <c r="F4" i="8"/>
  <c r="B9" i="8"/>
  <c r="C9" i="8"/>
  <c r="D9" i="8"/>
  <c r="E9" i="8"/>
  <c r="F9" i="8"/>
  <c r="I50" i="11"/>
  <c r="J50" i="11"/>
  <c r="C13" i="6"/>
  <c r="C50" i="4"/>
  <c r="C5" i="6"/>
  <c r="C10" i="6"/>
  <c r="B7" i="10"/>
  <c r="B6" i="10"/>
  <c r="B5" i="10"/>
  <c r="F31" i="8"/>
  <c r="F33" i="8" s="1"/>
  <c r="E31" i="8"/>
  <c r="E33" i="8" s="1"/>
  <c r="D31" i="8"/>
  <c r="D33" i="8" s="1"/>
  <c r="C31" i="8"/>
  <c r="C33" i="8" s="1"/>
  <c r="B31" i="8"/>
  <c r="B33" i="8" s="1"/>
  <c r="F30" i="8"/>
  <c r="F32" i="8" s="1"/>
  <c r="B8" i="10"/>
  <c r="E30" i="8"/>
  <c r="E32" i="8" s="1"/>
  <c r="D30" i="8"/>
  <c r="D32" i="8" s="1"/>
  <c r="C30" i="8"/>
  <c r="C32" i="8" s="1"/>
  <c r="B30" i="8"/>
  <c r="B32" i="8" s="1"/>
  <c r="C16" i="6"/>
  <c r="C17" i="6"/>
  <c r="B9" i="10"/>
</calcChain>
</file>

<file path=xl/sharedStrings.xml><?xml version="1.0" encoding="utf-8"?>
<sst xmlns="http://schemas.openxmlformats.org/spreadsheetml/2006/main" count="186" uniqueCount="99">
  <si>
    <t>RUBROS</t>
  </si>
  <si>
    <t>Número</t>
  </si>
  <si>
    <t>MONTO</t>
  </si>
  <si>
    <t>Monto</t>
  </si>
  <si>
    <t>CARTERA HIPOTECARIA</t>
  </si>
  <si>
    <t>REGISTRO DE HIPOTECAS (Números)</t>
  </si>
  <si>
    <t>FUENTE:</t>
  </si>
  <si>
    <t>RECURSOS</t>
  </si>
  <si>
    <t>RECUPERACION DE CUOTAS</t>
  </si>
  <si>
    <t>EMISION DE TITULOS VALORES</t>
  </si>
  <si>
    <t>VIVIENDA NUEVA</t>
  </si>
  <si>
    <t>VIVIENDA USADA</t>
  </si>
  <si>
    <t>ESTADOS FINANCIEROS</t>
  </si>
  <si>
    <t>Activo</t>
  </si>
  <si>
    <t>Pasivo</t>
  </si>
  <si>
    <t>ESTADO DE RESULTADOS</t>
  </si>
  <si>
    <t>Ingresos de Operación</t>
  </si>
  <si>
    <t>Gastos de Operación</t>
  </si>
  <si>
    <t>Superávit del Ejercicio</t>
  </si>
  <si>
    <t>FONDO SOCIAL PARA LA VIVIENDA</t>
  </si>
  <si>
    <t>(Monto en miles de Dólares)</t>
  </si>
  <si>
    <t>AÑO</t>
  </si>
  <si>
    <t>ESTADO  DE  RESULTADOS</t>
  </si>
  <si>
    <t>ACTIVO</t>
  </si>
  <si>
    <t>PASIVO</t>
  </si>
  <si>
    <t>CAPITAL</t>
  </si>
  <si>
    <t>INGRESOS</t>
  </si>
  <si>
    <t>GASTOS</t>
  </si>
  <si>
    <t>SUPERAVIT</t>
  </si>
  <si>
    <t>CASOS</t>
  </si>
  <si>
    <t>ACTIVA</t>
  </si>
  <si>
    <t>PASIVA</t>
  </si>
  <si>
    <t>ND</t>
  </si>
  <si>
    <t>TOTAL</t>
  </si>
  <si>
    <t>D.N.D</t>
  </si>
  <si>
    <t xml:space="preserve"> 2000</t>
  </si>
  <si>
    <t xml:space="preserve"> 2001</t>
  </si>
  <si>
    <t>2002</t>
  </si>
  <si>
    <t>2003</t>
  </si>
  <si>
    <t xml:space="preserve">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</si>
  <si>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</si>
  <si>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GESTION OPERATIVA</t>
  </si>
  <si>
    <t>1/ A PARTIR DE 1996 LOS CREDITOS ESCRITURADOS INCLUYE GENERACION DE HIPOTECAS</t>
  </si>
  <si>
    <t>( MONTOS EN MILES )</t>
  </si>
  <si>
    <t xml:space="preserve">Familias Beneficiadas                   </t>
  </si>
  <si>
    <t>Salvadoreños Beneficiados</t>
  </si>
  <si>
    <t xml:space="preserve">DEVOLUCION DE COTIZACIONES                                  </t>
  </si>
  <si>
    <t>Monto en Dólares</t>
  </si>
  <si>
    <t>INGRESOS DE COTIZACIONES</t>
  </si>
  <si>
    <t>Número de Créditos</t>
  </si>
  <si>
    <t>(MONTOS EN MILES)</t>
  </si>
  <si>
    <t>BALANCE</t>
  </si>
  <si>
    <t>ND : NO DISPONIBLE</t>
  </si>
  <si>
    <t>2004</t>
  </si>
  <si>
    <t>ACTIVOS EXTRAORDINARIOS</t>
  </si>
  <si>
    <t>CREDITOS</t>
  </si>
  <si>
    <t>CREDITOS ESCRITURADOS</t>
  </si>
  <si>
    <t xml:space="preserve">COLOCACION </t>
  </si>
  <si>
    <t>SALDOS CARTERA</t>
  </si>
  <si>
    <t>DEVOLUCION</t>
  </si>
  <si>
    <t>SALDOS</t>
  </si>
  <si>
    <t>ESCRITURADOS 1/</t>
  </si>
  <si>
    <t>SALVADOREÑOS</t>
  </si>
  <si>
    <t>HIPOTECARIA</t>
  </si>
  <si>
    <t>COTIZACIONES</t>
  </si>
  <si>
    <t xml:space="preserve">DEPOSITOS </t>
  </si>
  <si>
    <t>PONDERADA</t>
  </si>
  <si>
    <t>BENEFICIADOS</t>
  </si>
  <si>
    <t xml:space="preserve">VALORES </t>
  </si>
  <si>
    <t>2005</t>
  </si>
  <si>
    <t xml:space="preserve">VIVIENDA NUEVA  </t>
  </si>
  <si>
    <t xml:space="preserve"> CREDITOS OTORGADOS  VIVIENDA NUEVA                                                              </t>
  </si>
  <si>
    <t>RUBROS (MONTOS EN MILES)</t>
  </si>
  <si>
    <t xml:space="preserve">TOTAL CREDITOS OTORGADOS </t>
  </si>
  <si>
    <t>SALDOS   BALANCE</t>
  </si>
  <si>
    <t>OTRAS LINEAS</t>
  </si>
  <si>
    <t>2006</t>
  </si>
  <si>
    <t xml:space="preserve">  </t>
  </si>
  <si>
    <t>2007</t>
  </si>
  <si>
    <t>2008</t>
  </si>
  <si>
    <t>Total</t>
  </si>
  <si>
    <t>2009</t>
  </si>
  <si>
    <t>2010</t>
  </si>
  <si>
    <t>TASA DE INTERES</t>
  </si>
  <si>
    <t xml:space="preserve"> TOTAL
CREDITOS OTORGADOS </t>
  </si>
  <si>
    <t>2011</t>
  </si>
  <si>
    <t>TITULOS</t>
  </si>
  <si>
    <t>2012</t>
  </si>
  <si>
    <t>Patrimonio</t>
  </si>
  <si>
    <t>2013</t>
  </si>
  <si>
    <t>NÚMERO</t>
  </si>
  <si>
    <t>MILES DE US$</t>
  </si>
  <si>
    <t>-</t>
  </si>
  <si>
    <t>2014</t>
  </si>
  <si>
    <t>MONITOR DE OPERACIONES, GERENCIA DE PLANIFICACIÓN, FSV.</t>
  </si>
  <si>
    <t>MONITOR DE OPERACIONES, GERENCIA DE PLANIFICACIÓN, FSV.-</t>
  </si>
  <si>
    <r>
      <t xml:space="preserve">Monto </t>
    </r>
    <r>
      <rPr>
        <b/>
        <vertAlign val="superscript"/>
        <sz val="10"/>
        <rFont val="Arial"/>
        <family val="2"/>
      </rPr>
      <t>1/</t>
    </r>
  </si>
  <si>
    <t>1/ SALDO CARTERA HIPOTECARIA BRUTA</t>
  </si>
  <si>
    <t>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</si>
</sst>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0.0_);\(#,##0.0\)"/>
    <numFmt numFmtId="167" formatCode="_-* #,##0_-;\-* #,##0_-;_-* &quot;-&quot;??_-;_-@_-"/>
    <numFmt numFmtId="168" formatCode="_-* #,##0.0_-;\-* #,##0.0_-;_-* &quot;-&quot;??_-;_-@_-"/>
    <numFmt numFmtId="169" formatCode="&quot;$&quot;#,##0.0"/>
    <numFmt numFmtId="170" formatCode="&quot;$&quot;#,##0.0;[Red]\-&quot;$&quot;#,##0.0"/>
    <numFmt numFmtId="171" formatCode="&quot;$&quot;#,##0.0;\-&quot;$&quot;#,##0.0"/>
    <numFmt numFmtId="172" formatCode="&quot;$&quot;#,##0.0?;[Red]\-&quot;$&quot;#,##0.0?"/>
  </numFmts>
  <fonts count="3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6"/>
      <name val="Arial"/>
      <family val="2"/>
    </font>
    <font>
      <sz val="11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2"/>
      <color indexed="18"/>
      <name val="Arial"/>
      <family val="2"/>
    </font>
    <font>
      <sz val="10"/>
      <name val="Courier"/>
      <family val="3"/>
    </font>
    <font>
      <sz val="11"/>
      <color indexed="8"/>
      <name val="Arial"/>
      <family val="2"/>
    </font>
    <font>
      <sz val="11"/>
      <color indexed="6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sz val="11"/>
      <color indexed="8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u/>
      <sz val="6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sz val="8"/>
      <color indexed="18"/>
      <name val="Arial"/>
      <family val="2"/>
    </font>
    <font>
      <sz val="6"/>
      <color indexed="18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EC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/>
  </cellStyleXfs>
  <cellXfs count="283">
    <xf numFmtId="0" fontId="0" fillId="0" borderId="0" xfId="0"/>
    <xf numFmtId="0" fontId="3" fillId="2" borderId="0" xfId="0" applyFont="1" applyFill="1"/>
    <xf numFmtId="0" fontId="10" fillId="2" borderId="0" xfId="0" applyFont="1" applyFill="1"/>
    <xf numFmtId="165" fontId="14" fillId="2" borderId="0" xfId="0" applyNumberFormat="1" applyFont="1" applyFill="1"/>
    <xf numFmtId="0" fontId="13" fillId="2" borderId="0" xfId="0" applyFont="1" applyFill="1"/>
    <xf numFmtId="0" fontId="8" fillId="2" borderId="0" xfId="0" applyFont="1" applyFill="1"/>
    <xf numFmtId="0" fontId="8" fillId="2" borderId="0" xfId="0" applyFont="1" applyFill="1" applyBorder="1"/>
    <xf numFmtId="0" fontId="17" fillId="2" borderId="0" xfId="0" applyFont="1" applyFill="1"/>
    <xf numFmtId="0" fontId="18" fillId="2" borderId="0" xfId="0" applyFont="1" applyFill="1"/>
    <xf numFmtId="0" fontId="7" fillId="2" borderId="0" xfId="0" applyFont="1" applyFill="1"/>
    <xf numFmtId="3" fontId="17" fillId="2" borderId="0" xfId="0" applyNumberFormat="1" applyFont="1" applyFill="1" applyBorder="1" applyProtection="1"/>
    <xf numFmtId="166" fontId="8" fillId="2" borderId="0" xfId="0" applyNumberFormat="1" applyFont="1" applyFill="1" applyBorder="1" applyProtection="1"/>
    <xf numFmtId="37" fontId="8" fillId="2" borderId="0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Border="1" applyProtection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 applyProtection="1">
      <alignment horizontal="center"/>
    </xf>
    <xf numFmtId="3" fontId="8" fillId="2" borderId="0" xfId="0" applyNumberFormat="1" applyFont="1" applyFill="1" applyBorder="1" applyProtection="1"/>
    <xf numFmtId="0" fontId="8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11" fillId="2" borderId="0" xfId="0" applyFont="1" applyFill="1"/>
    <xf numFmtId="0" fontId="9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1" fillId="3" borderId="0" xfId="0" applyFont="1" applyFill="1"/>
    <xf numFmtId="3" fontId="21" fillId="3" borderId="0" xfId="0" applyNumberFormat="1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165" fontId="8" fillId="2" borderId="0" xfId="0" applyNumberFormat="1" applyFont="1" applyFill="1" applyBorder="1" applyAlignment="1" applyProtection="1">
      <alignment vertical="center"/>
    </xf>
    <xf numFmtId="165" fontId="8" fillId="2" borderId="0" xfId="0" applyNumberFormat="1" applyFont="1" applyFill="1" applyBorder="1" applyAlignment="1" applyProtection="1">
      <alignment horizontal="center" vertical="center"/>
    </xf>
    <xf numFmtId="167" fontId="8" fillId="2" borderId="0" xfId="1" applyNumberFormat="1" applyFont="1" applyFill="1" applyBorder="1" applyAlignment="1">
      <alignment vertical="center"/>
    </xf>
    <xf numFmtId="165" fontId="8" fillId="2" borderId="0" xfId="1" applyNumberFormat="1" applyFont="1" applyFill="1" applyBorder="1" applyAlignment="1">
      <alignment vertical="center"/>
    </xf>
    <xf numFmtId="166" fontId="8" fillId="2" borderId="0" xfId="0" applyNumberFormat="1" applyFont="1" applyFill="1" applyBorder="1" applyAlignment="1" applyProtection="1">
      <alignment vertical="center"/>
    </xf>
    <xf numFmtId="0" fontId="10" fillId="2" borderId="0" xfId="0" applyFont="1" applyFill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165" fontId="14" fillId="2" borderId="0" xfId="0" applyNumberFormat="1" applyFont="1" applyFill="1" applyAlignment="1">
      <alignment vertical="center"/>
    </xf>
    <xf numFmtId="167" fontId="15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165" fontId="12" fillId="2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vertical="center"/>
    </xf>
    <xf numFmtId="0" fontId="1" fillId="2" borderId="0" xfId="0" applyFont="1" applyFill="1"/>
    <xf numFmtId="0" fontId="8" fillId="2" borderId="9" xfId="0" applyFont="1" applyFill="1" applyBorder="1" applyAlignment="1" applyProtection="1">
      <alignment horizontal="center" vertical="center"/>
    </xf>
    <xf numFmtId="3" fontId="8" fillId="2" borderId="6" xfId="0" applyNumberFormat="1" applyFont="1" applyFill="1" applyBorder="1" applyAlignment="1" applyProtection="1">
      <alignment horizontal="center" vertical="center"/>
    </xf>
    <xf numFmtId="37" fontId="8" fillId="2" borderId="6" xfId="0" applyNumberFormat="1" applyFont="1" applyFill="1" applyBorder="1" applyAlignment="1" applyProtection="1">
      <alignment horizontal="center" vertical="center"/>
    </xf>
    <xf numFmtId="10" fontId="8" fillId="2" borderId="17" xfId="0" applyNumberFormat="1" applyFont="1" applyFill="1" applyBorder="1" applyAlignment="1">
      <alignment horizontal="center" vertical="center"/>
    </xf>
    <xf numFmtId="3" fontId="17" fillId="2" borderId="6" xfId="0" applyNumberFormat="1" applyFont="1" applyFill="1" applyBorder="1" applyAlignment="1" applyProtection="1">
      <alignment horizontal="center" vertical="center"/>
    </xf>
    <xf numFmtId="49" fontId="8" fillId="2" borderId="9" xfId="0" applyNumberFormat="1" applyFont="1" applyFill="1" applyBorder="1" applyAlignment="1" applyProtection="1">
      <alignment horizontal="center" vertical="center"/>
    </xf>
    <xf numFmtId="49" fontId="17" fillId="2" borderId="9" xfId="0" applyNumberFormat="1" applyFont="1" applyFill="1" applyBorder="1" applyAlignment="1" applyProtection="1">
      <alignment horizontal="center" vertical="center"/>
    </xf>
    <xf numFmtId="37" fontId="17" fillId="2" borderId="6" xfId="0" applyNumberFormat="1" applyFont="1" applyFill="1" applyBorder="1" applyAlignment="1" applyProtection="1">
      <alignment horizontal="center" vertical="center"/>
    </xf>
    <xf numFmtId="10" fontId="17" fillId="2" borderId="17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0" fontId="22" fillId="2" borderId="56" xfId="0" applyFont="1" applyFill="1" applyBorder="1" applyAlignment="1" applyProtection="1">
      <alignment horizontal="center" vertical="center"/>
    </xf>
    <xf numFmtId="3" fontId="25" fillId="2" borderId="57" xfId="0" applyNumberFormat="1" applyFont="1" applyFill="1" applyBorder="1" applyAlignment="1" applyProtection="1">
      <alignment horizontal="center" vertical="center"/>
    </xf>
    <xf numFmtId="3" fontId="22" fillId="2" borderId="57" xfId="0" applyNumberFormat="1" applyFont="1" applyFill="1" applyBorder="1" applyAlignment="1" applyProtection="1">
      <alignment horizontal="center" vertical="center"/>
    </xf>
    <xf numFmtId="3" fontId="1" fillId="2" borderId="60" xfId="0" applyNumberFormat="1" applyFont="1" applyFill="1" applyBorder="1" applyAlignment="1" applyProtection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3" fontId="1" fillId="2" borderId="0" xfId="0" applyNumberFormat="1" applyFont="1" applyFill="1" applyBorder="1" applyProtection="1"/>
    <xf numFmtId="165" fontId="1" fillId="2" borderId="0" xfId="0" applyNumberFormat="1" applyFont="1" applyFill="1" applyBorder="1" applyAlignment="1" applyProtection="1">
      <alignment horizontal="right"/>
    </xf>
    <xf numFmtId="0" fontId="1" fillId="2" borderId="0" xfId="0" applyFont="1" applyFill="1" applyBorder="1"/>
    <xf numFmtId="166" fontId="1" fillId="2" borderId="0" xfId="0" applyNumberFormat="1" applyFont="1" applyFill="1" applyBorder="1" applyProtection="1"/>
    <xf numFmtId="3" fontId="1" fillId="2" borderId="0" xfId="0" applyNumberFormat="1" applyFont="1" applyFill="1"/>
    <xf numFmtId="0" fontId="26" fillId="4" borderId="1" xfId="0" applyFont="1" applyFill="1" applyBorder="1" applyAlignment="1">
      <alignment vertical="center"/>
    </xf>
    <xf numFmtId="0" fontId="26" fillId="4" borderId="5" xfId="0" applyFont="1" applyFill="1" applyBorder="1" applyAlignment="1" applyProtection="1">
      <alignment horizontal="center" vertical="center"/>
    </xf>
    <xf numFmtId="0" fontId="26" fillId="4" borderId="30" xfId="0" applyFont="1" applyFill="1" applyBorder="1" applyAlignment="1" applyProtection="1">
      <alignment horizontal="center" vertic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8" fillId="2" borderId="31" xfId="0" applyFont="1" applyFill="1" applyBorder="1" applyAlignment="1" applyProtection="1">
      <alignment horizontal="center" vertical="center"/>
    </xf>
    <xf numFmtId="3" fontId="8" fillId="2" borderId="51" xfId="0" applyNumberFormat="1" applyFont="1" applyFill="1" applyBorder="1" applyAlignment="1" applyProtection="1">
      <alignment horizontal="center" vertical="center"/>
    </xf>
    <xf numFmtId="170" fontId="8" fillId="2" borderId="52" xfId="0" applyNumberFormat="1" applyFont="1" applyFill="1" applyBorder="1" applyAlignment="1" applyProtection="1">
      <alignment horizontal="center" vertical="center"/>
    </xf>
    <xf numFmtId="37" fontId="8" fillId="2" borderId="53" xfId="0" applyNumberFormat="1" applyFont="1" applyFill="1" applyBorder="1" applyAlignment="1" applyProtection="1">
      <alignment horizontal="center" vertical="center"/>
    </xf>
    <xf numFmtId="37" fontId="8" fillId="2" borderId="51" xfId="0" applyNumberFormat="1" applyFont="1" applyFill="1" applyBorder="1" applyAlignment="1" applyProtection="1">
      <alignment horizontal="center" vertical="center"/>
    </xf>
    <xf numFmtId="37" fontId="8" fillId="2" borderId="52" xfId="0" applyNumberFormat="1" applyFont="1" applyFill="1" applyBorder="1" applyAlignment="1" applyProtection="1">
      <alignment horizontal="center" vertical="center"/>
    </xf>
    <xf numFmtId="0" fontId="8" fillId="2" borderId="31" xfId="0" applyNumberFormat="1" applyFont="1" applyFill="1" applyBorder="1" applyAlignment="1">
      <alignment horizontal="center" vertical="center"/>
    </xf>
    <xf numFmtId="168" fontId="8" fillId="2" borderId="62" xfId="0" applyNumberFormat="1" applyFont="1" applyFill="1" applyBorder="1" applyAlignment="1">
      <alignment horizontal="left" vertical="center"/>
    </xf>
    <xf numFmtId="168" fontId="8" fillId="2" borderId="54" xfId="0" applyNumberFormat="1" applyFont="1" applyFill="1" applyBorder="1" applyAlignment="1">
      <alignment horizontal="left" vertical="center"/>
    </xf>
    <xf numFmtId="170" fontId="8" fillId="2" borderId="7" xfId="0" applyNumberFormat="1" applyFont="1" applyFill="1" applyBorder="1" applyAlignment="1" applyProtection="1">
      <alignment horizontal="right" vertical="center"/>
    </xf>
    <xf numFmtId="37" fontId="8" fillId="2" borderId="0" xfId="0" applyNumberFormat="1" applyFont="1" applyFill="1" applyBorder="1" applyAlignment="1" applyProtection="1">
      <alignment horizontal="center" vertical="center"/>
    </xf>
    <xf numFmtId="37" fontId="8" fillId="2" borderId="7" xfId="0" applyNumberFormat="1" applyFont="1" applyFill="1" applyBorder="1" applyAlignment="1" applyProtection="1">
      <alignment horizontal="center" vertical="center"/>
    </xf>
    <xf numFmtId="167" fontId="8" fillId="2" borderId="8" xfId="1" applyNumberFormat="1" applyFont="1" applyFill="1" applyBorder="1" applyAlignment="1">
      <alignment horizontal="center" vertical="center"/>
    </xf>
    <xf numFmtId="170" fontId="8" fillId="2" borderId="9" xfId="1" applyNumberFormat="1" applyFont="1" applyFill="1" applyBorder="1" applyAlignment="1">
      <alignment horizontal="right" vertical="center"/>
    </xf>
    <xf numFmtId="10" fontId="8" fillId="2" borderId="6" xfId="1" applyNumberFormat="1" applyFont="1" applyFill="1" applyBorder="1" applyAlignment="1">
      <alignment horizontal="center" vertical="center"/>
    </xf>
    <xf numFmtId="43" fontId="8" fillId="2" borderId="0" xfId="0" applyNumberFormat="1" applyFont="1" applyFill="1"/>
    <xf numFmtId="3" fontId="8" fillId="2" borderId="8" xfId="0" applyNumberFormat="1" applyFont="1" applyFill="1" applyBorder="1" applyAlignment="1" applyProtection="1">
      <alignment horizontal="center" vertical="center"/>
    </xf>
    <xf numFmtId="170" fontId="8" fillId="2" borderId="9" xfId="0" applyNumberFormat="1" applyFont="1" applyFill="1" applyBorder="1" applyAlignment="1" applyProtection="1">
      <alignment horizontal="right" vertical="center"/>
    </xf>
    <xf numFmtId="0" fontId="18" fillId="0" borderId="0" xfId="0" applyFont="1" applyFill="1"/>
    <xf numFmtId="170" fontId="17" fillId="2" borderId="7" xfId="0" applyNumberFormat="1" applyFont="1" applyFill="1" applyBorder="1" applyAlignment="1" applyProtection="1">
      <alignment horizontal="right" vertical="center"/>
    </xf>
    <xf numFmtId="3" fontId="17" fillId="2" borderId="8" xfId="0" applyNumberFormat="1" applyFont="1" applyFill="1" applyBorder="1" applyAlignment="1" applyProtection="1">
      <alignment horizontal="center" vertical="center"/>
    </xf>
    <xf numFmtId="170" fontId="17" fillId="2" borderId="9" xfId="1" applyNumberFormat="1" applyFont="1" applyFill="1" applyBorder="1" applyAlignment="1">
      <alignment horizontal="right" vertical="center"/>
    </xf>
    <xf numFmtId="10" fontId="17" fillId="2" borderId="6" xfId="1" applyNumberFormat="1" applyFont="1" applyFill="1" applyBorder="1" applyAlignment="1">
      <alignment horizontal="center" vertical="center"/>
    </xf>
    <xf numFmtId="3" fontId="17" fillId="2" borderId="8" xfId="1" applyNumberFormat="1" applyFont="1" applyFill="1" applyBorder="1" applyAlignment="1">
      <alignment horizontal="center" vertical="center"/>
    </xf>
    <xf numFmtId="10" fontId="17" fillId="2" borderId="17" xfId="1" applyNumberFormat="1" applyFont="1" applyFill="1" applyBorder="1" applyAlignment="1">
      <alignment horizontal="center" vertical="center"/>
    </xf>
    <xf numFmtId="170" fontId="22" fillId="2" borderId="61" xfId="0" applyNumberFormat="1" applyFont="1" applyFill="1" applyBorder="1" applyAlignment="1" applyProtection="1">
      <alignment horizontal="right" vertical="center"/>
    </xf>
    <xf numFmtId="37" fontId="22" fillId="2" borderId="59" xfId="0" applyNumberFormat="1" applyFont="1" applyFill="1" applyBorder="1" applyAlignment="1" applyProtection="1">
      <alignment horizontal="center" vertical="center"/>
    </xf>
    <xf numFmtId="170" fontId="22" fillId="2" borderId="58" xfId="0" applyNumberFormat="1" applyFont="1" applyFill="1" applyBorder="1" applyAlignment="1" applyProtection="1">
      <alignment horizontal="right" vertical="center"/>
    </xf>
    <xf numFmtId="165" fontId="1" fillId="2" borderId="59" xfId="0" applyNumberFormat="1" applyFont="1" applyFill="1" applyBorder="1" applyAlignment="1" applyProtection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17" fontId="5" fillId="2" borderId="0" xfId="0" applyNumberFormat="1" applyFont="1" applyFill="1" applyAlignment="1">
      <alignment horizontal="left"/>
    </xf>
    <xf numFmtId="0" fontId="3" fillId="2" borderId="0" xfId="0" applyFont="1" applyFill="1" applyBorder="1" applyAlignment="1"/>
    <xf numFmtId="0" fontId="26" fillId="4" borderId="31" xfId="0" applyFont="1" applyFill="1" applyBorder="1" applyAlignment="1">
      <alignment vertical="center"/>
    </xf>
    <xf numFmtId="0" fontId="26" fillId="4" borderId="26" xfId="0" applyFont="1" applyFill="1" applyBorder="1" applyAlignment="1">
      <alignment vertical="center"/>
    </xf>
    <xf numFmtId="0" fontId="26" fillId="4" borderId="26" xfId="0" applyFont="1" applyFill="1" applyBorder="1" applyAlignment="1" applyProtection="1">
      <alignment horizontal="centerContinuous" vertical="center"/>
    </xf>
    <xf numFmtId="0" fontId="26" fillId="4" borderId="26" xfId="0" applyFont="1" applyFill="1" applyBorder="1" applyAlignment="1">
      <alignment horizontal="centerContinuous" vertical="center"/>
    </xf>
    <xf numFmtId="0" fontId="26" fillId="4" borderId="9" xfId="0" applyFont="1" applyFill="1" applyBorder="1" applyAlignment="1" applyProtection="1">
      <alignment horizontal="center" vertical="center"/>
    </xf>
    <xf numFmtId="0" fontId="26" fillId="4" borderId="32" xfId="0" applyFont="1" applyFill="1" applyBorder="1" applyAlignment="1">
      <alignment horizontal="center" vertical="center"/>
    </xf>
    <xf numFmtId="0" fontId="26" fillId="4" borderId="34" xfId="0" applyFont="1" applyFill="1" applyBorder="1" applyAlignment="1" applyProtection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29" xfId="0" applyFont="1" applyFill="1" applyBorder="1" applyAlignment="1" applyProtection="1">
      <alignment horizontal="center" vertical="center"/>
    </xf>
    <xf numFmtId="0" fontId="26" fillId="4" borderId="22" xfId="0" applyFont="1" applyFill="1" applyBorder="1" applyAlignment="1" applyProtection="1">
      <alignment horizontal="center" vertical="center"/>
    </xf>
    <xf numFmtId="0" fontId="26" fillId="4" borderId="23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8" fillId="2" borderId="1" xfId="0" applyFont="1" applyFill="1" applyBorder="1" applyAlignment="1" applyProtection="1">
      <alignment horizontal="center" vertical="center"/>
    </xf>
    <xf numFmtId="170" fontId="8" fillId="2" borderId="2" xfId="0" applyNumberFormat="1" applyFont="1" applyFill="1" applyBorder="1" applyAlignment="1" applyProtection="1">
      <alignment horizontal="right" vertical="center"/>
    </xf>
    <xf numFmtId="170" fontId="8" fillId="2" borderId="16" xfId="0" applyNumberFormat="1" applyFont="1" applyFill="1" applyBorder="1" applyAlignment="1" applyProtection="1">
      <alignment horizontal="right" vertical="center"/>
    </xf>
    <xf numFmtId="170" fontId="8" fillId="2" borderId="3" xfId="0" applyNumberFormat="1" applyFont="1" applyFill="1" applyBorder="1" applyAlignment="1" applyProtection="1">
      <alignment horizontal="right" vertical="center"/>
    </xf>
    <xf numFmtId="171" fontId="8" fillId="2" borderId="3" xfId="0" applyNumberFormat="1" applyFont="1" applyFill="1" applyBorder="1" applyAlignment="1" applyProtection="1">
      <alignment horizontal="right" vertical="center"/>
    </xf>
    <xf numFmtId="170" fontId="8" fillId="2" borderId="4" xfId="0" applyNumberFormat="1" applyFont="1" applyFill="1" applyBorder="1" applyAlignment="1" applyProtection="1">
      <alignment horizontal="center" vertical="center"/>
    </xf>
    <xf numFmtId="167" fontId="8" fillId="2" borderId="2" xfId="1" applyNumberFormat="1" applyFont="1" applyFill="1" applyBorder="1" applyAlignment="1">
      <alignment horizontal="center" vertical="center"/>
    </xf>
    <xf numFmtId="172" fontId="8" fillId="2" borderId="3" xfId="0" applyNumberFormat="1" applyFont="1" applyFill="1" applyBorder="1" applyAlignment="1" applyProtection="1">
      <alignment horizontal="center" vertical="center"/>
    </xf>
    <xf numFmtId="170" fontId="8" fillId="2" borderId="19" xfId="0" applyNumberFormat="1" applyFont="1" applyFill="1" applyBorder="1" applyAlignment="1" applyProtection="1">
      <alignment horizontal="right" vertical="center"/>
    </xf>
    <xf numFmtId="0" fontId="8" fillId="2" borderId="5" xfId="0" applyFont="1" applyFill="1" applyBorder="1" applyAlignment="1" applyProtection="1">
      <alignment horizontal="center" vertical="center"/>
    </xf>
    <xf numFmtId="170" fontId="8" fillId="2" borderId="6" xfId="0" applyNumberFormat="1" applyFont="1" applyFill="1" applyBorder="1" applyAlignment="1" applyProtection="1">
      <alignment horizontal="right" vertical="center"/>
    </xf>
    <xf numFmtId="170" fontId="8" fillId="2" borderId="17" xfId="0" applyNumberFormat="1" applyFont="1" applyFill="1" applyBorder="1" applyAlignment="1" applyProtection="1">
      <alignment horizontal="right" vertical="center"/>
    </xf>
    <xf numFmtId="171" fontId="8" fillId="2" borderId="7" xfId="0" applyNumberFormat="1" applyFont="1" applyFill="1" applyBorder="1" applyAlignment="1" applyProtection="1">
      <alignment horizontal="right" vertical="center"/>
    </xf>
    <xf numFmtId="170" fontId="8" fillId="2" borderId="0" xfId="0" applyNumberFormat="1" applyFont="1" applyFill="1" applyBorder="1" applyAlignment="1" applyProtection="1">
      <alignment horizontal="center" vertical="center"/>
    </xf>
    <xf numFmtId="167" fontId="8" fillId="2" borderId="6" xfId="1" applyNumberFormat="1" applyFont="1" applyFill="1" applyBorder="1" applyAlignment="1">
      <alignment vertical="center"/>
    </xf>
    <xf numFmtId="170" fontId="8" fillId="2" borderId="20" xfId="0" applyNumberFormat="1" applyFont="1" applyFill="1" applyBorder="1" applyAlignment="1" applyProtection="1">
      <alignment horizontal="right" vertical="center"/>
    </xf>
    <xf numFmtId="49" fontId="8" fillId="2" borderId="5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Alignment="1">
      <alignment vertical="center"/>
    </xf>
    <xf numFmtId="49" fontId="17" fillId="2" borderId="5" xfId="0" applyNumberFormat="1" applyFont="1" applyFill="1" applyBorder="1" applyAlignment="1" applyProtection="1">
      <alignment horizontal="center" vertical="center"/>
    </xf>
    <xf numFmtId="170" fontId="17" fillId="2" borderId="6" xfId="0" applyNumberFormat="1" applyFont="1" applyFill="1" applyBorder="1" applyAlignment="1" applyProtection="1">
      <alignment horizontal="right" vertical="center"/>
    </xf>
    <xf numFmtId="170" fontId="17" fillId="2" borderId="17" xfId="0" applyNumberFormat="1" applyFont="1" applyFill="1" applyBorder="1" applyAlignment="1" applyProtection="1">
      <alignment horizontal="right" vertical="center"/>
    </xf>
    <xf numFmtId="170" fontId="17" fillId="2" borderId="0" xfId="0" applyNumberFormat="1" applyFont="1" applyFill="1" applyBorder="1" applyAlignment="1" applyProtection="1">
      <alignment horizontal="center" vertical="center"/>
    </xf>
    <xf numFmtId="167" fontId="17" fillId="2" borderId="6" xfId="1" applyNumberFormat="1" applyFont="1" applyFill="1" applyBorder="1" applyAlignment="1">
      <alignment vertical="center"/>
    </xf>
    <xf numFmtId="170" fontId="17" fillId="2" borderId="20" xfId="0" applyNumberFormat="1" applyFont="1" applyFill="1" applyBorder="1" applyAlignment="1" applyProtection="1">
      <alignment horizontal="right" vertical="center"/>
    </xf>
    <xf numFmtId="0" fontId="18" fillId="2" borderId="0" xfId="0" applyFont="1" applyFill="1" applyBorder="1" applyAlignment="1">
      <alignment vertical="center"/>
    </xf>
    <xf numFmtId="0" fontId="8" fillId="2" borderId="14" xfId="0" applyFont="1" applyFill="1" applyBorder="1" applyAlignment="1" applyProtection="1">
      <alignment horizontal="center" vertical="center"/>
    </xf>
    <xf numFmtId="165" fontId="8" fillId="2" borderId="14" xfId="0" applyNumberFormat="1" applyFont="1" applyFill="1" applyBorder="1" applyAlignment="1" applyProtection="1">
      <alignment vertical="center"/>
    </xf>
    <xf numFmtId="165" fontId="8" fillId="2" borderId="13" xfId="0" applyNumberFormat="1" applyFont="1" applyFill="1" applyBorder="1" applyAlignment="1" applyProtection="1">
      <alignment vertical="center"/>
    </xf>
    <xf numFmtId="165" fontId="8" fillId="2" borderId="15" xfId="0" applyNumberFormat="1" applyFont="1" applyFill="1" applyBorder="1" applyAlignment="1" applyProtection="1">
      <alignment vertical="center"/>
    </xf>
    <xf numFmtId="170" fontId="22" fillId="2" borderId="13" xfId="0" applyNumberFormat="1" applyFont="1" applyFill="1" applyBorder="1" applyAlignment="1" applyProtection="1">
      <alignment horizontal="center" vertical="center"/>
    </xf>
    <xf numFmtId="167" fontId="22" fillId="2" borderId="10" xfId="1" applyNumberFormat="1" applyFont="1" applyFill="1" applyBorder="1" applyAlignment="1">
      <alignment vertical="center"/>
    </xf>
    <xf numFmtId="170" fontId="22" fillId="2" borderId="12" xfId="1" applyNumberFormat="1" applyFont="1" applyFill="1" applyBorder="1" applyAlignment="1">
      <alignment vertical="center"/>
    </xf>
    <xf numFmtId="166" fontId="8" fillId="2" borderId="11" xfId="0" applyNumberFormat="1" applyFont="1" applyFill="1" applyBorder="1" applyAlignment="1" applyProtection="1">
      <alignment vertical="center"/>
    </xf>
    <xf numFmtId="165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26" fillId="4" borderId="38" xfId="0" applyFont="1" applyFill="1" applyBorder="1" applyAlignment="1" applyProtection="1">
      <alignment horizontal="center" vertical="center"/>
    </xf>
    <xf numFmtId="0" fontId="26" fillId="4" borderId="48" xfId="0" applyFont="1" applyFill="1" applyBorder="1" applyAlignment="1" applyProtection="1">
      <alignment horizontal="center" vertical="center"/>
    </xf>
    <xf numFmtId="0" fontId="26" fillId="4" borderId="49" xfId="0" applyFont="1" applyFill="1" applyBorder="1" applyAlignment="1" applyProtection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0" xfId="0" applyFont="1" applyFill="1" applyBorder="1" applyAlignment="1">
      <alignment horizontal="center" vertical="center"/>
    </xf>
    <xf numFmtId="0" fontId="26" fillId="4" borderId="39" xfId="0" applyFont="1" applyFill="1" applyBorder="1" applyAlignment="1" applyProtection="1">
      <alignment horizontal="center" vertical="center"/>
    </xf>
    <xf numFmtId="0" fontId="26" fillId="4" borderId="40" xfId="0" applyFont="1" applyFill="1" applyBorder="1" applyAlignment="1" applyProtection="1">
      <alignment horizontal="center" vertical="center"/>
    </xf>
    <xf numFmtId="0" fontId="26" fillId="4" borderId="37" xfId="0" applyFont="1" applyFill="1" applyBorder="1" applyAlignment="1" applyProtection="1">
      <alignment horizontal="center" vertical="center"/>
    </xf>
    <xf numFmtId="0" fontId="26" fillId="4" borderId="50" xfId="0" applyFont="1" applyFill="1" applyBorder="1" applyAlignment="1" applyProtection="1">
      <alignment horizontal="center" vertical="center"/>
    </xf>
    <xf numFmtId="0" fontId="29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vertical="top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/>
    <xf numFmtId="0" fontId="14" fillId="2" borderId="0" xfId="0" applyFont="1" applyFill="1" applyAlignment="1">
      <alignment horizontal="center" vertical="center"/>
    </xf>
    <xf numFmtId="3" fontId="31" fillId="2" borderId="0" xfId="0" applyNumberFormat="1" applyFont="1" applyFill="1"/>
    <xf numFmtId="3" fontId="23" fillId="2" borderId="0" xfId="0" applyNumberFormat="1" applyFont="1" applyFill="1"/>
    <xf numFmtId="4" fontId="23" fillId="2" borderId="0" xfId="0" applyNumberFormat="1" applyFont="1" applyFill="1"/>
    <xf numFmtId="4" fontId="31" fillId="2" borderId="0" xfId="0" applyNumberFormat="1" applyFont="1" applyFill="1"/>
    <xf numFmtId="4" fontId="31" fillId="2" borderId="0" xfId="0" applyNumberFormat="1" applyFont="1" applyFill="1" applyBorder="1"/>
    <xf numFmtId="165" fontId="23" fillId="2" borderId="0" xfId="0" applyNumberFormat="1" applyFont="1" applyFill="1"/>
    <xf numFmtId="3" fontId="28" fillId="2" borderId="0" xfId="0" applyNumberFormat="1" applyFont="1" applyFill="1"/>
    <xf numFmtId="169" fontId="28" fillId="2" borderId="0" xfId="0" applyNumberFormat="1" applyFont="1" applyFill="1"/>
    <xf numFmtId="165" fontId="28" fillId="2" borderId="0" xfId="0" applyNumberFormat="1" applyFont="1" applyFill="1"/>
    <xf numFmtId="2" fontId="11" fillId="2" borderId="0" xfId="0" applyNumberFormat="1" applyFont="1" applyFill="1"/>
    <xf numFmtId="2" fontId="11" fillId="2" borderId="0" xfId="0" applyNumberFormat="1" applyFont="1" applyFill="1" applyBorder="1"/>
    <xf numFmtId="0" fontId="33" fillId="2" borderId="0" xfId="0" applyFont="1" applyFill="1"/>
    <xf numFmtId="0" fontId="12" fillId="2" borderId="0" xfId="0" applyFont="1" applyFill="1"/>
    <xf numFmtId="0" fontId="34" fillId="2" borderId="0" xfId="0" applyFont="1" applyFill="1"/>
    <xf numFmtId="165" fontId="12" fillId="2" borderId="0" xfId="0" applyNumberFormat="1" applyFont="1" applyFill="1"/>
    <xf numFmtId="8" fontId="1" fillId="2" borderId="0" xfId="0" applyNumberFormat="1" applyFont="1" applyFill="1"/>
    <xf numFmtId="0" fontId="32" fillId="2" borderId="53" xfId="0" applyFont="1" applyFill="1" applyBorder="1"/>
    <xf numFmtId="4" fontId="31" fillId="2" borderId="53" xfId="0" applyNumberFormat="1" applyFont="1" applyFill="1" applyBorder="1"/>
    <xf numFmtId="0" fontId="32" fillId="2" borderId="0" xfId="0" applyFont="1" applyFill="1" applyBorder="1"/>
    <xf numFmtId="0" fontId="3" fillId="2" borderId="0" xfId="0" applyFont="1" applyFill="1" applyBorder="1"/>
    <xf numFmtId="0" fontId="14" fillId="2" borderId="0" xfId="0" applyFont="1" applyFill="1" applyBorder="1"/>
    <xf numFmtId="0" fontId="23" fillId="2" borderId="65" xfId="0" applyFont="1" applyFill="1" applyBorder="1" applyAlignment="1">
      <alignment horizontal="left" indent="1"/>
    </xf>
    <xf numFmtId="169" fontId="31" fillId="2" borderId="65" xfId="0" applyNumberFormat="1" applyFont="1" applyFill="1" applyBorder="1"/>
    <xf numFmtId="0" fontId="2" fillId="2" borderId="65" xfId="0" applyFont="1" applyFill="1" applyBorder="1" applyAlignment="1">
      <alignment horizontal="left" indent="1"/>
    </xf>
    <xf numFmtId="0" fontId="2" fillId="2" borderId="54" xfId="0" applyFont="1" applyFill="1" applyBorder="1" applyAlignment="1">
      <alignment horizontal="left" indent="1"/>
    </xf>
    <xf numFmtId="3" fontId="6" fillId="2" borderId="54" xfId="0" applyNumberFormat="1" applyFont="1" applyFill="1" applyBorder="1" applyAlignment="1">
      <alignment horizontal="right"/>
    </xf>
    <xf numFmtId="3" fontId="6" fillId="2" borderId="65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left" indent="1"/>
    </xf>
    <xf numFmtId="3" fontId="6" fillId="2" borderId="17" xfId="0" applyNumberFormat="1" applyFont="1" applyFill="1" applyBorder="1" applyAlignment="1">
      <alignment horizontal="right"/>
    </xf>
    <xf numFmtId="0" fontId="35" fillId="4" borderId="66" xfId="0" applyFont="1" applyFill="1" applyBorder="1" applyAlignment="1">
      <alignment horizontal="center" vertical="center"/>
    </xf>
    <xf numFmtId="0" fontId="35" fillId="4" borderId="22" xfId="0" applyFont="1" applyFill="1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left" indent="1"/>
    </xf>
    <xf numFmtId="3" fontId="2" fillId="0" borderId="54" xfId="0" applyNumberFormat="1" applyFont="1" applyFill="1" applyBorder="1" applyAlignment="1">
      <alignment horizontal="right"/>
    </xf>
    <xf numFmtId="0" fontId="2" fillId="0" borderId="65" xfId="0" applyFont="1" applyFill="1" applyBorder="1" applyAlignment="1">
      <alignment horizontal="left" indent="1"/>
    </xf>
    <xf numFmtId="169" fontId="2" fillId="0" borderId="65" xfId="0" applyNumberFormat="1" applyFont="1" applyFill="1" applyBorder="1" applyAlignment="1">
      <alignment horizontal="right"/>
    </xf>
    <xf numFmtId="0" fontId="2" fillId="0" borderId="17" xfId="0" applyFont="1" applyFill="1" applyBorder="1" applyAlignment="1">
      <alignment horizontal="left" indent="1"/>
    </xf>
    <xf numFmtId="169" fontId="2" fillId="0" borderId="17" xfId="0" applyNumberFormat="1" applyFont="1" applyFill="1" applyBorder="1" applyAlignment="1">
      <alignment horizontal="right"/>
    </xf>
    <xf numFmtId="0" fontId="2" fillId="0" borderId="17" xfId="0" applyFont="1" applyFill="1" applyBorder="1" applyAlignment="1">
      <alignment horizontal="left" vertical="center" wrapText="1" indent="1"/>
    </xf>
    <xf numFmtId="3" fontId="2" fillId="0" borderId="17" xfId="0" applyNumberFormat="1" applyFont="1" applyFill="1" applyBorder="1" applyAlignment="1">
      <alignment horizontal="right"/>
    </xf>
    <xf numFmtId="0" fontId="2" fillId="0" borderId="65" xfId="0" applyFont="1" applyFill="1" applyBorder="1" applyAlignment="1">
      <alignment horizontal="left" vertical="center" wrapText="1" indent="1"/>
    </xf>
    <xf numFmtId="3" fontId="2" fillId="0" borderId="65" xfId="0" applyNumberFormat="1" applyFont="1" applyFill="1" applyBorder="1" applyAlignment="1">
      <alignment horizontal="right" vertical="center"/>
    </xf>
    <xf numFmtId="3" fontId="6" fillId="0" borderId="54" xfId="0" applyNumberFormat="1" applyFont="1" applyFill="1" applyBorder="1" applyAlignment="1">
      <alignment horizontal="right"/>
    </xf>
    <xf numFmtId="169" fontId="6" fillId="0" borderId="65" xfId="0" applyNumberFormat="1" applyFont="1" applyFill="1" applyBorder="1" applyAlignment="1">
      <alignment horizontal="right"/>
    </xf>
    <xf numFmtId="0" fontId="23" fillId="0" borderId="64" xfId="0" applyFont="1" applyFill="1" applyBorder="1" applyAlignment="1">
      <alignment horizontal="left" indent="1"/>
    </xf>
    <xf numFmtId="169" fontId="23" fillId="0" borderId="64" xfId="0" applyNumberFormat="1" applyFont="1" applyFill="1" applyBorder="1"/>
    <xf numFmtId="169" fontId="23" fillId="0" borderId="64" xfId="0" applyNumberFormat="1" applyFont="1" applyFill="1" applyBorder="1" applyAlignment="1">
      <alignment horizontal="right"/>
    </xf>
    <xf numFmtId="0" fontId="14" fillId="0" borderId="67" xfId="0" applyFont="1" applyFill="1" applyBorder="1"/>
    <xf numFmtId="0" fontId="14" fillId="0" borderId="63" xfId="0" applyFont="1" applyFill="1" applyBorder="1"/>
    <xf numFmtId="0" fontId="14" fillId="0" borderId="68" xfId="0" applyFont="1" applyFill="1" applyBorder="1"/>
    <xf numFmtId="0" fontId="23" fillId="0" borderId="54" xfId="0" applyFont="1" applyFill="1" applyBorder="1" applyAlignment="1">
      <alignment horizontal="left" vertical="center" wrapText="1" indent="1"/>
    </xf>
    <xf numFmtId="3" fontId="31" fillId="0" borderId="54" xfId="0" applyNumberFormat="1" applyFont="1" applyFill="1" applyBorder="1" applyAlignment="1">
      <alignment horizontal="right" vertical="center" wrapText="1"/>
    </xf>
    <xf numFmtId="0" fontId="23" fillId="0" borderId="65" xfId="0" applyFont="1" applyFill="1" applyBorder="1" applyAlignment="1">
      <alignment horizontal="left" indent="1"/>
    </xf>
    <xf numFmtId="169" fontId="31" fillId="0" borderId="65" xfId="0" applyNumberFormat="1" applyFont="1" applyFill="1" applyBorder="1" applyAlignment="1">
      <alignment horizontal="right" vertical="center" wrapText="1"/>
    </xf>
    <xf numFmtId="169" fontId="31" fillId="0" borderId="65" xfId="0" applyNumberFormat="1" applyFont="1" applyFill="1" applyBorder="1"/>
    <xf numFmtId="0" fontId="2" fillId="0" borderId="54" xfId="0" applyFont="1" applyFill="1" applyBorder="1" applyAlignment="1">
      <alignment horizontal="left" vertical="center"/>
    </xf>
    <xf numFmtId="169" fontId="2" fillId="0" borderId="54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left" vertical="center"/>
    </xf>
    <xf numFmtId="169" fontId="2" fillId="0" borderId="17" xfId="0" applyNumberFormat="1" applyFont="1" applyFill="1" applyBorder="1" applyAlignment="1">
      <alignment horizontal="right" vertical="center"/>
    </xf>
    <xf numFmtId="0" fontId="2" fillId="0" borderId="65" xfId="0" applyFont="1" applyFill="1" applyBorder="1" applyAlignment="1">
      <alignment horizontal="left" vertical="center"/>
    </xf>
    <xf numFmtId="169" fontId="2" fillId="0" borderId="65" xfId="0" applyNumberFormat="1" applyFont="1" applyFill="1" applyBorder="1" applyAlignment="1">
      <alignment horizontal="right" vertical="center"/>
    </xf>
    <xf numFmtId="169" fontId="6" fillId="0" borderId="54" xfId="0" applyNumberFormat="1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/>
    </xf>
    <xf numFmtId="169" fontId="6" fillId="2" borderId="17" xfId="0" applyNumberFormat="1" applyFont="1" applyFill="1" applyBorder="1" applyAlignment="1">
      <alignment horizontal="right" vertical="center"/>
    </xf>
    <xf numFmtId="0" fontId="2" fillId="2" borderId="65" xfId="0" applyFont="1" applyFill="1" applyBorder="1" applyAlignment="1">
      <alignment horizontal="left" vertical="center"/>
    </xf>
    <xf numFmtId="169" fontId="6" fillId="2" borderId="65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 applyProtection="1">
      <alignment horizontal="right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24" xfId="0" applyFont="1" applyFill="1" applyBorder="1" applyAlignment="1" applyProtection="1">
      <alignment horizontal="center" vertical="center"/>
    </xf>
    <xf numFmtId="0" fontId="23" fillId="3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6" fillId="4" borderId="28" xfId="0" applyFont="1" applyFill="1" applyBorder="1" applyAlignment="1" applyProtection="1">
      <alignment horizontal="center" vertical="center"/>
    </xf>
    <xf numFmtId="0" fontId="26" fillId="4" borderId="33" xfId="0" applyFont="1" applyFill="1" applyBorder="1" applyAlignment="1">
      <alignment horizontal="center" vertical="center"/>
    </xf>
    <xf numFmtId="0" fontId="26" fillId="4" borderId="26" xfId="0" applyFont="1" applyFill="1" applyBorder="1" applyAlignment="1">
      <alignment horizontal="center" vertical="center"/>
    </xf>
    <xf numFmtId="0" fontId="26" fillId="4" borderId="27" xfId="0" applyFont="1" applyFill="1" applyBorder="1" applyAlignment="1">
      <alignment horizontal="center" vertical="center"/>
    </xf>
    <xf numFmtId="0" fontId="22" fillId="2" borderId="0" xfId="0" applyFont="1" applyFill="1" applyBorder="1" applyAlignment="1" applyProtection="1">
      <alignment horizontal="center"/>
    </xf>
    <xf numFmtId="0" fontId="26" fillId="4" borderId="46" xfId="0" applyFont="1" applyFill="1" applyBorder="1" applyAlignment="1" applyProtection="1">
      <alignment horizontal="center" vertical="center"/>
    </xf>
    <xf numFmtId="0" fontId="26" fillId="4" borderId="47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</xf>
    <xf numFmtId="0" fontId="26" fillId="4" borderId="41" xfId="0" applyFont="1" applyFill="1" applyBorder="1" applyAlignment="1" applyProtection="1">
      <alignment horizontal="center" vertical="center"/>
    </xf>
    <xf numFmtId="0" fontId="26" fillId="4" borderId="21" xfId="0" applyFont="1" applyFill="1" applyBorder="1" applyAlignment="1" applyProtection="1">
      <alignment horizontal="center" vertical="center"/>
    </xf>
    <xf numFmtId="0" fontId="26" fillId="4" borderId="42" xfId="0" applyFont="1" applyFill="1" applyBorder="1" applyAlignment="1" applyProtection="1">
      <alignment horizontal="center" vertical="center"/>
    </xf>
    <xf numFmtId="0" fontId="26" fillId="4" borderId="43" xfId="0" applyFont="1" applyFill="1" applyBorder="1" applyAlignment="1" applyProtection="1">
      <alignment horizontal="center" vertical="center"/>
    </xf>
    <xf numFmtId="0" fontId="26" fillId="4" borderId="44" xfId="0" applyFont="1" applyFill="1" applyBorder="1" applyAlignment="1" applyProtection="1">
      <alignment horizontal="center" vertical="center"/>
    </xf>
    <xf numFmtId="0" fontId="26" fillId="4" borderId="45" xfId="0" applyFont="1" applyFill="1" applyBorder="1" applyAlignment="1" applyProtection="1">
      <alignment horizontal="center" vertical="center"/>
    </xf>
    <xf numFmtId="0" fontId="26" fillId="4" borderId="41" xfId="0" applyFont="1" applyFill="1" applyBorder="1" applyAlignment="1" applyProtection="1">
      <alignment horizontal="center" vertical="center" wrapText="1"/>
    </xf>
    <xf numFmtId="0" fontId="26" fillId="4" borderId="21" xfId="0" applyFont="1" applyFill="1" applyBorder="1" applyAlignment="1" applyProtection="1">
      <alignment horizontal="center" vertical="center" wrapText="1"/>
    </xf>
    <xf numFmtId="0" fontId="26" fillId="4" borderId="42" xfId="0" applyFont="1" applyFill="1" applyBorder="1" applyAlignment="1" applyProtection="1">
      <alignment horizontal="center" vertical="center" wrapText="1"/>
    </xf>
    <xf numFmtId="0" fontId="26" fillId="4" borderId="43" xfId="0" applyFont="1" applyFill="1" applyBorder="1" applyAlignment="1" applyProtection="1">
      <alignment horizontal="center" vertical="center" wrapText="1"/>
    </xf>
    <xf numFmtId="0" fontId="26" fillId="4" borderId="44" xfId="0" applyFont="1" applyFill="1" applyBorder="1" applyAlignment="1" applyProtection="1">
      <alignment horizontal="center" vertical="center" wrapText="1"/>
    </xf>
    <xf numFmtId="0" fontId="26" fillId="4" borderId="45" xfId="0" applyFont="1" applyFill="1" applyBorder="1" applyAlignment="1" applyProtection="1">
      <alignment horizontal="center" vertical="center" wrapText="1"/>
    </xf>
    <xf numFmtId="0" fontId="26" fillId="4" borderId="35" xfId="0" applyFont="1" applyFill="1" applyBorder="1" applyAlignment="1" applyProtection="1">
      <alignment horizontal="center" vertical="center"/>
    </xf>
    <xf numFmtId="0" fontId="26" fillId="4" borderId="36" xfId="0" applyFont="1" applyFill="1" applyBorder="1" applyAlignment="1" applyProtection="1">
      <alignment horizontal="center" vertical="center"/>
    </xf>
    <xf numFmtId="0" fontId="27" fillId="4" borderId="54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7" fillId="4" borderId="69" xfId="0" applyFont="1" applyFill="1" applyBorder="1" applyAlignment="1">
      <alignment horizontal="center" vertical="center"/>
    </xf>
    <xf numFmtId="0" fontId="26" fillId="4" borderId="65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/>
    </xf>
    <xf numFmtId="0" fontId="30" fillId="4" borderId="54" xfId="0" applyFont="1" applyFill="1" applyBorder="1" applyAlignment="1">
      <alignment horizontal="center" vertical="center"/>
    </xf>
    <xf numFmtId="0" fontId="30" fillId="4" borderId="69" xfId="0" applyFont="1" applyFill="1" applyBorder="1" applyAlignment="1">
      <alignment horizontal="center" vertical="center"/>
    </xf>
    <xf numFmtId="0" fontId="36" fillId="4" borderId="17" xfId="0" applyFont="1" applyFill="1" applyBorder="1" applyAlignment="1">
      <alignment horizontal="center" vertical="center"/>
    </xf>
    <xf numFmtId="0" fontId="23" fillId="5" borderId="64" xfId="0" applyFont="1" applyFill="1" applyBorder="1" applyAlignment="1">
      <alignment horizontal="center" vertical="center"/>
    </xf>
    <xf numFmtId="0" fontId="28" fillId="4" borderId="54" xfId="0" applyFont="1" applyFill="1" applyBorder="1" applyAlignment="1">
      <alignment horizontal="center" vertical="center"/>
    </xf>
    <xf numFmtId="17" fontId="27" fillId="4" borderId="69" xfId="0" applyNumberFormat="1" applyFont="1" applyFill="1" applyBorder="1" applyAlignment="1">
      <alignment horizontal="center"/>
    </xf>
    <xf numFmtId="0" fontId="27" fillId="4" borderId="69" xfId="0" applyFont="1" applyFill="1" applyBorder="1" applyAlignment="1">
      <alignment horizontal="center"/>
    </xf>
    <xf numFmtId="0" fontId="24" fillId="4" borderId="65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 wrapText="1"/>
    </xf>
  </cellXfs>
  <cellStyles count="3">
    <cellStyle name="Millares" xfId="1" builtinId="3"/>
    <cellStyle name="No-definido" xfId="2"/>
    <cellStyle name="Normal" xfId="0" builtinId="0"/>
  </cellStyles>
  <dxfs count="0"/>
  <tableStyles count="0" defaultTableStyle="TableStyleMedium9" defaultPivotStyle="PivotStyleLight16"/>
  <colors>
    <mruColors>
      <color rgb="FFFF9966"/>
      <color rgb="FF66FFFF"/>
      <color rgb="FFF0EA00"/>
      <color rgb="FFCCECFF"/>
      <color rgb="FF99CCFF"/>
      <color rgb="FF745A94"/>
      <color rgb="FF000000"/>
      <color rgb="FFCCCC00"/>
      <color rgb="FF957EB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CRÉDITOS ESCRITURADOS</a:t>
            </a:r>
          </a:p>
          <a:p>
            <a:pPr>
              <a:defRPr/>
            </a:pPr>
            <a:r>
              <a:rPr lang="es-SV"/>
              <a:t>ENERO - ABRIL</a:t>
            </a:r>
            <a:r>
              <a:rPr lang="es-SV" baseline="0"/>
              <a:t> </a:t>
            </a:r>
            <a:r>
              <a:rPr lang="es-SV"/>
              <a:t>2015</a:t>
            </a:r>
          </a:p>
        </c:rich>
      </c:tx>
      <c:layout>
        <c:manualLayout>
          <c:xMode val="edge"/>
          <c:yMode val="edge"/>
          <c:x val="0.29289602086330907"/>
          <c:y val="1.3895928006939049E-3"/>
        </c:manualLayout>
      </c:layout>
      <c:overlay val="1"/>
    </c:title>
    <c:autoTitleDeleted val="0"/>
    <c:view3D>
      <c:rotX val="60"/>
      <c:hPercent val="40"/>
      <c:rotY val="150"/>
      <c:depthPercent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5077585163863691"/>
          <c:w val="0.8977182275872343"/>
          <c:h val="0.79262761015324068"/>
        </c:manualLayout>
      </c:layout>
      <c:pie3DChart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 prstMaterial="softEdge">
              <a:bevelT w="254000" h="254000" prst="artDeco"/>
              <a:bevelB w="254000" h="127000" prst="artDeco"/>
            </a:sp3d>
          </c:spPr>
          <c:explosion val="7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1"/>
            <c:bubble3D val="0"/>
            <c:explosion val="2"/>
            <c:spPr>
              <a:solidFill>
                <a:schemeClr val="accent2">
                  <a:lumMod val="40000"/>
                  <a:lumOff val="60000"/>
                </a:schemeClr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Lbls>
            <c:dLbl>
              <c:idx val="0"/>
              <c:layout>
                <c:manualLayout>
                  <c:x val="0.16619168768467515"/>
                  <c:y val="-0.14679650243948486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spPr/>
              <c:txPr>
                <a:bodyPr/>
                <a:lstStyle/>
                <a:p>
                  <a:pPr algn="ctr">
                    <a:defRPr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dLblPos val="inEnd"/>
              <c:showLegendKey val="0"/>
              <c:showVal val="1"/>
              <c:showCatName val="1"/>
              <c:showSerName val="1"/>
              <c:showPercent val="1"/>
              <c:showBubbleSize val="0"/>
              <c:separator>
</c:separator>
            </c:dLbl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GRAFICO!$A$5:$A$8</c:f>
              <c:strCache>
                <c:ptCount val="4"/>
                <c:pt idx="0">
                  <c:v>VIVIENDA NUEVA</c:v>
                </c:pt>
                <c:pt idx="1">
                  <c:v>VIVIENDA USADA</c:v>
                </c:pt>
                <c:pt idx="2">
                  <c:v>ACTIVOS EXTRAORDINARIOS</c:v>
                </c:pt>
                <c:pt idx="3">
                  <c:v>OTRAS LINEAS</c:v>
                </c:pt>
              </c:strCache>
            </c:strRef>
          </c:cat>
          <c:val>
            <c:numRef>
              <c:f>GRAFICO!$B$5:$B$8</c:f>
              <c:numCache>
                <c:formatCode>#,##0</c:formatCode>
                <c:ptCount val="4"/>
                <c:pt idx="0">
                  <c:v>657</c:v>
                </c:pt>
                <c:pt idx="1">
                  <c:v>1134</c:v>
                </c:pt>
                <c:pt idx="2">
                  <c:v>303</c:v>
                </c:pt>
                <c:pt idx="3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scene3d>
          <a:camera prst="orthographicFront"/>
          <a:lightRig rig="threePt" dir="t"/>
        </a:scene3d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 pitchFamily="34" charset="0"/>
          <a:ea typeface="Calibri"/>
          <a:cs typeface="Arial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-1021759</xdr:colOff>
      <xdr:row>0</xdr:row>
      <xdr:rowOff>-179572</xdr:rowOff>
    </xdr:from>
    <xdr:to>
      <xdr:col>10</xdr:col>
      <xdr:colOff>528698</xdr:colOff>
      <xdr:row>30</xdr:row>
      <xdr:rowOff>50655</xdr:rowOff>
    </xdr:to>
    <xdr:graphicFrame macro="">
      <xdr:nvGraphicFramePr>
        <xdr:cNvPr id="224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co%20Duro%20D/OFERTA%20VVDA/%25av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/MONITOR%20de%20OPERACIONES/MONI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 "/>
      <sheetName val=" 80% Proyecc."/>
      <sheetName val=" A "/>
      <sheetName val="RESUMEN AVANCE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MESES"/>
      <sheetName val="SINTESIS 1"/>
      <sheetName val="SINTESIS 2"/>
      <sheetName val="ESTADO RESULTADO"/>
      <sheetName val="GRAFICA ESTADO RESULTADO"/>
      <sheetName val="SOLUCIONES HABITACIONALES"/>
      <sheetName val="CREDITOS"/>
      <sheetName val="GRAFICA CRED."/>
      <sheetName val="CASA P-TODOS"/>
      <sheetName val="CRED. RANGO MTO. (2)"/>
      <sheetName val="CREDITOS X SALARIO"/>
      <sheetName val="VIV. NUEVA RANGO MONTO"/>
      <sheetName val="ACTIVOS EXTRAORD "/>
      <sheetName val="GRAFICA ACTIVOS EXTRAORD "/>
      <sheetName val="Creditos mensual"/>
      <sheetName val="Recuperacion mensual y Cartera"/>
      <sheetName val="CARTERA HIPOTEC"/>
      <sheetName val="COBERTURA 2014"/>
      <sheetName val="CARTERA HIPOTEC (2)"/>
      <sheetName val="CANCELADOS"/>
      <sheetName val="cancelados montos"/>
      <sheetName val="GRAFICA CARTERA HIPOTEC"/>
      <sheetName val="VIV. NVA S.M."/>
      <sheetName val="TASAS"/>
      <sheetName val="Disponibilidad Contable"/>
      <sheetName val="GRAFICA DISPONB Y RECUP"/>
      <sheetName val="EstadoDeResultados (2)"/>
      <sheetName val="COMP. INGR.OP."/>
      <sheetName val="COMPAR. GAST.OP."/>
      <sheetName val="GTO. ADMT. SAL."/>
      <sheetName val="HIPOTECAS"/>
      <sheetName val="GRAFICA HIPOTECAS"/>
      <sheetName val="COTIZACIONES"/>
      <sheetName val="GRAFICA COTIZACIONES"/>
      <sheetName val="TITULOS VALORES"/>
      <sheetName val="RECLAMOS SEGUROS"/>
      <sheetName val="SINTESIS MENSUAL"/>
      <sheetName val="SINTESIS HISTORICA"/>
      <sheetName val="CIFRAS RELEVANTES WEB"/>
      <sheetName val="GESTION OPERATIVA WEB"/>
      <sheetName val="ESTADOS FINANCIEROS WEB"/>
      <sheetName val="EstadoDeResultados"/>
      <sheetName val="CRED. RANGO MTO."/>
      <sheetName val="VIV. NUEVA RANGO 31,000"/>
    </sheetNames>
    <sheetDataSet>
      <sheetData sheetId="0">
        <row r="4">
          <cell r="F4">
            <v>31650.631140000001</v>
          </cell>
        </row>
        <row r="7">
          <cell r="F7">
            <v>18886.940050000001</v>
          </cell>
        </row>
        <row r="14">
          <cell r="F14">
            <v>12763.69109</v>
          </cell>
        </row>
        <row r="19">
          <cell r="F19">
            <v>834674.93044999999</v>
          </cell>
        </row>
        <row r="20">
          <cell r="F20">
            <v>512283.98469999997</v>
          </cell>
        </row>
        <row r="21">
          <cell r="F21">
            <v>322390.94575000001</v>
          </cell>
        </row>
        <row r="37">
          <cell r="B37">
            <v>1891</v>
          </cell>
          <cell r="C37">
            <v>1716</v>
          </cell>
          <cell r="D37">
            <v>2107</v>
          </cell>
          <cell r="E37">
            <v>1830</v>
          </cell>
          <cell r="F37">
            <v>2225</v>
          </cell>
        </row>
        <row r="38">
          <cell r="B38">
            <v>27944.713089999997</v>
          </cell>
          <cell r="C38">
            <v>24513.514359999997</v>
          </cell>
          <cell r="D38">
            <v>29785.488920000003</v>
          </cell>
          <cell r="E38">
            <v>27185.419330000001</v>
          </cell>
          <cell r="F38">
            <v>43532.787380000009</v>
          </cell>
        </row>
        <row r="41">
          <cell r="B41">
            <v>565</v>
          </cell>
          <cell r="C41">
            <v>394</v>
          </cell>
          <cell r="D41">
            <v>700</v>
          </cell>
          <cell r="E41">
            <v>540</v>
          </cell>
          <cell r="F41">
            <v>657</v>
          </cell>
        </row>
        <row r="42">
          <cell r="B42">
            <v>10549.287489999999</v>
          </cell>
          <cell r="C42">
            <v>7631.0907999999999</v>
          </cell>
          <cell r="D42">
            <v>12350.522709999999</v>
          </cell>
          <cell r="E42">
            <v>10719.299419999999</v>
          </cell>
          <cell r="F42">
            <v>21116.269369999998</v>
          </cell>
        </row>
        <row r="47">
          <cell r="B47">
            <v>952</v>
          </cell>
          <cell r="C47">
            <v>970</v>
          </cell>
          <cell r="D47">
            <v>939</v>
          </cell>
          <cell r="E47">
            <v>896</v>
          </cell>
          <cell r="F47">
            <v>1134</v>
          </cell>
        </row>
        <row r="48">
          <cell r="B48">
            <v>14210.168610000001</v>
          </cell>
          <cell r="C48">
            <v>13760.55365</v>
          </cell>
          <cell r="D48">
            <v>13477.057199999999</v>
          </cell>
          <cell r="E48">
            <v>12962.105240000001</v>
          </cell>
          <cell r="F48">
            <v>17948.276229999999</v>
          </cell>
        </row>
        <row r="57">
          <cell r="B57">
            <v>257</v>
          </cell>
          <cell r="C57">
            <v>235</v>
          </cell>
          <cell r="D57">
            <v>311</v>
          </cell>
          <cell r="E57">
            <v>301</v>
          </cell>
          <cell r="F57">
            <v>303</v>
          </cell>
        </row>
        <row r="58">
          <cell r="B58">
            <v>1863.3603199999998</v>
          </cell>
          <cell r="C58">
            <v>1889.6096400000001</v>
          </cell>
          <cell r="D58">
            <v>2618.88787</v>
          </cell>
          <cell r="E58">
            <v>2576.73848</v>
          </cell>
          <cell r="F58">
            <v>2871.2206300000003</v>
          </cell>
        </row>
        <row r="143">
          <cell r="B143">
            <v>37219.771959999998</v>
          </cell>
          <cell r="C143">
            <v>39690.469870000001</v>
          </cell>
          <cell r="D143">
            <v>41577.004480000003</v>
          </cell>
          <cell r="E143">
            <v>42261.788939999999</v>
          </cell>
          <cell r="F143">
            <v>43911.120240000004</v>
          </cell>
        </row>
        <row r="174">
          <cell r="F174">
            <v>99222</v>
          </cell>
        </row>
        <row r="175">
          <cell r="F175">
            <v>98370</v>
          </cell>
        </row>
        <row r="176">
          <cell r="F176">
            <v>852</v>
          </cell>
        </row>
        <row r="182">
          <cell r="B182">
            <v>6.8138300000000003</v>
          </cell>
          <cell r="C182">
            <v>3.2070099999999999</v>
          </cell>
          <cell r="D182">
            <v>2.2504</v>
          </cell>
          <cell r="E182">
            <v>3.0711200000000001</v>
          </cell>
          <cell r="F182">
            <v>0</v>
          </cell>
        </row>
        <row r="225">
          <cell r="B225">
            <v>0</v>
          </cell>
          <cell r="C225">
            <v>0</v>
          </cell>
          <cell r="D225">
            <v>5743.9</v>
          </cell>
          <cell r="E225">
            <v>6166.5</v>
          </cell>
          <cell r="F225">
            <v>6074.7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3">
          <cell r="B3" t="str">
            <v>Síntesis Estadística 1973 - Abril 2015</v>
          </cell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</row>
        <row r="51">
          <cell r="C51">
            <v>2225</v>
          </cell>
          <cell r="D51">
            <v>43532.787380000002</v>
          </cell>
          <cell r="E51">
            <v>9345</v>
          </cell>
          <cell r="F51">
            <v>657</v>
          </cell>
          <cell r="G51">
            <v>21116.269369999998</v>
          </cell>
          <cell r="H51">
            <v>99222</v>
          </cell>
          <cell r="I51">
            <v>869236.32880999998</v>
          </cell>
          <cell r="J51">
            <v>7.9500000000000001E-2</v>
          </cell>
          <cell r="K51">
            <v>834674.93044999999</v>
          </cell>
          <cell r="L51">
            <v>512283.98469999997</v>
          </cell>
          <cell r="M51">
            <v>322390.94575000001</v>
          </cell>
          <cell r="N51">
            <v>31650.631140000001</v>
          </cell>
          <cell r="O51">
            <v>18886.940050000001</v>
          </cell>
          <cell r="P51">
            <v>12763.69109</v>
          </cell>
          <cell r="Q51">
            <v>6074.7</v>
          </cell>
          <cell r="S51">
            <v>4180</v>
          </cell>
          <cell r="T51">
            <v>2501.0747999999999</v>
          </cell>
          <cell r="U51">
            <v>238293.9277</v>
          </cell>
          <cell r="V51">
            <v>3.3099999999999997E-2</v>
          </cell>
        </row>
      </sheetData>
      <sheetData sheetId="39">
        <row r="1">
          <cell r="B1" t="str">
            <v>Cifras Relevantes</v>
          </cell>
          <cell r="C1"/>
          <cell r="D1"/>
        </row>
        <row r="2">
          <cell r="B2" t="str">
            <v>Acumulado 1973 - Abril 2015</v>
          </cell>
          <cell r="C2"/>
          <cell r="D2"/>
        </row>
        <row r="22">
          <cell r="B22" t="str">
            <v>Cartera Hipotecaria Total</v>
          </cell>
        </row>
        <row r="23">
          <cell r="B23" t="str">
            <v>Hipotecas Inscritas</v>
          </cell>
        </row>
        <row r="24">
          <cell r="B24" t="str">
            <v>Hipotecas en proceso de Inscripción</v>
          </cell>
        </row>
      </sheetData>
      <sheetData sheetId="40">
        <row r="2">
          <cell r="A2" t="str">
            <v>Período abril 2011-2015.</v>
          </cell>
          <cell r="B2"/>
          <cell r="C2"/>
          <cell r="D2"/>
          <cell r="E2"/>
          <cell r="F2"/>
        </row>
        <row r="35">
          <cell r="B35">
            <v>117</v>
          </cell>
          <cell r="C35">
            <v>117</v>
          </cell>
          <cell r="D35">
            <v>157</v>
          </cell>
          <cell r="E35">
            <v>93</v>
          </cell>
          <cell r="F35">
            <v>131</v>
          </cell>
        </row>
        <row r="36">
          <cell r="B36">
            <v>1321.8966700000001</v>
          </cell>
          <cell r="C36">
            <v>1232.26027</v>
          </cell>
          <cell r="D36">
            <v>1339.0211399999998</v>
          </cell>
          <cell r="E36">
            <v>927.27619000000004</v>
          </cell>
          <cell r="F36">
            <v>1597.02115</v>
          </cell>
        </row>
      </sheetData>
      <sheetData sheetId="41">
        <row r="2">
          <cell r="B2" t="str">
            <v>Al mes de Abril 2015</v>
          </cell>
          <cell r="C2"/>
          <cell r="D2"/>
        </row>
      </sheetData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60"/>
  <sheetViews>
    <sheetView showGridLines="0" tabSelected="1" zoomScale="90" zoomScaleNormal="90" workbookViewId="0">
      <pane xSplit="2" ySplit="6" topLeftCell="C26" activePane="bottomRight" state="frozen"/>
      <selection activeCell="C50" sqref="C50"/>
      <selection pane="topRight" activeCell="C50" sqref="C50"/>
      <selection pane="bottomLeft" activeCell="C50" sqref="C50"/>
      <selection pane="bottomRight" activeCell="J34" sqref="J34"/>
    </sheetView>
  </sheetViews>
  <sheetFormatPr baseColWidth="10" defaultColWidth="11" defaultRowHeight="12.75" x14ac:dyDescent="0.2"/>
  <cols>
    <col min="1" max="1" width="7.7109375" style="50" hidden="1" customWidth="1"/>
    <col min="2" max="2" width="8.5703125" style="50" customWidth="1"/>
    <col min="3" max="3" width="9.42578125" style="50" bestFit="1" customWidth="1"/>
    <col min="4" max="4" width="14.140625" style="50" bestFit="1" customWidth="1"/>
    <col min="5" max="5" width="16.5703125" style="50" customWidth="1"/>
    <col min="6" max="6" width="9.42578125" style="50" bestFit="1" customWidth="1"/>
    <col min="7" max="7" width="14.5703125" style="50" customWidth="1"/>
    <col min="8" max="8" width="9.85546875" style="50" bestFit="1" customWidth="1"/>
    <col min="9" max="9" width="13.42578125" style="50" customWidth="1"/>
    <col min="10" max="11" width="8.42578125" style="50" customWidth="1"/>
    <col min="12" max="12" width="11" style="50" customWidth="1"/>
    <col min="13" max="16384" width="11" style="50"/>
  </cols>
  <sheetData>
    <row r="1" spans="1:13" ht="15.75" x14ac:dyDescent="0.2">
      <c r="B1" s="243" t="s">
        <v>19</v>
      </c>
      <c r="C1" s="243"/>
      <c r="D1" s="243"/>
      <c r="E1" s="243"/>
      <c r="F1" s="243"/>
      <c r="G1" s="243"/>
      <c r="H1" s="243"/>
      <c r="I1" s="243"/>
      <c r="J1" s="243"/>
      <c r="K1" s="243"/>
    </row>
    <row r="2" spans="1:13" ht="15.75" x14ac:dyDescent="0.2">
      <c r="B2" s="244" t="str">
        <f>+'[2]SINTESIS HISTORICA'!$B$3:$V$3</f>
        <v>Síntesis Estadística 1973 - Abril 2015</v>
      </c>
      <c r="C2" s="244"/>
      <c r="D2" s="244"/>
      <c r="E2" s="244"/>
      <c r="F2" s="244"/>
      <c r="G2" s="244"/>
      <c r="H2" s="244"/>
      <c r="I2" s="244"/>
      <c r="J2" s="244"/>
      <c r="K2" s="244"/>
    </row>
    <row r="3" spans="1:13" ht="11.25" customHeight="1" x14ac:dyDescent="0.25">
      <c r="A3" s="249" t="s">
        <v>20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3" s="14" customFormat="1" ht="12.75" customHeight="1" x14ac:dyDescent="0.2">
      <c r="A4" s="74"/>
      <c r="B4" s="108"/>
      <c r="C4" s="246" t="s">
        <v>55</v>
      </c>
      <c r="D4" s="247"/>
      <c r="E4" s="109"/>
      <c r="F4" s="110" t="s">
        <v>56</v>
      </c>
      <c r="G4" s="111"/>
      <c r="H4" s="247" t="s">
        <v>58</v>
      </c>
      <c r="I4" s="247"/>
      <c r="J4" s="247" t="s">
        <v>83</v>
      </c>
      <c r="K4" s="248"/>
    </row>
    <row r="5" spans="1:13" s="14" customFormat="1" ht="13.5" customHeight="1" x14ac:dyDescent="0.2">
      <c r="A5" s="74"/>
      <c r="B5" s="112" t="s">
        <v>21</v>
      </c>
      <c r="C5" s="245" t="s">
        <v>61</v>
      </c>
      <c r="D5" s="242"/>
      <c r="E5" s="73" t="s">
        <v>62</v>
      </c>
      <c r="F5" s="240" t="s">
        <v>70</v>
      </c>
      <c r="G5" s="240"/>
      <c r="H5" s="242" t="s">
        <v>63</v>
      </c>
      <c r="I5" s="242"/>
      <c r="J5" s="240" t="s">
        <v>66</v>
      </c>
      <c r="K5" s="241"/>
    </row>
    <row r="6" spans="1:13" s="15" customFormat="1" ht="18.75" customHeight="1" x14ac:dyDescent="0.2">
      <c r="A6" s="75"/>
      <c r="B6" s="113"/>
      <c r="C6" s="114" t="s">
        <v>90</v>
      </c>
      <c r="D6" s="115" t="s">
        <v>91</v>
      </c>
      <c r="E6" s="116" t="s">
        <v>67</v>
      </c>
      <c r="F6" s="117" t="s">
        <v>90</v>
      </c>
      <c r="G6" s="115" t="s">
        <v>91</v>
      </c>
      <c r="H6" s="117" t="s">
        <v>90</v>
      </c>
      <c r="I6" s="117" t="s">
        <v>91</v>
      </c>
      <c r="J6" s="115" t="s">
        <v>30</v>
      </c>
      <c r="K6" s="118" t="s">
        <v>31</v>
      </c>
    </row>
    <row r="7" spans="1:13" s="5" customFormat="1" ht="14.25" x14ac:dyDescent="0.2">
      <c r="B7" s="76">
        <v>1973</v>
      </c>
      <c r="C7" s="77" t="s">
        <v>92</v>
      </c>
      <c r="D7" s="78" t="s">
        <v>92</v>
      </c>
      <c r="E7" s="79" t="s">
        <v>92</v>
      </c>
      <c r="F7" s="80" t="s">
        <v>32</v>
      </c>
      <c r="G7" s="81" t="s">
        <v>32</v>
      </c>
      <c r="H7" s="82" t="s">
        <v>92</v>
      </c>
      <c r="I7" s="82" t="s">
        <v>92</v>
      </c>
      <c r="J7" s="83">
        <v>0</v>
      </c>
      <c r="K7" s="84">
        <v>0</v>
      </c>
    </row>
    <row r="8" spans="1:13" s="5" customFormat="1" ht="14.25" x14ac:dyDescent="0.2">
      <c r="B8" s="51">
        <v>1974</v>
      </c>
      <c r="C8" s="52">
        <v>230</v>
      </c>
      <c r="D8" s="85">
        <v>250.3</v>
      </c>
      <c r="E8" s="86">
        <v>1150</v>
      </c>
      <c r="F8" s="53" t="s">
        <v>32</v>
      </c>
      <c r="G8" s="87" t="s">
        <v>32</v>
      </c>
      <c r="H8" s="88" t="s">
        <v>34</v>
      </c>
      <c r="I8" s="89">
        <v>248</v>
      </c>
      <c r="J8" s="90">
        <v>6.7000000000000004E-2</v>
      </c>
      <c r="K8" s="54">
        <v>5.0000000000000001E-3</v>
      </c>
      <c r="L8" s="91"/>
      <c r="M8" s="91"/>
    </row>
    <row r="9" spans="1:13" s="5" customFormat="1" ht="14.25" x14ac:dyDescent="0.2">
      <c r="B9" s="51">
        <v>1975</v>
      </c>
      <c r="C9" s="52">
        <v>1516</v>
      </c>
      <c r="D9" s="85">
        <v>1900.3</v>
      </c>
      <c r="E9" s="86">
        <v>7580</v>
      </c>
      <c r="F9" s="53" t="s">
        <v>32</v>
      </c>
      <c r="G9" s="87" t="s">
        <v>32</v>
      </c>
      <c r="H9" s="88" t="s">
        <v>34</v>
      </c>
      <c r="I9" s="89">
        <v>2121.9</v>
      </c>
      <c r="J9" s="90">
        <v>6.9000000000000006E-2</v>
      </c>
      <c r="K9" s="54">
        <v>5.0000000000000001E-3</v>
      </c>
      <c r="L9" s="91"/>
      <c r="M9" s="91"/>
    </row>
    <row r="10" spans="1:13" s="5" customFormat="1" ht="14.25" x14ac:dyDescent="0.2">
      <c r="B10" s="51">
        <v>1976</v>
      </c>
      <c r="C10" s="52">
        <v>2008</v>
      </c>
      <c r="D10" s="85">
        <v>2722.3</v>
      </c>
      <c r="E10" s="86">
        <v>10040</v>
      </c>
      <c r="F10" s="53" t="s">
        <v>32</v>
      </c>
      <c r="G10" s="87" t="s">
        <v>32</v>
      </c>
      <c r="H10" s="88" t="s">
        <v>34</v>
      </c>
      <c r="I10" s="89">
        <v>4759.6000000000004</v>
      </c>
      <c r="J10" s="90">
        <v>6.3E-2</v>
      </c>
      <c r="K10" s="54">
        <v>5.0000000000000001E-3</v>
      </c>
      <c r="L10" s="91"/>
      <c r="M10" s="91"/>
    </row>
    <row r="11" spans="1:13" s="5" customFormat="1" ht="14.25" x14ac:dyDescent="0.2">
      <c r="B11" s="51">
        <v>1977</v>
      </c>
      <c r="C11" s="52">
        <v>2239</v>
      </c>
      <c r="D11" s="85">
        <v>3169.7</v>
      </c>
      <c r="E11" s="86">
        <v>11195</v>
      </c>
      <c r="F11" s="53" t="s">
        <v>32</v>
      </c>
      <c r="G11" s="87" t="s">
        <v>32</v>
      </c>
      <c r="H11" s="88" t="s">
        <v>34</v>
      </c>
      <c r="I11" s="89">
        <v>7777.9</v>
      </c>
      <c r="J11" s="90">
        <v>6.2E-2</v>
      </c>
      <c r="K11" s="54">
        <v>5.0000000000000001E-3</v>
      </c>
      <c r="L11" s="91"/>
      <c r="M11" s="91"/>
    </row>
    <row r="12" spans="1:13" s="5" customFormat="1" ht="14.25" x14ac:dyDescent="0.2">
      <c r="B12" s="51">
        <v>1978</v>
      </c>
      <c r="C12" s="52">
        <v>1876</v>
      </c>
      <c r="D12" s="85">
        <v>2899.5</v>
      </c>
      <c r="E12" s="86">
        <v>9380</v>
      </c>
      <c r="F12" s="53" t="s">
        <v>32</v>
      </c>
      <c r="G12" s="87" t="s">
        <v>32</v>
      </c>
      <c r="H12" s="88" t="s">
        <v>34</v>
      </c>
      <c r="I12" s="89">
        <v>10459.200000000001</v>
      </c>
      <c r="J12" s="90">
        <v>7.0999999999999994E-2</v>
      </c>
      <c r="K12" s="54">
        <v>5.0000000000000001E-3</v>
      </c>
      <c r="L12" s="91"/>
      <c r="M12" s="91"/>
    </row>
    <row r="13" spans="1:13" s="5" customFormat="1" ht="14.25" x14ac:dyDescent="0.2">
      <c r="B13" s="51">
        <v>1979</v>
      </c>
      <c r="C13" s="52">
        <v>3583</v>
      </c>
      <c r="D13" s="85">
        <v>7169.6</v>
      </c>
      <c r="E13" s="86">
        <v>17915</v>
      </c>
      <c r="F13" s="53" t="s">
        <v>32</v>
      </c>
      <c r="G13" s="87" t="s">
        <v>32</v>
      </c>
      <c r="H13" s="88" t="s">
        <v>34</v>
      </c>
      <c r="I13" s="89">
        <v>17328.400000000001</v>
      </c>
      <c r="J13" s="90">
        <v>6.8000000000000005E-2</v>
      </c>
      <c r="K13" s="54">
        <v>5.0000000000000001E-3</v>
      </c>
      <c r="L13" s="91"/>
      <c r="M13" s="91"/>
    </row>
    <row r="14" spans="1:13" s="5" customFormat="1" ht="14.25" x14ac:dyDescent="0.2">
      <c r="B14" s="51">
        <v>1980</v>
      </c>
      <c r="C14" s="52">
        <v>2870</v>
      </c>
      <c r="D14" s="85">
        <v>6155.4</v>
      </c>
      <c r="E14" s="86">
        <v>14350</v>
      </c>
      <c r="F14" s="53" t="s">
        <v>32</v>
      </c>
      <c r="G14" s="87" t="s">
        <v>32</v>
      </c>
      <c r="H14" s="88" t="s">
        <v>34</v>
      </c>
      <c r="I14" s="89">
        <v>22446.7</v>
      </c>
      <c r="J14" s="90">
        <v>7.2000000000000008E-2</v>
      </c>
      <c r="K14" s="54">
        <v>5.0000000000000001E-3</v>
      </c>
      <c r="L14" s="91"/>
      <c r="M14" s="91"/>
    </row>
    <row r="15" spans="1:13" s="5" customFormat="1" ht="14.25" x14ac:dyDescent="0.2">
      <c r="B15" s="51">
        <v>1981</v>
      </c>
      <c r="C15" s="52">
        <v>2922</v>
      </c>
      <c r="D15" s="85">
        <v>5995</v>
      </c>
      <c r="E15" s="86">
        <v>14610</v>
      </c>
      <c r="F15" s="53" t="s">
        <v>32</v>
      </c>
      <c r="G15" s="87" t="s">
        <v>32</v>
      </c>
      <c r="H15" s="88" t="s">
        <v>34</v>
      </c>
      <c r="I15" s="89">
        <v>27827.599999999999</v>
      </c>
      <c r="J15" s="90">
        <v>6.9000000000000006E-2</v>
      </c>
      <c r="K15" s="54">
        <v>5.0000000000000001E-3</v>
      </c>
      <c r="L15" s="91"/>
      <c r="M15" s="91"/>
    </row>
    <row r="16" spans="1:13" s="5" customFormat="1" ht="14.25" x14ac:dyDescent="0.2">
      <c r="B16" s="51">
        <v>1982</v>
      </c>
      <c r="C16" s="52">
        <v>7019</v>
      </c>
      <c r="D16" s="85">
        <v>14569</v>
      </c>
      <c r="E16" s="86">
        <v>35095</v>
      </c>
      <c r="F16" s="53" t="s">
        <v>32</v>
      </c>
      <c r="G16" s="87" t="s">
        <v>32</v>
      </c>
      <c r="H16" s="88" t="s">
        <v>34</v>
      </c>
      <c r="I16" s="89">
        <v>41653.800000000003</v>
      </c>
      <c r="J16" s="90">
        <v>6.7000000000000004E-2</v>
      </c>
      <c r="K16" s="54">
        <v>5.0000000000000001E-3</v>
      </c>
      <c r="L16" s="91"/>
      <c r="M16" s="91"/>
    </row>
    <row r="17" spans="2:20" s="5" customFormat="1" ht="14.25" x14ac:dyDescent="0.2">
      <c r="B17" s="51">
        <v>1983</v>
      </c>
      <c r="C17" s="52">
        <v>7665</v>
      </c>
      <c r="D17" s="85">
        <v>15602.4</v>
      </c>
      <c r="E17" s="86">
        <v>38325</v>
      </c>
      <c r="F17" s="53" t="s">
        <v>32</v>
      </c>
      <c r="G17" s="87" t="s">
        <v>32</v>
      </c>
      <c r="H17" s="88">
        <v>30790</v>
      </c>
      <c r="I17" s="89">
        <v>56260.800000000003</v>
      </c>
      <c r="J17" s="90">
        <v>6.7000000000000004E-2</v>
      </c>
      <c r="K17" s="54">
        <v>5.0000000000000001E-3</v>
      </c>
      <c r="L17" s="91"/>
      <c r="M17" s="91"/>
    </row>
    <row r="18" spans="2:20" s="5" customFormat="1" ht="14.25" x14ac:dyDescent="0.2">
      <c r="B18" s="51">
        <v>1984</v>
      </c>
      <c r="C18" s="52">
        <v>4246</v>
      </c>
      <c r="D18" s="85">
        <v>8966.7000000000007</v>
      </c>
      <c r="E18" s="86">
        <v>21230</v>
      </c>
      <c r="F18" s="53" t="s">
        <v>32</v>
      </c>
      <c r="G18" s="87" t="s">
        <v>32</v>
      </c>
      <c r="H18" s="88">
        <v>34721</v>
      </c>
      <c r="I18" s="89">
        <v>63799.3</v>
      </c>
      <c r="J18" s="90">
        <v>6.9000000000000006E-2</v>
      </c>
      <c r="K18" s="54">
        <v>5.0000000000000001E-3</v>
      </c>
      <c r="L18" s="91"/>
      <c r="M18" s="91"/>
    </row>
    <row r="19" spans="2:20" s="5" customFormat="1" ht="14.25" x14ac:dyDescent="0.2">
      <c r="B19" s="51">
        <v>1985</v>
      </c>
      <c r="C19" s="52">
        <v>4565</v>
      </c>
      <c r="D19" s="85">
        <v>9845.2000000000007</v>
      </c>
      <c r="E19" s="86">
        <v>22825</v>
      </c>
      <c r="F19" s="53" t="s">
        <v>32</v>
      </c>
      <c r="G19" s="87" t="s">
        <v>32</v>
      </c>
      <c r="H19" s="88">
        <v>38786</v>
      </c>
      <c r="I19" s="89">
        <v>71767.100000000006</v>
      </c>
      <c r="J19" s="90">
        <v>7.2000000000000008E-2</v>
      </c>
      <c r="K19" s="54">
        <v>5.0000000000000001E-3</v>
      </c>
      <c r="L19" s="91"/>
      <c r="M19" s="91"/>
    </row>
    <row r="20" spans="2:20" s="5" customFormat="1" ht="14.25" x14ac:dyDescent="0.2">
      <c r="B20" s="51">
        <v>1986</v>
      </c>
      <c r="C20" s="52">
        <v>4867</v>
      </c>
      <c r="D20" s="85">
        <v>14393.8</v>
      </c>
      <c r="E20" s="86">
        <v>24335</v>
      </c>
      <c r="F20" s="53" t="s">
        <v>32</v>
      </c>
      <c r="G20" s="87" t="s">
        <v>32</v>
      </c>
      <c r="H20" s="88">
        <v>43002</v>
      </c>
      <c r="I20" s="89">
        <v>83250.7</v>
      </c>
      <c r="J20" s="90">
        <v>7.0000000000000007E-2</v>
      </c>
      <c r="K20" s="54">
        <v>5.0000000000000001E-3</v>
      </c>
      <c r="L20" s="91"/>
      <c r="M20" s="91"/>
    </row>
    <row r="21" spans="2:20" s="5" customFormat="1" ht="14.25" x14ac:dyDescent="0.2">
      <c r="B21" s="51">
        <v>1987</v>
      </c>
      <c r="C21" s="52">
        <v>5552</v>
      </c>
      <c r="D21" s="85">
        <v>19604.400000000001</v>
      </c>
      <c r="E21" s="86">
        <v>27760</v>
      </c>
      <c r="F21" s="53" t="s">
        <v>32</v>
      </c>
      <c r="G21" s="87" t="s">
        <v>32</v>
      </c>
      <c r="H21" s="88">
        <v>47441</v>
      </c>
      <c r="I21" s="89">
        <v>98452.1</v>
      </c>
      <c r="J21" s="90">
        <v>7.5999999999999998E-2</v>
      </c>
      <c r="K21" s="54">
        <v>5.0000000000000001E-3</v>
      </c>
      <c r="L21" s="91"/>
      <c r="M21" s="91"/>
    </row>
    <row r="22" spans="2:20" s="5" customFormat="1" ht="14.25" x14ac:dyDescent="0.2">
      <c r="B22" s="51">
        <v>1988</v>
      </c>
      <c r="C22" s="52">
        <v>4731</v>
      </c>
      <c r="D22" s="85">
        <v>16450.8</v>
      </c>
      <c r="E22" s="86">
        <v>23655</v>
      </c>
      <c r="F22" s="53">
        <v>3158</v>
      </c>
      <c r="G22" s="85">
        <v>11569.7</v>
      </c>
      <c r="H22" s="88">
        <v>50588</v>
      </c>
      <c r="I22" s="89">
        <v>109349.6</v>
      </c>
      <c r="J22" s="90">
        <v>7.5999999999999998E-2</v>
      </c>
      <c r="K22" s="54">
        <v>5.0000000000000001E-3</v>
      </c>
      <c r="L22" s="91"/>
      <c r="M22" s="91"/>
    </row>
    <row r="23" spans="2:20" s="5" customFormat="1" ht="14.25" x14ac:dyDescent="0.2">
      <c r="B23" s="51">
        <v>1989</v>
      </c>
      <c r="C23" s="52">
        <v>5127</v>
      </c>
      <c r="D23" s="85">
        <v>16805.3</v>
      </c>
      <c r="E23" s="86">
        <v>25635</v>
      </c>
      <c r="F23" s="53">
        <v>3223</v>
      </c>
      <c r="G23" s="85">
        <v>11996.3</v>
      </c>
      <c r="H23" s="88">
        <v>53911</v>
      </c>
      <c r="I23" s="89">
        <v>119823.3</v>
      </c>
      <c r="J23" s="90">
        <v>7.400000000000001E-2</v>
      </c>
      <c r="K23" s="54">
        <v>5.0000000000000001E-3</v>
      </c>
      <c r="L23" s="91"/>
      <c r="M23" s="91"/>
    </row>
    <row r="24" spans="2:20" s="5" customFormat="1" ht="14.25" x14ac:dyDescent="0.2">
      <c r="B24" s="51">
        <v>1990</v>
      </c>
      <c r="C24" s="52">
        <v>6837</v>
      </c>
      <c r="D24" s="85">
        <v>23855.9</v>
      </c>
      <c r="E24" s="86">
        <v>34185</v>
      </c>
      <c r="F24" s="53">
        <v>4566</v>
      </c>
      <c r="G24" s="85">
        <v>18611.2</v>
      </c>
      <c r="H24" s="88">
        <v>59170</v>
      </c>
      <c r="I24" s="89">
        <v>137216.70000000001</v>
      </c>
      <c r="J24" s="90">
        <v>8.5000000000000006E-2</v>
      </c>
      <c r="K24" s="54">
        <v>5.0000000000000001E-3</v>
      </c>
      <c r="L24" s="91"/>
      <c r="M24" s="91"/>
    </row>
    <row r="25" spans="2:20" s="5" customFormat="1" ht="14.25" x14ac:dyDescent="0.2">
      <c r="B25" s="51">
        <v>1991</v>
      </c>
      <c r="C25" s="52">
        <v>7327</v>
      </c>
      <c r="D25" s="85">
        <v>29409.200000000001</v>
      </c>
      <c r="E25" s="86">
        <v>36635</v>
      </c>
      <c r="F25" s="53">
        <v>5758</v>
      </c>
      <c r="G25" s="85">
        <v>24490.7</v>
      </c>
      <c r="H25" s="88">
        <v>64592</v>
      </c>
      <c r="I25" s="89">
        <v>158420.6</v>
      </c>
      <c r="J25" s="90">
        <v>8.8000000000000009E-2</v>
      </c>
      <c r="K25" s="54">
        <v>5.0000000000000001E-3</v>
      </c>
      <c r="L25" s="91"/>
      <c r="M25" s="91"/>
    </row>
    <row r="26" spans="2:20" s="5" customFormat="1" ht="14.25" x14ac:dyDescent="0.2">
      <c r="B26" s="51">
        <v>1992</v>
      </c>
      <c r="C26" s="52">
        <v>8212</v>
      </c>
      <c r="D26" s="85">
        <v>34721.300000000003</v>
      </c>
      <c r="E26" s="86">
        <v>41060</v>
      </c>
      <c r="F26" s="53">
        <v>6432</v>
      </c>
      <c r="G26" s="85">
        <v>27890.400000000001</v>
      </c>
      <c r="H26" s="88">
        <v>70456</v>
      </c>
      <c r="I26" s="89">
        <v>183381.4</v>
      </c>
      <c r="J26" s="90">
        <v>0.09</v>
      </c>
      <c r="K26" s="54">
        <v>5.0000000000000001E-3</v>
      </c>
      <c r="L26" s="91"/>
      <c r="M26" s="91"/>
    </row>
    <row r="27" spans="2:20" s="5" customFormat="1" ht="14.25" x14ac:dyDescent="0.2">
      <c r="B27" s="51">
        <v>1993</v>
      </c>
      <c r="C27" s="52">
        <v>10283</v>
      </c>
      <c r="D27" s="85">
        <v>50680.2</v>
      </c>
      <c r="E27" s="86">
        <v>51415</v>
      </c>
      <c r="F27" s="53">
        <v>8099</v>
      </c>
      <c r="G27" s="85">
        <v>40653.199999999997</v>
      </c>
      <c r="H27" s="88">
        <v>77531</v>
      </c>
      <c r="I27" s="89">
        <v>222469.6</v>
      </c>
      <c r="J27" s="90">
        <v>8.1000000000000003E-2</v>
      </c>
      <c r="K27" s="54">
        <v>1.3000000000000001E-2</v>
      </c>
      <c r="L27" s="91"/>
      <c r="M27" s="91"/>
    </row>
    <row r="28" spans="2:20" s="5" customFormat="1" ht="14.25" x14ac:dyDescent="0.2">
      <c r="B28" s="51">
        <v>1994</v>
      </c>
      <c r="C28" s="52">
        <v>10523</v>
      </c>
      <c r="D28" s="85">
        <v>61714.3</v>
      </c>
      <c r="E28" s="86">
        <v>52615</v>
      </c>
      <c r="F28" s="53">
        <v>7851</v>
      </c>
      <c r="G28" s="85">
        <v>46551.5</v>
      </c>
      <c r="H28" s="88">
        <v>84655</v>
      </c>
      <c r="I28" s="89">
        <v>273355.8</v>
      </c>
      <c r="J28" s="90">
        <v>0.107</v>
      </c>
      <c r="K28" s="54">
        <v>2.7999999999999997E-2</v>
      </c>
      <c r="L28" s="91"/>
      <c r="M28" s="91"/>
    </row>
    <row r="29" spans="2:20" s="5" customFormat="1" ht="14.25" x14ac:dyDescent="0.2">
      <c r="B29" s="51">
        <v>1995</v>
      </c>
      <c r="C29" s="52">
        <v>9056</v>
      </c>
      <c r="D29" s="85">
        <v>58763.9</v>
      </c>
      <c r="E29" s="86">
        <v>45280</v>
      </c>
      <c r="F29" s="53">
        <v>6232</v>
      </c>
      <c r="G29" s="85">
        <v>41638.699999999997</v>
      </c>
      <c r="H29" s="88">
        <v>89412</v>
      </c>
      <c r="I29" s="89">
        <v>322598.59999999998</v>
      </c>
      <c r="J29" s="90">
        <v>0.11800000000000001</v>
      </c>
      <c r="K29" s="54">
        <v>6.0999999999999999E-2</v>
      </c>
      <c r="L29" s="91"/>
      <c r="M29" s="91"/>
    </row>
    <row r="30" spans="2:20" s="5" customFormat="1" ht="14.25" x14ac:dyDescent="0.2">
      <c r="B30" s="51">
        <v>1996</v>
      </c>
      <c r="C30" s="52">
        <v>8770</v>
      </c>
      <c r="D30" s="85">
        <v>66578.100000000006</v>
      </c>
      <c r="E30" s="86">
        <v>43850</v>
      </c>
      <c r="F30" s="53">
        <v>5871</v>
      </c>
      <c r="G30" s="85">
        <v>46043.199999999997</v>
      </c>
      <c r="H30" s="88">
        <v>92685</v>
      </c>
      <c r="I30" s="89">
        <v>366950.9</v>
      </c>
      <c r="J30" s="90">
        <v>0.11900000000000001</v>
      </c>
      <c r="K30" s="54">
        <v>7.0000000000000007E-2</v>
      </c>
      <c r="L30" s="91"/>
      <c r="M30" s="91"/>
    </row>
    <row r="31" spans="2:20" s="5" customFormat="1" ht="14.25" x14ac:dyDescent="0.2">
      <c r="B31" s="51">
        <v>1997</v>
      </c>
      <c r="C31" s="55">
        <v>9953</v>
      </c>
      <c r="D31" s="85">
        <v>77418.899999999994</v>
      </c>
      <c r="E31" s="86">
        <v>49765</v>
      </c>
      <c r="F31" s="53">
        <v>6777</v>
      </c>
      <c r="G31" s="85">
        <v>54936.800000000003</v>
      </c>
      <c r="H31" s="88">
        <v>99062</v>
      </c>
      <c r="I31" s="89">
        <v>442547.7</v>
      </c>
      <c r="J31" s="90">
        <v>0.11599999999999999</v>
      </c>
      <c r="K31" s="54">
        <v>7.4999999999999997E-2</v>
      </c>
      <c r="L31" s="91"/>
      <c r="M31" s="91"/>
      <c r="N31" s="6"/>
      <c r="O31" s="6"/>
      <c r="P31" s="6"/>
      <c r="Q31" s="6"/>
      <c r="R31" s="6"/>
      <c r="S31" s="6"/>
      <c r="T31" s="6"/>
    </row>
    <row r="32" spans="2:20" s="5" customFormat="1" ht="14.25" x14ac:dyDescent="0.2">
      <c r="B32" s="51">
        <v>1998</v>
      </c>
      <c r="C32" s="55">
        <v>13939</v>
      </c>
      <c r="D32" s="85">
        <v>119920.3</v>
      </c>
      <c r="E32" s="86">
        <v>69695</v>
      </c>
      <c r="F32" s="53">
        <v>10689</v>
      </c>
      <c r="G32" s="85">
        <v>96426.7</v>
      </c>
      <c r="H32" s="88">
        <v>107324</v>
      </c>
      <c r="I32" s="89">
        <v>539115.30000000005</v>
      </c>
      <c r="J32" s="90">
        <v>8.6999999999999994E-2</v>
      </c>
      <c r="K32" s="54">
        <v>6.25E-2</v>
      </c>
      <c r="L32" s="91"/>
      <c r="M32" s="91"/>
    </row>
    <row r="33" spans="1:15" s="5" customFormat="1" ht="14.25" x14ac:dyDescent="0.2">
      <c r="B33" s="51">
        <v>1999</v>
      </c>
      <c r="C33" s="55">
        <v>15982</v>
      </c>
      <c r="D33" s="85">
        <v>148272.5</v>
      </c>
      <c r="E33" s="86">
        <v>79910</v>
      </c>
      <c r="F33" s="53">
        <v>12350</v>
      </c>
      <c r="G33" s="85">
        <v>121079.5</v>
      </c>
      <c r="H33" s="88">
        <v>118325</v>
      </c>
      <c r="I33" s="89">
        <v>657408.4</v>
      </c>
      <c r="J33" s="90">
        <v>8.9700000000000002E-2</v>
      </c>
      <c r="K33" s="54">
        <v>5.9699999999999996E-2</v>
      </c>
      <c r="L33" s="91"/>
      <c r="M33" s="91"/>
    </row>
    <row r="34" spans="1:15" s="5" customFormat="1" ht="14.25" x14ac:dyDescent="0.2">
      <c r="B34" s="56" t="s">
        <v>35</v>
      </c>
      <c r="C34" s="55">
        <v>12904</v>
      </c>
      <c r="D34" s="85">
        <v>126103.1</v>
      </c>
      <c r="E34" s="86">
        <v>64520</v>
      </c>
      <c r="F34" s="53">
        <v>9904</v>
      </c>
      <c r="G34" s="85">
        <v>102531.2</v>
      </c>
      <c r="H34" s="92">
        <v>125587</v>
      </c>
      <c r="I34" s="93">
        <v>751562.3</v>
      </c>
      <c r="J34" s="90">
        <v>6.4699999999999994E-2</v>
      </c>
      <c r="K34" s="54">
        <v>4.41E-2</v>
      </c>
      <c r="L34" s="91"/>
      <c r="M34" s="91"/>
    </row>
    <row r="35" spans="1:15" s="5" customFormat="1" ht="14.25" x14ac:dyDescent="0.2">
      <c r="B35" s="56" t="s">
        <v>36</v>
      </c>
      <c r="C35" s="55">
        <v>11807</v>
      </c>
      <c r="D35" s="85">
        <v>115075.5</v>
      </c>
      <c r="E35" s="86">
        <v>59035</v>
      </c>
      <c r="F35" s="53">
        <v>9548</v>
      </c>
      <c r="G35" s="85">
        <v>97176.5</v>
      </c>
      <c r="H35" s="92">
        <v>130849</v>
      </c>
      <c r="I35" s="93">
        <v>819988.1</v>
      </c>
      <c r="J35" s="90">
        <v>6.6000000000000003E-2</v>
      </c>
      <c r="K35" s="54">
        <v>2.63E-2</v>
      </c>
      <c r="L35" s="91"/>
      <c r="M35" s="91"/>
    </row>
    <row r="36" spans="1:15" s="5" customFormat="1" ht="14.25" x14ac:dyDescent="0.2">
      <c r="B36" s="56" t="s">
        <v>37</v>
      </c>
      <c r="C36" s="55">
        <v>9105</v>
      </c>
      <c r="D36" s="85">
        <v>85829.9</v>
      </c>
      <c r="E36" s="86">
        <v>45525</v>
      </c>
      <c r="F36" s="53">
        <v>6567</v>
      </c>
      <c r="G36" s="85">
        <v>66667.199999999997</v>
      </c>
      <c r="H36" s="92">
        <v>130676</v>
      </c>
      <c r="I36" s="93">
        <v>842078.6</v>
      </c>
      <c r="J36" s="90">
        <v>6.6000000000000003E-2</v>
      </c>
      <c r="K36" s="54">
        <v>2.3399999999999997E-2</v>
      </c>
      <c r="L36" s="91"/>
      <c r="M36" s="91"/>
    </row>
    <row r="37" spans="1:15" s="8" customFormat="1" ht="14.25" x14ac:dyDescent="0.2">
      <c r="A37" s="94"/>
      <c r="B37" s="57" t="s">
        <v>38</v>
      </c>
      <c r="C37" s="55">
        <v>9956</v>
      </c>
      <c r="D37" s="95">
        <v>87749.680950000009</v>
      </c>
      <c r="E37" s="86">
        <v>49780</v>
      </c>
      <c r="F37" s="58">
        <v>5448</v>
      </c>
      <c r="G37" s="95">
        <v>54148.001479999999</v>
      </c>
      <c r="H37" s="96">
        <v>130171</v>
      </c>
      <c r="I37" s="97">
        <v>852304.76861999999</v>
      </c>
      <c r="J37" s="98">
        <v>6.6699999999999995E-2</v>
      </c>
      <c r="K37" s="59">
        <v>2.52E-2</v>
      </c>
      <c r="L37" s="91"/>
      <c r="M37" s="91"/>
      <c r="N37" s="7"/>
      <c r="O37" s="7"/>
    </row>
    <row r="38" spans="1:15" s="8" customFormat="1" ht="14.25" x14ac:dyDescent="0.2">
      <c r="A38" s="60"/>
      <c r="B38" s="57" t="s">
        <v>53</v>
      </c>
      <c r="C38" s="55">
        <v>9717</v>
      </c>
      <c r="D38" s="95">
        <v>84688.9</v>
      </c>
      <c r="E38" s="86">
        <v>48585</v>
      </c>
      <c r="F38" s="58">
        <v>4590</v>
      </c>
      <c r="G38" s="95">
        <v>45281.9</v>
      </c>
      <c r="H38" s="99">
        <v>131287</v>
      </c>
      <c r="I38" s="97">
        <v>871962.37243999995</v>
      </c>
      <c r="J38" s="98">
        <v>6.6799999999999998E-2</v>
      </c>
      <c r="K38" s="59">
        <v>2.5499999999999998E-2</v>
      </c>
      <c r="L38" s="91"/>
      <c r="M38" s="91"/>
      <c r="N38" s="7"/>
      <c r="O38" s="7"/>
    </row>
    <row r="39" spans="1:15" s="8" customFormat="1" ht="14.25" x14ac:dyDescent="0.2">
      <c r="A39" s="60"/>
      <c r="B39" s="57" t="s">
        <v>69</v>
      </c>
      <c r="C39" s="55">
        <v>8084</v>
      </c>
      <c r="D39" s="95">
        <v>72455.50172</v>
      </c>
      <c r="E39" s="86">
        <v>40420</v>
      </c>
      <c r="F39" s="58">
        <v>3890</v>
      </c>
      <c r="G39" s="95">
        <v>40109.762409999996</v>
      </c>
      <c r="H39" s="99">
        <v>129619</v>
      </c>
      <c r="I39" s="97">
        <v>871493.67964999995</v>
      </c>
      <c r="J39" s="98">
        <v>6.7900000000000002E-2</v>
      </c>
      <c r="K39" s="59">
        <v>2.81E-2</v>
      </c>
      <c r="L39" s="91"/>
      <c r="M39" s="91"/>
      <c r="N39" s="7"/>
      <c r="O39" s="7"/>
    </row>
    <row r="40" spans="1:15" s="8" customFormat="1" ht="14.25" x14ac:dyDescent="0.2">
      <c r="A40" s="60"/>
      <c r="B40" s="57" t="s">
        <v>76</v>
      </c>
      <c r="C40" s="55">
        <v>6569</v>
      </c>
      <c r="D40" s="95">
        <v>62695.4</v>
      </c>
      <c r="E40" s="86">
        <v>32845</v>
      </c>
      <c r="F40" s="58">
        <v>2907</v>
      </c>
      <c r="G40" s="95">
        <v>30443.7</v>
      </c>
      <c r="H40" s="99">
        <v>126381</v>
      </c>
      <c r="I40" s="97">
        <v>866529.2</v>
      </c>
      <c r="J40" s="98">
        <v>6.9000000000000006E-2</v>
      </c>
      <c r="K40" s="59">
        <v>3.4500000000000003E-2</v>
      </c>
      <c r="L40" s="91"/>
      <c r="M40" s="91"/>
      <c r="N40" s="7"/>
      <c r="O40" s="7"/>
    </row>
    <row r="41" spans="1:15" s="8" customFormat="1" ht="14.25" x14ac:dyDescent="0.2">
      <c r="A41" s="60"/>
      <c r="B41" s="57" t="s">
        <v>78</v>
      </c>
      <c r="C41" s="55">
        <v>5650</v>
      </c>
      <c r="D41" s="95">
        <v>57720.821479999999</v>
      </c>
      <c r="E41" s="86">
        <v>28250</v>
      </c>
      <c r="F41" s="58">
        <v>1986</v>
      </c>
      <c r="G41" s="95">
        <v>22391.40308</v>
      </c>
      <c r="H41" s="99">
        <v>123105</v>
      </c>
      <c r="I41" s="97">
        <v>855272.60199999996</v>
      </c>
      <c r="J41" s="98">
        <v>7.3200000000000001E-2</v>
      </c>
      <c r="K41" s="59">
        <v>3.2500000000000001E-2</v>
      </c>
      <c r="L41" s="91"/>
      <c r="M41" s="91"/>
      <c r="N41" s="7"/>
      <c r="O41" s="7"/>
    </row>
    <row r="42" spans="1:15" s="8" customFormat="1" ht="14.25" x14ac:dyDescent="0.2">
      <c r="A42" s="60"/>
      <c r="B42" s="57" t="s">
        <v>79</v>
      </c>
      <c r="C42" s="55">
        <v>5675</v>
      </c>
      <c r="D42" s="95">
        <v>65311.949709999994</v>
      </c>
      <c r="E42" s="86">
        <v>28375</v>
      </c>
      <c r="F42" s="58">
        <v>923</v>
      </c>
      <c r="G42" s="95">
        <v>14467.653620000001</v>
      </c>
      <c r="H42" s="99">
        <v>114180</v>
      </c>
      <c r="I42" s="97">
        <v>807261.63676999998</v>
      </c>
      <c r="J42" s="98">
        <v>7.46E-2</v>
      </c>
      <c r="K42" s="100">
        <v>3.6600000000000001E-2</v>
      </c>
      <c r="L42" s="91"/>
      <c r="M42" s="91"/>
      <c r="N42" s="7"/>
      <c r="O42" s="7"/>
    </row>
    <row r="43" spans="1:15" s="8" customFormat="1" ht="14.25" x14ac:dyDescent="0.2">
      <c r="A43" s="60"/>
      <c r="B43" s="57" t="s">
        <v>81</v>
      </c>
      <c r="C43" s="55">
        <v>6656</v>
      </c>
      <c r="D43" s="95">
        <v>98532.432189999992</v>
      </c>
      <c r="E43" s="86">
        <v>27955.200000000001</v>
      </c>
      <c r="F43" s="58">
        <v>967</v>
      </c>
      <c r="G43" s="95">
        <v>26081.403569999999</v>
      </c>
      <c r="H43" s="99">
        <v>108046</v>
      </c>
      <c r="I43" s="97">
        <v>804779.1986</v>
      </c>
      <c r="J43" s="98">
        <v>7.6799999999999993E-2</v>
      </c>
      <c r="K43" s="100">
        <v>2.8199999999999999E-2</v>
      </c>
      <c r="L43" s="91"/>
      <c r="M43" s="91"/>
      <c r="N43" s="7"/>
      <c r="O43" s="7"/>
    </row>
    <row r="44" spans="1:15" s="8" customFormat="1" ht="14.25" x14ac:dyDescent="0.2">
      <c r="A44" s="60"/>
      <c r="B44" s="57" t="s">
        <v>82</v>
      </c>
      <c r="C44" s="55">
        <v>5423</v>
      </c>
      <c r="D44" s="95">
        <v>84735.263380000004</v>
      </c>
      <c r="E44" s="86">
        <v>22776.600000000002</v>
      </c>
      <c r="F44" s="58">
        <v>991</v>
      </c>
      <c r="G44" s="95">
        <v>24457.193879999999</v>
      </c>
      <c r="H44" s="99">
        <v>104429</v>
      </c>
      <c r="I44" s="97">
        <v>813334.47874000005</v>
      </c>
      <c r="J44" s="98">
        <v>7.8399999999999997E-2</v>
      </c>
      <c r="K44" s="100">
        <v>1.8000000000000002E-2</v>
      </c>
      <c r="L44" s="91"/>
      <c r="M44" s="91"/>
      <c r="N44" s="7"/>
      <c r="O44" s="7"/>
    </row>
    <row r="45" spans="1:15" s="8" customFormat="1" ht="14.25" x14ac:dyDescent="0.2">
      <c r="A45" s="60"/>
      <c r="B45" s="57" t="s">
        <v>85</v>
      </c>
      <c r="C45" s="55">
        <v>6255</v>
      </c>
      <c r="D45" s="95">
        <v>92529.811610000004</v>
      </c>
      <c r="E45" s="86">
        <v>26271</v>
      </c>
      <c r="F45" s="58">
        <v>1929</v>
      </c>
      <c r="G45" s="95">
        <v>36237.918740000001</v>
      </c>
      <c r="H45" s="99">
        <v>104734</v>
      </c>
      <c r="I45" s="97">
        <v>844597.66040000005</v>
      </c>
      <c r="J45" s="98">
        <v>7.9000000000000001E-2</v>
      </c>
      <c r="K45" s="100">
        <v>1.7100000000000001E-2</v>
      </c>
      <c r="L45" s="91"/>
      <c r="M45" s="91"/>
      <c r="N45" s="7"/>
      <c r="O45" s="7"/>
    </row>
    <row r="46" spans="1:15" s="8" customFormat="1" ht="14.25" x14ac:dyDescent="0.2">
      <c r="A46" s="60"/>
      <c r="B46" s="57" t="s">
        <v>87</v>
      </c>
      <c r="C46" s="55">
        <v>5895</v>
      </c>
      <c r="D46" s="95">
        <v>83436.227989999999</v>
      </c>
      <c r="E46" s="86">
        <v>24759</v>
      </c>
      <c r="F46" s="58">
        <v>1656</v>
      </c>
      <c r="G46" s="95">
        <v>29875.566409999999</v>
      </c>
      <c r="H46" s="99">
        <v>103942</v>
      </c>
      <c r="I46" s="97">
        <v>854970.90573</v>
      </c>
      <c r="J46" s="98">
        <v>7.9399999999999998E-2</v>
      </c>
      <c r="K46" s="100">
        <v>2.53E-2</v>
      </c>
      <c r="L46" s="91"/>
      <c r="M46" s="91"/>
      <c r="N46" s="7"/>
      <c r="O46" s="7"/>
    </row>
    <row r="47" spans="1:15" s="8" customFormat="1" ht="14.25" x14ac:dyDescent="0.2">
      <c r="A47" s="60"/>
      <c r="B47" s="57" t="s">
        <v>89</v>
      </c>
      <c r="C47" s="55">
        <v>6415</v>
      </c>
      <c r="D47" s="95">
        <v>93573.578429999994</v>
      </c>
      <c r="E47" s="86">
        <v>26943</v>
      </c>
      <c r="F47" s="58">
        <v>2004</v>
      </c>
      <c r="G47" s="95">
        <v>38046.818059999991</v>
      </c>
      <c r="H47" s="99">
        <v>100065</v>
      </c>
      <c r="I47" s="97">
        <v>841134.04321000003</v>
      </c>
      <c r="J47" s="98">
        <v>7.9399999999999998E-2</v>
      </c>
      <c r="K47" s="100">
        <v>2.8500000000000001E-2</v>
      </c>
      <c r="L47" s="91"/>
      <c r="M47" s="91"/>
      <c r="N47" s="7"/>
      <c r="O47" s="7"/>
    </row>
    <row r="48" spans="1:15" s="8" customFormat="1" ht="14.25" x14ac:dyDescent="0.2">
      <c r="A48" s="60"/>
      <c r="B48" s="57" t="s">
        <v>93</v>
      </c>
      <c r="C48" s="55">
        <v>5972</v>
      </c>
      <c r="D48" s="95">
        <v>93693.636159999995</v>
      </c>
      <c r="E48" s="86">
        <v>25082.400000000001</v>
      </c>
      <c r="F48" s="58">
        <v>1577</v>
      </c>
      <c r="G48" s="95">
        <v>37229.28256</v>
      </c>
      <c r="H48" s="99">
        <v>99058</v>
      </c>
      <c r="I48" s="97">
        <v>851055.35482000001</v>
      </c>
      <c r="J48" s="98">
        <v>7.9699999999999993E-2</v>
      </c>
      <c r="K48" s="100">
        <v>3.1699999999999999E-2</v>
      </c>
      <c r="L48" s="7"/>
      <c r="M48" s="7"/>
      <c r="N48" s="7"/>
      <c r="O48" s="7"/>
    </row>
    <row r="49" spans="1:15" s="8" customFormat="1" ht="15" thickBot="1" x14ac:dyDescent="0.25">
      <c r="A49" s="60"/>
      <c r="B49" s="57" t="s">
        <v>98</v>
      </c>
      <c r="C49" s="55">
        <f>+'[2]SINTESIS HISTORICA'!$C$51</f>
        <v>2225</v>
      </c>
      <c r="D49" s="95">
        <f>+'[2]SINTESIS HISTORICA'!$D$51</f>
        <v>43532.787380000002</v>
      </c>
      <c r="E49" s="86">
        <f>+'[2]SINTESIS HISTORICA'!$E$51</f>
        <v>9345</v>
      </c>
      <c r="F49" s="58">
        <f>+'[2]SINTESIS HISTORICA'!$F$51</f>
        <v>657</v>
      </c>
      <c r="G49" s="95">
        <f>+'[2]SINTESIS HISTORICA'!$G$51</f>
        <v>21116.269369999998</v>
      </c>
      <c r="H49" s="99">
        <f>+'[2]SINTESIS HISTORICA'!$H$51</f>
        <v>99222</v>
      </c>
      <c r="I49" s="97">
        <f>+'[2]SINTESIS HISTORICA'!$I$51</f>
        <v>869236.32880999998</v>
      </c>
      <c r="J49" s="98">
        <f>+'[2]SINTESIS HISTORICA'!$J$51</f>
        <v>7.9500000000000001E-2</v>
      </c>
      <c r="K49" s="100">
        <f>+'[2]SINTESIS HISTORICA'!$V$51</f>
        <v>3.3099999999999997E-2</v>
      </c>
      <c r="L49" s="7"/>
      <c r="M49" s="7"/>
      <c r="N49" s="7"/>
      <c r="O49" s="7"/>
    </row>
    <row r="50" spans="1:15" s="5" customFormat="1" ht="18" customHeight="1" x14ac:dyDescent="0.2">
      <c r="A50" s="6"/>
      <c r="B50" s="61" t="s">
        <v>33</v>
      </c>
      <c r="C50" s="62">
        <f>SUM(C7:C49)</f>
        <v>280206</v>
      </c>
      <c r="D50" s="101">
        <f>SUM(D7:D49)-0.05</f>
        <v>2165498.7409999999</v>
      </c>
      <c r="E50" s="102">
        <f>SUM(E7:E49)</f>
        <v>1369957.2</v>
      </c>
      <c r="F50" s="63">
        <f>SUM(F7:F49)</f>
        <v>136550</v>
      </c>
      <c r="G50" s="103">
        <f>SUM(G7:G49)-0.03</f>
        <v>1228149.6431799999</v>
      </c>
      <c r="H50" s="64"/>
      <c r="I50" s="104" t="s">
        <v>40</v>
      </c>
      <c r="J50" s="105"/>
      <c r="K50" s="65"/>
      <c r="L50" s="6"/>
    </row>
    <row r="51" spans="1:15" s="5" customFormat="1" ht="9" customHeight="1" x14ac:dyDescent="0.2">
      <c r="A51" s="6"/>
      <c r="B51" s="16"/>
      <c r="C51" s="10"/>
      <c r="D51" s="13"/>
      <c r="E51" s="12"/>
      <c r="F51" s="17"/>
      <c r="G51" s="11"/>
      <c r="H51" s="66"/>
      <c r="I51" s="67"/>
      <c r="J51" s="18"/>
      <c r="K51" s="18"/>
    </row>
    <row r="52" spans="1:15" x14ac:dyDescent="0.2">
      <c r="B52" s="2" t="s">
        <v>42</v>
      </c>
    </row>
    <row r="53" spans="1:15" x14ac:dyDescent="0.2">
      <c r="B53" s="2" t="s">
        <v>52</v>
      </c>
    </row>
    <row r="54" spans="1:15" ht="18.75" customHeight="1" x14ac:dyDescent="0.2">
      <c r="C54" s="239"/>
      <c r="D54" s="239"/>
      <c r="E54" s="239"/>
      <c r="F54" s="239"/>
      <c r="G54" s="1"/>
    </row>
    <row r="55" spans="1:15" ht="9" customHeight="1" x14ac:dyDescent="0.2">
      <c r="B55" s="106"/>
    </row>
    <row r="56" spans="1:15" ht="12" customHeight="1" x14ac:dyDescent="0.2">
      <c r="C56" s="107"/>
      <c r="D56" s="107"/>
      <c r="E56" s="107"/>
      <c r="F56" s="107"/>
      <c r="G56" s="107"/>
      <c r="H56" s="3"/>
    </row>
    <row r="57" spans="1:15" s="1" customFormat="1" x14ac:dyDescent="0.2">
      <c r="G57" s="69"/>
    </row>
    <row r="58" spans="1:15" x14ac:dyDescent="0.2">
      <c r="D58" s="24"/>
    </row>
    <row r="59" spans="1:15" x14ac:dyDescent="0.2">
      <c r="B59" s="4"/>
      <c r="C59" s="70"/>
      <c r="D59" s="70"/>
    </row>
    <row r="60" spans="1:15" x14ac:dyDescent="0.2">
      <c r="B60" s="4"/>
    </row>
  </sheetData>
  <mergeCells count="11">
    <mergeCell ref="C54:F54"/>
    <mergeCell ref="F5:G5"/>
    <mergeCell ref="J5:K5"/>
    <mergeCell ref="H5:I5"/>
    <mergeCell ref="B1:K1"/>
    <mergeCell ref="B2:K2"/>
    <mergeCell ref="C5:D5"/>
    <mergeCell ref="C4:D4"/>
    <mergeCell ref="H4:I4"/>
    <mergeCell ref="J4:K4"/>
    <mergeCell ref="A3:K3"/>
  </mergeCells>
  <phoneticPr fontId="0" type="noConversion"/>
  <printOptions horizontalCentered="1" verticalCentered="1"/>
  <pageMargins left="0.25" right="0.5" top="0.25" bottom="0.36" header="0" footer="0"/>
  <pageSetup scale="90" orientation="portrait" r:id="rId1"/>
  <headerFooter alignWithMargins="0"/>
  <ignoredErrors>
    <ignoredError sqref="B34:B46 B47:B49" numberStoredAsText="1"/>
    <ignoredError sqref="D5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17"/>
  <sheetViews>
    <sheetView showGridLines="0" zoomScale="90" zoomScaleNormal="90" workbookViewId="0">
      <pane xSplit="2" ySplit="6" topLeftCell="C26" activePane="bottomRight" state="frozen"/>
      <selection activeCell="C50" sqref="C50"/>
      <selection pane="topRight" activeCell="C50" sqref="C50"/>
      <selection pane="bottomLeft" activeCell="C50" sqref="C50"/>
      <selection pane="bottomRight" activeCell="L49" sqref="L49"/>
    </sheetView>
  </sheetViews>
  <sheetFormatPr baseColWidth="10" defaultColWidth="11" defaultRowHeight="12.75" x14ac:dyDescent="0.2"/>
  <cols>
    <col min="1" max="1" width="8.140625" style="119" hidden="1" customWidth="1"/>
    <col min="2" max="2" width="8" style="119" customWidth="1"/>
    <col min="3" max="4" width="13.5703125" style="119" customWidth="1"/>
    <col min="5" max="5" width="14.42578125" style="119" bestFit="1" customWidth="1"/>
    <col min="6" max="8" width="12.140625" style="119" customWidth="1"/>
    <col min="9" max="9" width="13.28515625" style="119" bestFit="1" customWidth="1"/>
    <col min="10" max="10" width="10.28515625" style="119" bestFit="1" customWidth="1"/>
    <col min="11" max="11" width="12" style="119" bestFit="1" customWidth="1"/>
    <col min="12" max="12" width="14" style="154" bestFit="1" customWidth="1"/>
    <col min="13" max="13" width="11" style="119" customWidth="1"/>
    <col min="14" max="16384" width="11" style="119"/>
  </cols>
  <sheetData>
    <row r="1" spans="1:12" ht="15.75" x14ac:dyDescent="0.2">
      <c r="B1" s="243" t="s">
        <v>19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</row>
    <row r="2" spans="1:12" ht="15.75" x14ac:dyDescent="0.2">
      <c r="B2" s="244" t="str">
        <f>+'[2]SINTESIS HISTORICA'!$B$3:$V$3</f>
        <v>Síntesis Estadística 1973 - Abril 2015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</row>
    <row r="3" spans="1:12" ht="15.75" thickBot="1" x14ac:dyDescent="0.25">
      <c r="A3" s="252" t="s">
        <v>20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</row>
    <row r="4" spans="1:12" s="15" customFormat="1" ht="12.75" customHeight="1" thickBot="1" x14ac:dyDescent="0.25">
      <c r="A4" s="75"/>
      <c r="B4" s="71"/>
      <c r="C4" s="253" t="s">
        <v>74</v>
      </c>
      <c r="D4" s="254"/>
      <c r="E4" s="255"/>
      <c r="F4" s="259" t="s">
        <v>22</v>
      </c>
      <c r="G4" s="260"/>
      <c r="H4" s="261"/>
      <c r="I4" s="156" t="s">
        <v>57</v>
      </c>
      <c r="J4" s="265" t="s">
        <v>59</v>
      </c>
      <c r="K4" s="266"/>
      <c r="L4" s="157" t="s">
        <v>60</v>
      </c>
    </row>
    <row r="5" spans="1:12" s="15" customFormat="1" ht="13.5" customHeight="1" x14ac:dyDescent="0.2">
      <c r="A5" s="75"/>
      <c r="B5" s="72" t="s">
        <v>21</v>
      </c>
      <c r="C5" s="256"/>
      <c r="D5" s="257"/>
      <c r="E5" s="258"/>
      <c r="F5" s="262"/>
      <c r="G5" s="263"/>
      <c r="H5" s="264"/>
      <c r="I5" s="73" t="s">
        <v>86</v>
      </c>
      <c r="J5" s="250" t="s">
        <v>64</v>
      </c>
      <c r="K5" s="251"/>
      <c r="L5" s="158" t="s">
        <v>65</v>
      </c>
    </row>
    <row r="6" spans="1:12" s="15" customFormat="1" ht="18.75" customHeight="1" thickBot="1" x14ac:dyDescent="0.25">
      <c r="A6" s="75"/>
      <c r="B6" s="159"/>
      <c r="C6" s="160" t="s">
        <v>23</v>
      </c>
      <c r="D6" s="160" t="s">
        <v>24</v>
      </c>
      <c r="E6" s="160" t="s">
        <v>25</v>
      </c>
      <c r="F6" s="160" t="s">
        <v>26</v>
      </c>
      <c r="G6" s="160" t="s">
        <v>27</v>
      </c>
      <c r="H6" s="160" t="s">
        <v>28</v>
      </c>
      <c r="I6" s="161" t="s">
        <v>68</v>
      </c>
      <c r="J6" s="162" t="s">
        <v>29</v>
      </c>
      <c r="K6" s="163" t="s">
        <v>2</v>
      </c>
      <c r="L6" s="164" t="s">
        <v>64</v>
      </c>
    </row>
    <row r="7" spans="1:12" s="28" customFormat="1" ht="14.25" x14ac:dyDescent="0.2">
      <c r="B7" s="120">
        <v>1973</v>
      </c>
      <c r="C7" s="121">
        <v>989.9</v>
      </c>
      <c r="D7" s="122">
        <v>704.2</v>
      </c>
      <c r="E7" s="123">
        <v>285.7</v>
      </c>
      <c r="F7" s="121">
        <v>5.6</v>
      </c>
      <c r="G7" s="122">
        <v>22.1</v>
      </c>
      <c r="H7" s="124">
        <v>-16.5</v>
      </c>
      <c r="I7" s="125">
        <v>0</v>
      </c>
      <c r="J7" s="126">
        <v>0</v>
      </c>
      <c r="K7" s="127" t="s">
        <v>92</v>
      </c>
      <c r="L7" s="128">
        <v>704.1</v>
      </c>
    </row>
    <row r="8" spans="1:12" s="28" customFormat="1" ht="14.25" x14ac:dyDescent="0.2">
      <c r="B8" s="129">
        <v>1974</v>
      </c>
      <c r="C8" s="130">
        <v>5034.3</v>
      </c>
      <c r="D8" s="131">
        <v>4747.8</v>
      </c>
      <c r="E8" s="85">
        <v>286.5</v>
      </c>
      <c r="F8" s="130">
        <v>127.76</v>
      </c>
      <c r="G8" s="131">
        <v>164.4</v>
      </c>
      <c r="H8" s="132">
        <v>-36.6</v>
      </c>
      <c r="I8" s="133">
        <v>0</v>
      </c>
      <c r="J8" s="134">
        <v>338</v>
      </c>
      <c r="K8" s="85">
        <v>3.9</v>
      </c>
      <c r="L8" s="135">
        <v>3224.6</v>
      </c>
    </row>
    <row r="9" spans="1:12" s="28" customFormat="1" ht="14.25" x14ac:dyDescent="0.2">
      <c r="B9" s="129">
        <v>1975</v>
      </c>
      <c r="C9" s="130">
        <v>10267.200000000001</v>
      </c>
      <c r="D9" s="131">
        <v>9400.4</v>
      </c>
      <c r="E9" s="85">
        <v>866.8</v>
      </c>
      <c r="F9" s="130">
        <v>267.3</v>
      </c>
      <c r="G9" s="131">
        <v>257.5</v>
      </c>
      <c r="H9" s="85">
        <v>9.8000000000000007</v>
      </c>
      <c r="I9" s="133">
        <v>0</v>
      </c>
      <c r="J9" s="134">
        <v>699</v>
      </c>
      <c r="K9" s="85">
        <v>20</v>
      </c>
      <c r="L9" s="135">
        <v>6771.9</v>
      </c>
    </row>
    <row r="10" spans="1:12" s="28" customFormat="1" ht="14.25" x14ac:dyDescent="0.2">
      <c r="B10" s="129">
        <v>1976</v>
      </c>
      <c r="C10" s="130">
        <v>12257.9</v>
      </c>
      <c r="D10" s="131">
        <v>10704.6</v>
      </c>
      <c r="E10" s="85">
        <v>1553.3</v>
      </c>
      <c r="F10" s="130">
        <v>494.4</v>
      </c>
      <c r="G10" s="131">
        <v>369.7</v>
      </c>
      <c r="H10" s="85">
        <v>124.7</v>
      </c>
      <c r="I10" s="133">
        <v>0</v>
      </c>
      <c r="J10" s="134">
        <v>594</v>
      </c>
      <c r="K10" s="85">
        <v>29.3</v>
      </c>
      <c r="L10" s="135">
        <v>10527.2</v>
      </c>
    </row>
    <row r="11" spans="1:12" s="28" customFormat="1" ht="14.25" x14ac:dyDescent="0.2">
      <c r="B11" s="129">
        <v>1977</v>
      </c>
      <c r="C11" s="130">
        <v>18066.8</v>
      </c>
      <c r="D11" s="131">
        <v>15365.9</v>
      </c>
      <c r="E11" s="85">
        <v>2700.9</v>
      </c>
      <c r="F11" s="130">
        <v>824.9</v>
      </c>
      <c r="G11" s="131">
        <v>491.1</v>
      </c>
      <c r="H11" s="85">
        <v>333.8</v>
      </c>
      <c r="I11" s="133">
        <v>0</v>
      </c>
      <c r="J11" s="134">
        <v>653</v>
      </c>
      <c r="K11" s="85">
        <v>39.9</v>
      </c>
      <c r="L11" s="135">
        <v>15239</v>
      </c>
    </row>
    <row r="12" spans="1:12" s="28" customFormat="1" ht="14.25" x14ac:dyDescent="0.2">
      <c r="B12" s="129">
        <v>1978</v>
      </c>
      <c r="C12" s="130">
        <v>24617.3</v>
      </c>
      <c r="D12" s="131">
        <v>20992.799999999999</v>
      </c>
      <c r="E12" s="85">
        <v>3624.5</v>
      </c>
      <c r="F12" s="130">
        <v>967.5</v>
      </c>
      <c r="G12" s="131">
        <v>617.29999999999995</v>
      </c>
      <c r="H12" s="85">
        <v>350.2</v>
      </c>
      <c r="I12" s="133">
        <v>0</v>
      </c>
      <c r="J12" s="134">
        <v>798</v>
      </c>
      <c r="K12" s="85">
        <v>65.7</v>
      </c>
      <c r="L12" s="135">
        <v>20659.3</v>
      </c>
    </row>
    <row r="13" spans="1:12" s="28" customFormat="1" ht="14.25" x14ac:dyDescent="0.2">
      <c r="B13" s="129">
        <v>1979</v>
      </c>
      <c r="C13" s="130">
        <v>31387.8</v>
      </c>
      <c r="D13" s="131">
        <v>27321.1</v>
      </c>
      <c r="E13" s="85">
        <v>4066.7</v>
      </c>
      <c r="F13" s="130">
        <v>1259.5999999999999</v>
      </c>
      <c r="G13" s="131">
        <v>817.5</v>
      </c>
      <c r="H13" s="85">
        <v>442.1</v>
      </c>
      <c r="I13" s="133">
        <v>0</v>
      </c>
      <c r="J13" s="134">
        <v>763</v>
      </c>
      <c r="K13" s="85">
        <v>78.8</v>
      </c>
      <c r="L13" s="135">
        <v>26725.5</v>
      </c>
    </row>
    <row r="14" spans="1:12" s="28" customFormat="1" ht="14.25" x14ac:dyDescent="0.2">
      <c r="B14" s="129">
        <v>1980</v>
      </c>
      <c r="C14" s="130">
        <v>38820.400000000001</v>
      </c>
      <c r="D14" s="131">
        <v>33979</v>
      </c>
      <c r="E14" s="85">
        <v>4841.3999999999996</v>
      </c>
      <c r="F14" s="130">
        <v>1747.3</v>
      </c>
      <c r="G14" s="131">
        <v>972.6</v>
      </c>
      <c r="H14" s="85">
        <v>774.7</v>
      </c>
      <c r="I14" s="133">
        <v>0</v>
      </c>
      <c r="J14" s="134">
        <v>1350</v>
      </c>
      <c r="K14" s="85">
        <v>163</v>
      </c>
      <c r="L14" s="135">
        <v>33424.1</v>
      </c>
    </row>
    <row r="15" spans="1:12" s="28" customFormat="1" ht="14.25" x14ac:dyDescent="0.2">
      <c r="B15" s="129">
        <v>1981</v>
      </c>
      <c r="C15" s="130">
        <v>46329.4</v>
      </c>
      <c r="D15" s="131">
        <v>40610.9</v>
      </c>
      <c r="E15" s="85">
        <v>5718.5</v>
      </c>
      <c r="F15" s="130">
        <v>2229.3000000000002</v>
      </c>
      <c r="G15" s="131">
        <v>1352.2</v>
      </c>
      <c r="H15" s="85">
        <v>877.1</v>
      </c>
      <c r="I15" s="133">
        <v>0</v>
      </c>
      <c r="J15" s="134">
        <v>1799</v>
      </c>
      <c r="K15" s="85">
        <v>246.5</v>
      </c>
      <c r="L15" s="135">
        <v>39867.800000000003</v>
      </c>
    </row>
    <row r="16" spans="1:12" s="28" customFormat="1" ht="14.25" x14ac:dyDescent="0.2">
      <c r="B16" s="129">
        <v>1982</v>
      </c>
      <c r="C16" s="130">
        <v>56068.5</v>
      </c>
      <c r="D16" s="131">
        <v>49356</v>
      </c>
      <c r="E16" s="85">
        <v>6712.5</v>
      </c>
      <c r="F16" s="130">
        <v>2479.5</v>
      </c>
      <c r="G16" s="131">
        <v>1485.5</v>
      </c>
      <c r="H16" s="85">
        <v>994</v>
      </c>
      <c r="I16" s="133">
        <v>0</v>
      </c>
      <c r="J16" s="134">
        <v>1280</v>
      </c>
      <c r="K16" s="85">
        <v>221.6</v>
      </c>
      <c r="L16" s="135">
        <v>46245.9</v>
      </c>
    </row>
    <row r="17" spans="2:21" s="28" customFormat="1" ht="14.25" x14ac:dyDescent="0.2">
      <c r="B17" s="129">
        <v>1983</v>
      </c>
      <c r="C17" s="130">
        <v>67969.399999999994</v>
      </c>
      <c r="D17" s="131">
        <v>59774.1</v>
      </c>
      <c r="E17" s="85">
        <v>8195.2999999999993</v>
      </c>
      <c r="F17" s="130">
        <v>3809.1</v>
      </c>
      <c r="G17" s="131">
        <v>2212.1</v>
      </c>
      <c r="H17" s="85">
        <v>1597</v>
      </c>
      <c r="I17" s="133">
        <v>0</v>
      </c>
      <c r="J17" s="134">
        <v>1159</v>
      </c>
      <c r="K17" s="85">
        <v>231.6</v>
      </c>
      <c r="L17" s="135">
        <v>53238.5</v>
      </c>
    </row>
    <row r="18" spans="2:21" s="28" customFormat="1" ht="14.25" x14ac:dyDescent="0.2">
      <c r="B18" s="129">
        <v>1984</v>
      </c>
      <c r="C18" s="130">
        <v>77239.5</v>
      </c>
      <c r="D18" s="131">
        <v>72870.399999999994</v>
      </c>
      <c r="E18" s="85">
        <v>4369.1000000000004</v>
      </c>
      <c r="F18" s="130">
        <v>4512.3</v>
      </c>
      <c r="G18" s="131">
        <v>3457.4</v>
      </c>
      <c r="H18" s="85">
        <v>1054.9000000000001</v>
      </c>
      <c r="I18" s="133">
        <v>0</v>
      </c>
      <c r="J18" s="134">
        <v>1033</v>
      </c>
      <c r="K18" s="85">
        <v>242.4</v>
      </c>
      <c r="L18" s="135">
        <v>60455.3</v>
      </c>
    </row>
    <row r="19" spans="2:21" s="28" customFormat="1" ht="14.25" x14ac:dyDescent="0.2">
      <c r="B19" s="129">
        <v>1985</v>
      </c>
      <c r="C19" s="130">
        <v>83801</v>
      </c>
      <c r="D19" s="131">
        <v>78202.2</v>
      </c>
      <c r="E19" s="85">
        <v>5598.8</v>
      </c>
      <c r="F19" s="130">
        <v>5342.8</v>
      </c>
      <c r="G19" s="131">
        <v>4113.1000000000004</v>
      </c>
      <c r="H19" s="85">
        <v>1229.5999999999999</v>
      </c>
      <c r="I19" s="133">
        <v>0</v>
      </c>
      <c r="J19" s="134">
        <v>1338</v>
      </c>
      <c r="K19" s="85">
        <v>360.4</v>
      </c>
      <c r="L19" s="135">
        <v>68129</v>
      </c>
    </row>
    <row r="20" spans="2:21" s="28" customFormat="1" ht="14.25" x14ac:dyDescent="0.2">
      <c r="B20" s="129">
        <v>1986</v>
      </c>
      <c r="C20" s="130">
        <v>94771</v>
      </c>
      <c r="D20" s="131">
        <v>86363.9</v>
      </c>
      <c r="E20" s="85">
        <v>8407.1</v>
      </c>
      <c r="F20" s="130">
        <v>6639.8</v>
      </c>
      <c r="G20" s="131">
        <v>3831.5</v>
      </c>
      <c r="H20" s="85">
        <v>2808.3</v>
      </c>
      <c r="I20" s="133">
        <v>0</v>
      </c>
      <c r="J20" s="134">
        <v>1564</v>
      </c>
      <c r="K20" s="85">
        <v>448.2</v>
      </c>
      <c r="L20" s="135">
        <v>76274.899999999994</v>
      </c>
    </row>
    <row r="21" spans="2:21" s="28" customFormat="1" ht="14.25" x14ac:dyDescent="0.2">
      <c r="B21" s="129">
        <v>1987</v>
      </c>
      <c r="C21" s="130">
        <v>106199.8</v>
      </c>
      <c r="D21" s="131">
        <v>91000.2</v>
      </c>
      <c r="E21" s="85">
        <v>15199.6</v>
      </c>
      <c r="F21" s="130">
        <v>9912.4</v>
      </c>
      <c r="G21" s="131">
        <v>3119.8</v>
      </c>
      <c r="H21" s="85">
        <v>6792.6</v>
      </c>
      <c r="I21" s="133">
        <v>0</v>
      </c>
      <c r="J21" s="134">
        <v>1672</v>
      </c>
      <c r="K21" s="85">
        <v>602.70000000000005</v>
      </c>
      <c r="L21" s="135">
        <v>83526.7</v>
      </c>
    </row>
    <row r="22" spans="2:21" s="28" customFormat="1" ht="14.25" x14ac:dyDescent="0.2">
      <c r="B22" s="129">
        <v>1988</v>
      </c>
      <c r="C22" s="130">
        <v>117494.39999999999</v>
      </c>
      <c r="D22" s="131">
        <v>99604.5</v>
      </c>
      <c r="E22" s="85">
        <v>17889.8</v>
      </c>
      <c r="F22" s="130">
        <v>8358.9</v>
      </c>
      <c r="G22" s="131">
        <v>4145.7</v>
      </c>
      <c r="H22" s="85">
        <v>4213.1000000000004</v>
      </c>
      <c r="I22" s="133">
        <v>0</v>
      </c>
      <c r="J22" s="134">
        <v>1730</v>
      </c>
      <c r="K22" s="85">
        <v>678.3</v>
      </c>
      <c r="L22" s="135">
        <v>92631.8</v>
      </c>
    </row>
    <row r="23" spans="2:21" s="28" customFormat="1" ht="14.25" x14ac:dyDescent="0.2">
      <c r="B23" s="129">
        <v>1989</v>
      </c>
      <c r="C23" s="130">
        <v>132419.6</v>
      </c>
      <c r="D23" s="131">
        <v>110499.8</v>
      </c>
      <c r="E23" s="85">
        <v>21919.7</v>
      </c>
      <c r="F23" s="130">
        <v>9137.6</v>
      </c>
      <c r="G23" s="131">
        <v>5107.7</v>
      </c>
      <c r="H23" s="85">
        <v>4029.9</v>
      </c>
      <c r="I23" s="133">
        <v>0</v>
      </c>
      <c r="J23" s="134">
        <v>2340</v>
      </c>
      <c r="K23" s="85">
        <v>920.8</v>
      </c>
      <c r="L23" s="135">
        <v>103463.7</v>
      </c>
    </row>
    <row r="24" spans="2:21" s="28" customFormat="1" ht="14.25" x14ac:dyDescent="0.2">
      <c r="B24" s="129">
        <v>1990</v>
      </c>
      <c r="C24" s="130">
        <v>149835.29999999999</v>
      </c>
      <c r="D24" s="131">
        <v>121669.9</v>
      </c>
      <c r="E24" s="85">
        <v>28165.3</v>
      </c>
      <c r="F24" s="130">
        <v>11076.4</v>
      </c>
      <c r="G24" s="131">
        <v>4830.8</v>
      </c>
      <c r="H24" s="85">
        <v>6245.6</v>
      </c>
      <c r="I24" s="133">
        <v>0</v>
      </c>
      <c r="J24" s="134">
        <v>3524</v>
      </c>
      <c r="K24" s="85">
        <v>1406.9</v>
      </c>
      <c r="L24" s="135">
        <v>114183.9</v>
      </c>
    </row>
    <row r="25" spans="2:21" s="28" customFormat="1" ht="14.25" x14ac:dyDescent="0.2">
      <c r="B25" s="129">
        <v>1991</v>
      </c>
      <c r="C25" s="130">
        <v>171003.3</v>
      </c>
      <c r="D25" s="131">
        <v>133289.9</v>
      </c>
      <c r="E25" s="85">
        <v>37713.4</v>
      </c>
      <c r="F25" s="130">
        <v>14141.3</v>
      </c>
      <c r="G25" s="131">
        <v>4593.3</v>
      </c>
      <c r="H25" s="85">
        <v>9548</v>
      </c>
      <c r="I25" s="133">
        <v>0</v>
      </c>
      <c r="J25" s="134">
        <v>3318</v>
      </c>
      <c r="K25" s="85">
        <v>1413.6</v>
      </c>
      <c r="L25" s="135">
        <v>126071.5</v>
      </c>
    </row>
    <row r="26" spans="2:21" s="28" customFormat="1" ht="14.25" x14ac:dyDescent="0.2">
      <c r="B26" s="129">
        <v>1992</v>
      </c>
      <c r="C26" s="130">
        <v>195114.7</v>
      </c>
      <c r="D26" s="131">
        <v>148571.70000000001</v>
      </c>
      <c r="E26" s="85">
        <v>46543</v>
      </c>
      <c r="F26" s="130">
        <v>15013</v>
      </c>
      <c r="G26" s="131">
        <v>6183.4</v>
      </c>
      <c r="H26" s="85">
        <v>8829.6</v>
      </c>
      <c r="I26" s="133">
        <v>0</v>
      </c>
      <c r="J26" s="134">
        <v>3308</v>
      </c>
      <c r="K26" s="85">
        <v>1504.2</v>
      </c>
      <c r="L26" s="135">
        <v>140399</v>
      </c>
    </row>
    <row r="27" spans="2:21" s="28" customFormat="1" ht="14.25" x14ac:dyDescent="0.2">
      <c r="B27" s="129">
        <v>1993</v>
      </c>
      <c r="C27" s="130">
        <v>231664.9</v>
      </c>
      <c r="D27" s="131">
        <v>172450</v>
      </c>
      <c r="E27" s="85">
        <v>59214.8</v>
      </c>
      <c r="F27" s="130">
        <v>19826.8</v>
      </c>
      <c r="G27" s="131">
        <v>7155</v>
      </c>
      <c r="H27" s="85">
        <v>12671.8</v>
      </c>
      <c r="I27" s="133">
        <v>0</v>
      </c>
      <c r="J27" s="134">
        <v>4844</v>
      </c>
      <c r="K27" s="85">
        <v>2052.1</v>
      </c>
      <c r="L27" s="135">
        <v>160418.6</v>
      </c>
    </row>
    <row r="28" spans="2:21" s="28" customFormat="1" ht="14.25" x14ac:dyDescent="0.2">
      <c r="B28" s="129">
        <v>1994</v>
      </c>
      <c r="C28" s="130">
        <v>264111.2</v>
      </c>
      <c r="D28" s="131">
        <v>212592.3</v>
      </c>
      <c r="E28" s="85">
        <v>51518.9</v>
      </c>
      <c r="F28" s="130">
        <v>27134</v>
      </c>
      <c r="G28" s="131">
        <v>16031.3</v>
      </c>
      <c r="H28" s="85">
        <v>11102.7</v>
      </c>
      <c r="I28" s="133">
        <v>8000</v>
      </c>
      <c r="J28" s="134">
        <v>3985</v>
      </c>
      <c r="K28" s="85">
        <v>1845.9</v>
      </c>
      <c r="L28" s="135">
        <v>191705.2</v>
      </c>
    </row>
    <row r="29" spans="2:21" s="28" customFormat="1" ht="14.25" x14ac:dyDescent="0.2">
      <c r="B29" s="129">
        <v>1995</v>
      </c>
      <c r="C29" s="130">
        <v>324708.90000000002</v>
      </c>
      <c r="D29" s="131">
        <v>250277.5</v>
      </c>
      <c r="E29" s="85">
        <v>74431.399999999994</v>
      </c>
      <c r="F29" s="130">
        <v>35971.699999999997</v>
      </c>
      <c r="G29" s="131">
        <v>18677.3</v>
      </c>
      <c r="H29" s="85">
        <v>17294.400000000001</v>
      </c>
      <c r="I29" s="133">
        <v>0</v>
      </c>
      <c r="J29" s="134">
        <v>5653</v>
      </c>
      <c r="K29" s="85">
        <v>2720.5</v>
      </c>
      <c r="L29" s="135">
        <v>230698.1</v>
      </c>
    </row>
    <row r="30" spans="2:21" s="28" customFormat="1" ht="14.25" x14ac:dyDescent="0.2">
      <c r="B30" s="129">
        <v>1996</v>
      </c>
      <c r="C30" s="130">
        <v>382472.6</v>
      </c>
      <c r="D30" s="131">
        <v>287999.90000000002</v>
      </c>
      <c r="E30" s="85">
        <v>94472.7</v>
      </c>
      <c r="F30" s="130">
        <v>44393.5</v>
      </c>
      <c r="G30" s="131">
        <v>27878.9</v>
      </c>
      <c r="H30" s="85">
        <v>16514.599999999999</v>
      </c>
      <c r="I30" s="133">
        <v>0</v>
      </c>
      <c r="J30" s="134">
        <v>6387</v>
      </c>
      <c r="K30" s="85">
        <v>3232</v>
      </c>
      <c r="L30" s="135">
        <v>275673.5</v>
      </c>
    </row>
    <row r="31" spans="2:21" s="28" customFormat="1" ht="14.25" x14ac:dyDescent="0.2">
      <c r="B31" s="129">
        <v>1997</v>
      </c>
      <c r="C31" s="130">
        <v>446969</v>
      </c>
      <c r="D31" s="131">
        <v>337405.3</v>
      </c>
      <c r="E31" s="85">
        <v>109563.7</v>
      </c>
      <c r="F31" s="130">
        <v>49001.3</v>
      </c>
      <c r="G31" s="131">
        <v>32767.3</v>
      </c>
      <c r="H31" s="85">
        <v>16233.9</v>
      </c>
      <c r="I31" s="133">
        <v>0</v>
      </c>
      <c r="J31" s="134">
        <v>6584</v>
      </c>
      <c r="K31" s="85">
        <v>3769.7</v>
      </c>
      <c r="L31" s="135">
        <v>326735.7</v>
      </c>
      <c r="M31" s="29"/>
      <c r="N31" s="29"/>
      <c r="O31" s="29"/>
      <c r="P31" s="29"/>
      <c r="Q31" s="29"/>
      <c r="R31" s="29"/>
      <c r="S31" s="29"/>
      <c r="T31" s="29"/>
      <c r="U31" s="29"/>
    </row>
    <row r="32" spans="2:21" s="28" customFormat="1" ht="14.25" x14ac:dyDescent="0.2">
      <c r="B32" s="129">
        <v>1998</v>
      </c>
      <c r="C32" s="130">
        <v>544015.5</v>
      </c>
      <c r="D32" s="131">
        <v>417740.9</v>
      </c>
      <c r="E32" s="85">
        <v>126274.6</v>
      </c>
      <c r="F32" s="130">
        <v>50521.599999999999</v>
      </c>
      <c r="G32" s="131">
        <v>33810.699999999997</v>
      </c>
      <c r="H32" s="85">
        <v>16710.900000000001</v>
      </c>
      <c r="I32" s="133">
        <v>49085.7</v>
      </c>
      <c r="J32" s="134">
        <v>5792</v>
      </c>
      <c r="K32" s="85">
        <v>3332</v>
      </c>
      <c r="L32" s="135">
        <v>354438.8</v>
      </c>
      <c r="M32" s="29"/>
      <c r="N32" s="29"/>
    </row>
    <row r="33" spans="1:16" s="28" customFormat="1" ht="14.25" x14ac:dyDescent="0.2">
      <c r="B33" s="129">
        <v>1999</v>
      </c>
      <c r="C33" s="130">
        <v>667321.5</v>
      </c>
      <c r="D33" s="131">
        <v>534420.9</v>
      </c>
      <c r="E33" s="85">
        <v>132900.6</v>
      </c>
      <c r="F33" s="130">
        <v>55610.1</v>
      </c>
      <c r="G33" s="131">
        <v>50127</v>
      </c>
      <c r="H33" s="85">
        <v>5483.1</v>
      </c>
      <c r="I33" s="133">
        <v>61485.7</v>
      </c>
      <c r="J33" s="134">
        <v>6097</v>
      </c>
      <c r="K33" s="85">
        <v>3885.1</v>
      </c>
      <c r="L33" s="135">
        <v>360884.7</v>
      </c>
    </row>
    <row r="34" spans="1:16" s="28" customFormat="1" ht="14.25" x14ac:dyDescent="0.2">
      <c r="B34" s="136" t="s">
        <v>35</v>
      </c>
      <c r="C34" s="130">
        <v>759822.3</v>
      </c>
      <c r="D34" s="131">
        <v>617109.1</v>
      </c>
      <c r="E34" s="85">
        <v>142713.29999999999</v>
      </c>
      <c r="F34" s="130">
        <v>71650.600000000006</v>
      </c>
      <c r="G34" s="131">
        <v>61801</v>
      </c>
      <c r="H34" s="85">
        <v>9849.6</v>
      </c>
      <c r="I34" s="133">
        <v>133742.9</v>
      </c>
      <c r="J34" s="134">
        <v>6894</v>
      </c>
      <c r="K34" s="85">
        <v>5364.2</v>
      </c>
      <c r="L34" s="135">
        <v>359969.9</v>
      </c>
    </row>
    <row r="35" spans="1:16" s="28" customFormat="1" ht="14.25" x14ac:dyDescent="0.2">
      <c r="B35" s="136" t="s">
        <v>36</v>
      </c>
      <c r="C35" s="130">
        <v>758103.5</v>
      </c>
      <c r="D35" s="131">
        <v>657752.1</v>
      </c>
      <c r="E35" s="85">
        <v>100351.4</v>
      </c>
      <c r="F35" s="130">
        <v>54923.3</v>
      </c>
      <c r="G35" s="131">
        <v>45404.1</v>
      </c>
      <c r="H35" s="85">
        <v>9519.2000000000007</v>
      </c>
      <c r="I35" s="133">
        <v>75991.100000000006</v>
      </c>
      <c r="J35" s="134">
        <v>7248</v>
      </c>
      <c r="K35" s="85">
        <v>5559.9</v>
      </c>
      <c r="L35" s="135">
        <v>356408.8</v>
      </c>
    </row>
    <row r="36" spans="1:16" s="28" customFormat="1" ht="14.25" x14ac:dyDescent="0.2">
      <c r="B36" s="136" t="s">
        <v>37</v>
      </c>
      <c r="C36" s="130">
        <v>810539.5</v>
      </c>
      <c r="D36" s="131">
        <v>700577.2</v>
      </c>
      <c r="E36" s="85">
        <v>109962.4</v>
      </c>
      <c r="F36" s="130">
        <v>57469.599999999999</v>
      </c>
      <c r="G36" s="131">
        <v>47694.7</v>
      </c>
      <c r="H36" s="85">
        <v>9774.9</v>
      </c>
      <c r="I36" s="133">
        <v>96000</v>
      </c>
      <c r="J36" s="134">
        <v>7633</v>
      </c>
      <c r="K36" s="85">
        <v>6294.3</v>
      </c>
      <c r="L36" s="135">
        <v>352030.1</v>
      </c>
    </row>
    <row r="37" spans="1:16" s="31" customFormat="1" ht="14.25" x14ac:dyDescent="0.2">
      <c r="A37" s="137"/>
      <c r="B37" s="138" t="s">
        <v>38</v>
      </c>
      <c r="C37" s="139">
        <v>795538.42440999998</v>
      </c>
      <c r="D37" s="140">
        <v>677353.24661999999</v>
      </c>
      <c r="E37" s="95">
        <v>118185.17779</v>
      </c>
      <c r="F37" s="139">
        <v>77179.538180000003</v>
      </c>
      <c r="G37" s="140">
        <v>69146.30098</v>
      </c>
      <c r="H37" s="95">
        <v>8033.2371999999996</v>
      </c>
      <c r="I37" s="141">
        <v>42300</v>
      </c>
      <c r="J37" s="142">
        <v>10380</v>
      </c>
      <c r="K37" s="95">
        <v>7789.8927299999996</v>
      </c>
      <c r="L37" s="143">
        <v>327454.41557999997</v>
      </c>
      <c r="M37" s="30"/>
      <c r="N37" s="30" t="s">
        <v>39</v>
      </c>
      <c r="O37" s="30"/>
      <c r="P37" s="30"/>
    </row>
    <row r="38" spans="1:16" s="31" customFormat="1" ht="14.25" x14ac:dyDescent="0.2">
      <c r="A38" s="144"/>
      <c r="B38" s="138" t="s">
        <v>53</v>
      </c>
      <c r="C38" s="139">
        <v>804298.7</v>
      </c>
      <c r="D38" s="140">
        <v>686327.9</v>
      </c>
      <c r="E38" s="95">
        <v>117970.8</v>
      </c>
      <c r="F38" s="139">
        <v>60566.8</v>
      </c>
      <c r="G38" s="140">
        <v>55469.3</v>
      </c>
      <c r="H38" s="95">
        <v>5097.5</v>
      </c>
      <c r="I38" s="141">
        <v>53700</v>
      </c>
      <c r="J38" s="142">
        <v>10286</v>
      </c>
      <c r="K38" s="95">
        <v>8052.8147099999996</v>
      </c>
      <c r="L38" s="143">
        <v>321510.2</v>
      </c>
      <c r="M38" s="30"/>
      <c r="N38" s="30"/>
      <c r="O38" s="30"/>
      <c r="P38" s="30"/>
    </row>
    <row r="39" spans="1:16" s="31" customFormat="1" ht="14.25" x14ac:dyDescent="0.2">
      <c r="A39" s="144"/>
      <c r="B39" s="138" t="s">
        <v>69</v>
      </c>
      <c r="C39" s="139">
        <v>775188.51346000005</v>
      </c>
      <c r="D39" s="140">
        <v>648913.97678000003</v>
      </c>
      <c r="E39" s="95">
        <v>126274.53672</v>
      </c>
      <c r="F39" s="139">
        <v>61800.863429999998</v>
      </c>
      <c r="G39" s="140">
        <v>53783.863060000003</v>
      </c>
      <c r="H39" s="95">
        <v>8017.0003699999997</v>
      </c>
      <c r="I39" s="141">
        <v>0</v>
      </c>
      <c r="J39" s="142">
        <v>12442</v>
      </c>
      <c r="K39" s="95">
        <v>9119.959939999997</v>
      </c>
      <c r="L39" s="143">
        <v>313101.61869999999</v>
      </c>
      <c r="M39" s="30"/>
      <c r="N39" s="30"/>
      <c r="O39" s="30"/>
      <c r="P39" s="30"/>
    </row>
    <row r="40" spans="1:16" s="31" customFormat="1" ht="14.25" x14ac:dyDescent="0.2">
      <c r="A40" s="144"/>
      <c r="B40" s="138" t="s">
        <v>76</v>
      </c>
      <c r="C40" s="139">
        <v>748236.7</v>
      </c>
      <c r="D40" s="140">
        <v>619316.69999999995</v>
      </c>
      <c r="E40" s="95">
        <v>128920</v>
      </c>
      <c r="F40" s="139">
        <v>63876.1</v>
      </c>
      <c r="G40" s="140">
        <v>52669.5</v>
      </c>
      <c r="H40" s="95">
        <v>11206.6</v>
      </c>
      <c r="I40" s="141">
        <v>0</v>
      </c>
      <c r="J40" s="142">
        <v>9252</v>
      </c>
      <c r="K40" s="95">
        <v>5781.8</v>
      </c>
      <c r="L40" s="143">
        <v>300265.90000000002</v>
      </c>
      <c r="M40" s="30"/>
      <c r="N40" s="30"/>
      <c r="O40" s="30"/>
      <c r="P40" s="30"/>
    </row>
    <row r="41" spans="1:16" s="31" customFormat="1" ht="14.25" x14ac:dyDescent="0.2">
      <c r="A41" s="144"/>
      <c r="B41" s="138" t="s">
        <v>78</v>
      </c>
      <c r="C41" s="139">
        <v>740959.69299999997</v>
      </c>
      <c r="D41" s="140">
        <v>596675.05900000001</v>
      </c>
      <c r="E41" s="95">
        <v>144284.633</v>
      </c>
      <c r="F41" s="139">
        <v>68212.826000000001</v>
      </c>
      <c r="G41" s="140">
        <v>53112.072999999997</v>
      </c>
      <c r="H41" s="95">
        <v>15100.753000000001</v>
      </c>
      <c r="I41" s="141">
        <v>0</v>
      </c>
      <c r="J41" s="142">
        <v>7332</v>
      </c>
      <c r="K41" s="95">
        <v>4501.8962900000006</v>
      </c>
      <c r="L41" s="143">
        <v>292552.44099999999</v>
      </c>
      <c r="M41" s="30"/>
      <c r="N41" s="30"/>
      <c r="O41" s="30"/>
      <c r="P41" s="30"/>
    </row>
    <row r="42" spans="1:16" s="31" customFormat="1" ht="14.25" x14ac:dyDescent="0.2">
      <c r="A42" s="144"/>
      <c r="B42" s="138" t="s">
        <v>79</v>
      </c>
      <c r="C42" s="139">
        <v>740460.50034000003</v>
      </c>
      <c r="D42" s="140">
        <v>575299.39739000006</v>
      </c>
      <c r="E42" s="95">
        <v>165161.10295</v>
      </c>
      <c r="F42" s="139">
        <v>76068.513999999996</v>
      </c>
      <c r="G42" s="140">
        <v>54871.512999999999</v>
      </c>
      <c r="H42" s="95">
        <v>21197.001</v>
      </c>
      <c r="I42" s="141">
        <v>0</v>
      </c>
      <c r="J42" s="142">
        <v>8382</v>
      </c>
      <c r="K42" s="95">
        <v>5012.3205699999999</v>
      </c>
      <c r="L42" s="143">
        <v>285945.68923000002</v>
      </c>
      <c r="M42" s="30"/>
      <c r="N42" s="30"/>
      <c r="O42" s="30"/>
      <c r="P42" s="30"/>
    </row>
    <row r="43" spans="1:16" s="31" customFormat="1" ht="14.25" x14ac:dyDescent="0.2">
      <c r="A43" s="144"/>
      <c r="B43" s="138" t="s">
        <v>81</v>
      </c>
      <c r="C43" s="139">
        <v>738235.26711000002</v>
      </c>
      <c r="D43" s="140">
        <v>553207.74922999996</v>
      </c>
      <c r="E43" s="95">
        <v>185027.51788</v>
      </c>
      <c r="F43" s="139">
        <v>76025.484419999993</v>
      </c>
      <c r="G43" s="140">
        <v>55621.003499999999</v>
      </c>
      <c r="H43" s="95">
        <v>20404.480920000002</v>
      </c>
      <c r="I43" s="141">
        <v>0</v>
      </c>
      <c r="J43" s="142">
        <v>8971</v>
      </c>
      <c r="K43" s="95">
        <v>5369.0630599999995</v>
      </c>
      <c r="L43" s="143">
        <v>279289.98342</v>
      </c>
      <c r="M43" s="30"/>
      <c r="N43" s="30"/>
      <c r="O43" s="30"/>
      <c r="P43" s="30"/>
    </row>
    <row r="44" spans="1:16" s="31" customFormat="1" ht="14.25" x14ac:dyDescent="0.2">
      <c r="A44" s="144"/>
      <c r="B44" s="138" t="s">
        <v>82</v>
      </c>
      <c r="C44" s="139">
        <v>737779.79943000001</v>
      </c>
      <c r="D44" s="140">
        <v>532036.65474999999</v>
      </c>
      <c r="E44" s="95">
        <v>205743.14468</v>
      </c>
      <c r="F44" s="139">
        <v>75901.061520000003</v>
      </c>
      <c r="G44" s="140">
        <v>53354.955860000002</v>
      </c>
      <c r="H44" s="95">
        <v>22546.105660000001</v>
      </c>
      <c r="I44" s="141">
        <v>0</v>
      </c>
      <c r="J44" s="142">
        <v>9125</v>
      </c>
      <c r="K44" s="95">
        <v>5446.5462500000003</v>
      </c>
      <c r="L44" s="143">
        <v>272789.86667999998</v>
      </c>
      <c r="M44" s="30"/>
      <c r="N44" s="30"/>
      <c r="O44" s="30"/>
      <c r="P44" s="30"/>
    </row>
    <row r="45" spans="1:16" s="31" customFormat="1" ht="14.25" x14ac:dyDescent="0.2">
      <c r="A45" s="144"/>
      <c r="B45" s="138" t="s">
        <v>85</v>
      </c>
      <c r="C45" s="139">
        <v>766630.81229000003</v>
      </c>
      <c r="D45" s="140">
        <v>531048.48754999996</v>
      </c>
      <c r="E45" s="95">
        <v>235582.32474000001</v>
      </c>
      <c r="F45" s="139">
        <v>80383.427349999998</v>
      </c>
      <c r="G45" s="140">
        <v>54788.826690000002</v>
      </c>
      <c r="H45" s="95">
        <v>25594.60066</v>
      </c>
      <c r="I45" s="141">
        <v>0</v>
      </c>
      <c r="J45" s="142">
        <v>10221</v>
      </c>
      <c r="K45" s="95">
        <v>6222.71396</v>
      </c>
      <c r="L45" s="143">
        <v>265741.90045000002</v>
      </c>
      <c r="M45" s="30"/>
      <c r="N45" s="30"/>
      <c r="O45" s="30"/>
      <c r="P45" s="30"/>
    </row>
    <row r="46" spans="1:16" s="31" customFormat="1" ht="14.25" x14ac:dyDescent="0.2">
      <c r="A46" s="144"/>
      <c r="B46" s="138" t="s">
        <v>87</v>
      </c>
      <c r="C46" s="139">
        <v>780428.13670999999</v>
      </c>
      <c r="D46" s="140">
        <v>515360.41460000002</v>
      </c>
      <c r="E46" s="95">
        <v>265067.72210999997</v>
      </c>
      <c r="F46" s="139">
        <v>81857.107879999996</v>
      </c>
      <c r="G46" s="140">
        <v>51996.455049999997</v>
      </c>
      <c r="H46" s="95">
        <v>29860.652829999999</v>
      </c>
      <c r="I46" s="141">
        <v>0</v>
      </c>
      <c r="J46" s="142">
        <v>12139</v>
      </c>
      <c r="K46" s="95">
        <v>7422.7186100000008</v>
      </c>
      <c r="L46" s="143">
        <v>257708.63519</v>
      </c>
      <c r="M46" s="30"/>
      <c r="N46" s="30"/>
      <c r="O46" s="30"/>
      <c r="P46" s="30"/>
    </row>
    <row r="47" spans="1:16" s="31" customFormat="1" ht="14.25" x14ac:dyDescent="0.2">
      <c r="A47" s="144"/>
      <c r="B47" s="138" t="s">
        <v>89</v>
      </c>
      <c r="C47" s="139">
        <v>808870.84502999997</v>
      </c>
      <c r="D47" s="140">
        <v>517112.68588</v>
      </c>
      <c r="E47" s="95">
        <v>291758.15915000002</v>
      </c>
      <c r="F47" s="139">
        <v>91162.748930000002</v>
      </c>
      <c r="G47" s="140">
        <v>60927.134539999999</v>
      </c>
      <c r="H47" s="95">
        <v>30235.614389999999</v>
      </c>
      <c r="I47" s="141">
        <v>22500</v>
      </c>
      <c r="J47" s="142">
        <v>12858</v>
      </c>
      <c r="K47" s="95">
        <v>7877.992549999999</v>
      </c>
      <c r="L47" s="143">
        <v>249127.56453999999</v>
      </c>
      <c r="M47" s="30"/>
      <c r="N47" s="30"/>
      <c r="O47" s="30"/>
      <c r="P47" s="30"/>
    </row>
    <row r="48" spans="1:16" s="31" customFormat="1" ht="14.25" x14ac:dyDescent="0.2">
      <c r="A48" s="144"/>
      <c r="B48" s="138" t="s">
        <v>93</v>
      </c>
      <c r="C48" s="139">
        <v>821039.28780000005</v>
      </c>
      <c r="D48" s="140">
        <v>511412.03314000001</v>
      </c>
      <c r="E48" s="95">
        <v>309627.25465999998</v>
      </c>
      <c r="F48" s="139">
        <v>92383.956820000007</v>
      </c>
      <c r="G48" s="140">
        <v>61866.716200000003</v>
      </c>
      <c r="H48" s="95">
        <v>30517.24062</v>
      </c>
      <c r="I48" s="141">
        <v>18725.3</v>
      </c>
      <c r="J48" s="142">
        <v>11368</v>
      </c>
      <c r="K48" s="95">
        <v>7149.0986899999989</v>
      </c>
      <c r="L48" s="143">
        <v>241473.73314999999</v>
      </c>
      <c r="M48" s="30"/>
      <c r="N48" s="30"/>
      <c r="O48" s="30"/>
      <c r="P48" s="30"/>
    </row>
    <row r="49" spans="1:16" s="31" customFormat="1" ht="15" thickBot="1" x14ac:dyDescent="0.25">
      <c r="A49" s="144"/>
      <c r="B49" s="138" t="s">
        <v>98</v>
      </c>
      <c r="C49" s="139">
        <f>+'[2]SINTESIS HISTORICA'!$K$51</f>
        <v>834674.93044999999</v>
      </c>
      <c r="D49" s="140">
        <f>+'[2]SINTESIS HISTORICA'!$L$51</f>
        <v>512283.98469999997</v>
      </c>
      <c r="E49" s="95">
        <f>+'[2]SINTESIS HISTORICA'!$M$51</f>
        <v>322390.94575000001</v>
      </c>
      <c r="F49" s="139">
        <f>+'[2]SINTESIS HISTORICA'!$N$51</f>
        <v>31650.631140000001</v>
      </c>
      <c r="G49" s="140">
        <f>+'[2]SINTESIS HISTORICA'!$O$51</f>
        <v>18886.940050000001</v>
      </c>
      <c r="H49" s="95">
        <f>+'[2]SINTESIS HISTORICA'!$P$51</f>
        <v>12763.69109</v>
      </c>
      <c r="I49" s="141">
        <f>+'[2]SINTESIS HISTORICA'!$Q$51</f>
        <v>6074.7</v>
      </c>
      <c r="J49" s="142">
        <f>+'[2]SINTESIS HISTORICA'!$S$51</f>
        <v>4180</v>
      </c>
      <c r="K49" s="95">
        <f>+'[2]SINTESIS HISTORICA'!$T$51</f>
        <v>2501.0747999999999</v>
      </c>
      <c r="L49" s="143">
        <f>+'[2]SINTESIS HISTORICA'!$U$51</f>
        <v>238293.9277</v>
      </c>
      <c r="M49" s="30"/>
      <c r="N49" s="30"/>
      <c r="O49" s="30"/>
      <c r="P49" s="30"/>
    </row>
    <row r="50" spans="1:16" s="28" customFormat="1" ht="18" customHeight="1" thickBot="1" x14ac:dyDescent="0.25">
      <c r="A50" s="29"/>
      <c r="B50" s="145" t="s">
        <v>33</v>
      </c>
      <c r="C50" s="146"/>
      <c r="D50" s="147"/>
      <c r="E50" s="148"/>
      <c r="F50" s="146"/>
      <c r="G50" s="147"/>
      <c r="H50" s="148"/>
      <c r="I50" s="149">
        <f>SUM(I7:I49)</f>
        <v>567605.4</v>
      </c>
      <c r="J50" s="150">
        <f>SUM(J7:J49)</f>
        <v>217313</v>
      </c>
      <c r="K50" s="151">
        <f>SUM(K7:K49)-0.15</f>
        <v>128981.24215999999</v>
      </c>
      <c r="L50" s="152"/>
    </row>
    <row r="51" spans="1:16" s="28" customFormat="1" ht="5.25" customHeight="1" x14ac:dyDescent="0.2">
      <c r="A51" s="29"/>
      <c r="B51" s="32"/>
      <c r="C51" s="33"/>
      <c r="D51" s="33"/>
      <c r="E51" s="33"/>
      <c r="F51" s="33"/>
      <c r="G51" s="33"/>
      <c r="H51" s="33"/>
      <c r="I51" s="34"/>
      <c r="J51" s="35"/>
      <c r="K51" s="36"/>
      <c r="L51" s="37"/>
    </row>
    <row r="52" spans="1:16" ht="12.75" customHeight="1" x14ac:dyDescent="0.2">
      <c r="B52" s="38" t="s">
        <v>42</v>
      </c>
      <c r="C52" s="153"/>
      <c r="D52" s="153"/>
      <c r="F52" s="153"/>
      <c r="G52" s="153"/>
      <c r="H52" s="153"/>
      <c r="I52" s="153"/>
    </row>
    <row r="53" spans="1:16" x14ac:dyDescent="0.2">
      <c r="B53" s="38" t="s">
        <v>52</v>
      </c>
      <c r="C53" s="153"/>
      <c r="D53" s="153"/>
      <c r="F53" s="153"/>
      <c r="G53" s="153"/>
      <c r="H53" s="153"/>
      <c r="I53" s="153"/>
    </row>
    <row r="54" spans="1:16" ht="18.75" customHeight="1" x14ac:dyDescent="0.2">
      <c r="D54" s="153"/>
      <c r="F54" s="153"/>
      <c r="G54" s="153"/>
      <c r="H54" s="153"/>
      <c r="I54" s="153"/>
    </row>
    <row r="55" spans="1:16" ht="9" customHeight="1" x14ac:dyDescent="0.2">
      <c r="B55" s="39"/>
      <c r="D55" s="153"/>
      <c r="G55" s="153" t="s">
        <v>77</v>
      </c>
      <c r="H55" s="153"/>
      <c r="I55" s="153"/>
    </row>
    <row r="56" spans="1:16" ht="12" customHeight="1" x14ac:dyDescent="0.2">
      <c r="D56" s="153"/>
      <c r="G56" s="153"/>
      <c r="H56" s="40"/>
      <c r="I56" s="41"/>
      <c r="K56" s="42"/>
    </row>
    <row r="57" spans="1:16" s="43" customFormat="1" ht="11.25" x14ac:dyDescent="0.2">
      <c r="D57" s="44"/>
      <c r="G57" s="44"/>
      <c r="H57" s="44"/>
      <c r="I57" s="44"/>
      <c r="L57" s="45"/>
    </row>
    <row r="58" spans="1:16" x14ac:dyDescent="0.2">
      <c r="C58" s="46"/>
      <c r="D58" s="155"/>
      <c r="E58" s="155"/>
      <c r="F58" s="155"/>
      <c r="K58" s="47"/>
    </row>
    <row r="59" spans="1:16" x14ac:dyDescent="0.2">
      <c r="B59" s="48"/>
      <c r="D59" s="153"/>
      <c r="G59" s="153"/>
      <c r="H59" s="153"/>
      <c r="I59" s="49"/>
    </row>
    <row r="60" spans="1:16" x14ac:dyDescent="0.2">
      <c r="B60" s="48">
        <v>5</v>
      </c>
      <c r="D60" s="153"/>
      <c r="G60" s="153"/>
      <c r="H60" s="153"/>
      <c r="I60" s="153"/>
    </row>
    <row r="61" spans="1:16" x14ac:dyDescent="0.2">
      <c r="D61" s="153"/>
      <c r="G61" s="153"/>
      <c r="H61" s="153"/>
      <c r="I61" s="153"/>
    </row>
    <row r="62" spans="1:16" x14ac:dyDescent="0.2">
      <c r="D62" s="153"/>
      <c r="G62" s="153"/>
      <c r="H62" s="153"/>
      <c r="I62" s="153"/>
    </row>
    <row r="63" spans="1:16" x14ac:dyDescent="0.2">
      <c r="D63" s="153"/>
      <c r="G63" s="153"/>
      <c r="H63" s="153"/>
      <c r="I63" s="153"/>
    </row>
    <row r="64" spans="1:16" x14ac:dyDescent="0.2">
      <c r="G64" s="153"/>
      <c r="H64" s="153"/>
      <c r="I64" s="153"/>
    </row>
    <row r="65" spans="7:9" x14ac:dyDescent="0.2">
      <c r="G65" s="153"/>
      <c r="H65" s="153"/>
      <c r="I65" s="153"/>
    </row>
    <row r="66" spans="7:9" x14ac:dyDescent="0.2">
      <c r="G66" s="153"/>
      <c r="H66" s="153"/>
      <c r="I66" s="153"/>
    </row>
    <row r="67" spans="7:9" x14ac:dyDescent="0.2">
      <c r="G67" s="153"/>
      <c r="H67" s="153"/>
      <c r="I67" s="153"/>
    </row>
    <row r="68" spans="7:9" x14ac:dyDescent="0.2">
      <c r="G68" s="153"/>
      <c r="H68" s="153"/>
      <c r="I68" s="153"/>
    </row>
    <row r="69" spans="7:9" x14ac:dyDescent="0.2">
      <c r="G69" s="153"/>
      <c r="H69" s="153"/>
      <c r="I69" s="153"/>
    </row>
    <row r="70" spans="7:9" x14ac:dyDescent="0.2">
      <c r="G70" s="153"/>
      <c r="H70" s="153"/>
      <c r="I70" s="153"/>
    </row>
    <row r="71" spans="7:9" x14ac:dyDescent="0.2">
      <c r="G71" s="153"/>
      <c r="H71" s="153"/>
      <c r="I71" s="153"/>
    </row>
    <row r="72" spans="7:9" x14ac:dyDescent="0.2">
      <c r="G72" s="153"/>
      <c r="H72" s="153"/>
      <c r="I72" s="153"/>
    </row>
    <row r="73" spans="7:9" x14ac:dyDescent="0.2">
      <c r="G73" s="153"/>
      <c r="H73" s="153"/>
      <c r="I73" s="153"/>
    </row>
    <row r="74" spans="7:9" x14ac:dyDescent="0.2">
      <c r="G74" s="153"/>
      <c r="H74" s="153"/>
      <c r="I74" s="153"/>
    </row>
    <row r="75" spans="7:9" x14ac:dyDescent="0.2">
      <c r="G75" s="153"/>
      <c r="H75" s="153"/>
      <c r="I75" s="153"/>
    </row>
    <row r="76" spans="7:9" x14ac:dyDescent="0.2">
      <c r="G76" s="153"/>
      <c r="H76" s="153"/>
      <c r="I76" s="153"/>
    </row>
    <row r="77" spans="7:9" x14ac:dyDescent="0.2">
      <c r="G77" s="153"/>
      <c r="H77" s="153"/>
      <c r="I77" s="153"/>
    </row>
    <row r="78" spans="7:9" x14ac:dyDescent="0.2">
      <c r="G78" s="153"/>
      <c r="H78" s="153"/>
      <c r="I78" s="153"/>
    </row>
    <row r="79" spans="7:9" x14ac:dyDescent="0.2">
      <c r="G79" s="153"/>
      <c r="H79" s="153"/>
      <c r="I79" s="153"/>
    </row>
    <row r="80" spans="7:9" x14ac:dyDescent="0.2">
      <c r="G80" s="153"/>
      <c r="H80" s="153"/>
      <c r="I80" s="153"/>
    </row>
    <row r="81" spans="7:9" x14ac:dyDescent="0.2">
      <c r="G81" s="153"/>
      <c r="H81" s="153"/>
      <c r="I81" s="153"/>
    </row>
    <row r="82" spans="7:9" x14ac:dyDescent="0.2">
      <c r="G82" s="153"/>
      <c r="H82" s="153"/>
      <c r="I82" s="153"/>
    </row>
    <row r="83" spans="7:9" x14ac:dyDescent="0.2">
      <c r="G83" s="153"/>
      <c r="H83" s="153"/>
      <c r="I83" s="153"/>
    </row>
    <row r="84" spans="7:9" x14ac:dyDescent="0.2">
      <c r="G84" s="153"/>
      <c r="H84" s="153"/>
      <c r="I84" s="153"/>
    </row>
    <row r="85" spans="7:9" x14ac:dyDescent="0.2">
      <c r="G85" s="153"/>
      <c r="H85" s="153"/>
      <c r="I85" s="153"/>
    </row>
    <row r="86" spans="7:9" x14ac:dyDescent="0.2">
      <c r="G86" s="153"/>
      <c r="H86" s="153"/>
      <c r="I86" s="153"/>
    </row>
    <row r="87" spans="7:9" x14ac:dyDescent="0.2">
      <c r="G87" s="153"/>
      <c r="H87" s="153"/>
      <c r="I87" s="153"/>
    </row>
    <row r="88" spans="7:9" x14ac:dyDescent="0.2">
      <c r="G88" s="153"/>
      <c r="H88" s="153"/>
      <c r="I88" s="153"/>
    </row>
    <row r="89" spans="7:9" x14ac:dyDescent="0.2">
      <c r="G89" s="153"/>
      <c r="H89" s="153"/>
      <c r="I89" s="153"/>
    </row>
    <row r="90" spans="7:9" x14ac:dyDescent="0.2">
      <c r="G90" s="153"/>
      <c r="H90" s="153"/>
      <c r="I90" s="153"/>
    </row>
    <row r="91" spans="7:9" x14ac:dyDescent="0.2">
      <c r="G91" s="153"/>
      <c r="H91" s="153"/>
      <c r="I91" s="153"/>
    </row>
    <row r="92" spans="7:9" x14ac:dyDescent="0.2">
      <c r="G92" s="153"/>
      <c r="H92" s="153"/>
      <c r="I92" s="153"/>
    </row>
    <row r="93" spans="7:9" x14ac:dyDescent="0.2">
      <c r="G93" s="153"/>
      <c r="H93" s="153"/>
      <c r="I93" s="153"/>
    </row>
    <row r="94" spans="7:9" x14ac:dyDescent="0.2">
      <c r="G94" s="153"/>
      <c r="H94" s="153"/>
      <c r="I94" s="153"/>
    </row>
    <row r="95" spans="7:9" x14ac:dyDescent="0.2">
      <c r="G95" s="153"/>
      <c r="H95" s="153"/>
      <c r="I95" s="153"/>
    </row>
    <row r="96" spans="7:9" x14ac:dyDescent="0.2">
      <c r="G96" s="153"/>
      <c r="H96" s="153"/>
      <c r="I96" s="153"/>
    </row>
    <row r="97" spans="7:9" x14ac:dyDescent="0.2">
      <c r="G97" s="153"/>
      <c r="H97" s="153"/>
      <c r="I97" s="153"/>
    </row>
    <row r="98" spans="7:9" x14ac:dyDescent="0.2">
      <c r="G98" s="153"/>
      <c r="H98" s="153"/>
      <c r="I98" s="153"/>
    </row>
    <row r="99" spans="7:9" x14ac:dyDescent="0.2">
      <c r="G99" s="153"/>
      <c r="H99" s="153"/>
      <c r="I99" s="153"/>
    </row>
    <row r="100" spans="7:9" x14ac:dyDescent="0.2">
      <c r="G100" s="153"/>
      <c r="H100" s="153"/>
      <c r="I100" s="153"/>
    </row>
    <row r="101" spans="7:9" x14ac:dyDescent="0.2">
      <c r="G101" s="153"/>
      <c r="H101" s="153"/>
      <c r="I101" s="153"/>
    </row>
    <row r="102" spans="7:9" x14ac:dyDescent="0.2">
      <c r="G102" s="153"/>
      <c r="H102" s="153"/>
      <c r="I102" s="153"/>
    </row>
    <row r="103" spans="7:9" x14ac:dyDescent="0.2">
      <c r="G103" s="153"/>
      <c r="H103" s="153"/>
      <c r="I103" s="153"/>
    </row>
    <row r="104" spans="7:9" x14ac:dyDescent="0.2">
      <c r="G104" s="153"/>
      <c r="H104" s="153"/>
      <c r="I104" s="153"/>
    </row>
    <row r="105" spans="7:9" x14ac:dyDescent="0.2">
      <c r="G105" s="153"/>
    </row>
    <row r="106" spans="7:9" x14ac:dyDescent="0.2">
      <c r="G106" s="153"/>
    </row>
    <row r="107" spans="7:9" x14ac:dyDescent="0.2">
      <c r="G107" s="153"/>
    </row>
    <row r="108" spans="7:9" x14ac:dyDescent="0.2">
      <c r="G108" s="153"/>
    </row>
    <row r="109" spans="7:9" x14ac:dyDescent="0.2">
      <c r="G109" s="153"/>
    </row>
    <row r="110" spans="7:9" x14ac:dyDescent="0.2">
      <c r="G110" s="153"/>
    </row>
    <row r="111" spans="7:9" x14ac:dyDescent="0.2">
      <c r="G111" s="153"/>
    </row>
    <row r="112" spans="7:9" x14ac:dyDescent="0.2">
      <c r="G112" s="153"/>
    </row>
    <row r="113" spans="7:7" x14ac:dyDescent="0.2">
      <c r="G113" s="153"/>
    </row>
    <row r="114" spans="7:7" x14ac:dyDescent="0.2">
      <c r="G114" s="153"/>
    </row>
    <row r="115" spans="7:7" x14ac:dyDescent="0.2">
      <c r="G115" s="153"/>
    </row>
    <row r="116" spans="7:7" x14ac:dyDescent="0.2">
      <c r="G116" s="153"/>
    </row>
    <row r="117" spans="7:7" x14ac:dyDescent="0.2">
      <c r="G117" s="153"/>
    </row>
  </sheetData>
  <mergeCells count="7">
    <mergeCell ref="J5:K5"/>
    <mergeCell ref="B1:L1"/>
    <mergeCell ref="B2:L2"/>
    <mergeCell ref="A3:L3"/>
    <mergeCell ref="C4:E5"/>
    <mergeCell ref="F4:H5"/>
    <mergeCell ref="J4:K4"/>
  </mergeCells>
  <printOptions horizontalCentered="1" verticalCentered="1"/>
  <pageMargins left="0.25" right="0.5" top="0.25" bottom="0.36" header="0" footer="0"/>
  <pageSetup scale="74" orientation="portrait" horizontalDpi="300" verticalDpi="300" r:id="rId1"/>
  <headerFooter alignWithMargins="0"/>
  <ignoredErrors>
    <ignoredError sqref="B34:B47 B48:B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5"/>
  <sheetViews>
    <sheetView showGridLines="0" topLeftCell="B1" zoomScale="115" zoomScaleNormal="115" workbookViewId="0">
      <selection activeCell="B23" sqref="B23"/>
    </sheetView>
  </sheetViews>
  <sheetFormatPr baseColWidth="10" defaultRowHeight="12.75" x14ac:dyDescent="0.2"/>
  <cols>
    <col min="1" max="1" width="2.140625" style="19" hidden="1" customWidth="1"/>
    <col min="2" max="2" width="38.140625" style="1" bestFit="1" customWidth="1"/>
    <col min="3" max="3" width="14" style="50" customWidth="1"/>
    <col min="4" max="16384" width="11.42578125" style="50"/>
  </cols>
  <sheetData>
    <row r="1" spans="1:6" ht="15" x14ac:dyDescent="0.25">
      <c r="B1" s="267" t="str">
        <f>+'[2]CIFRAS RELEVANTES WEB'!$B$1:$D$1</f>
        <v>Cifras Relevantes</v>
      </c>
      <c r="C1" s="267"/>
    </row>
    <row r="2" spans="1:6" ht="15" x14ac:dyDescent="0.2">
      <c r="B2" s="271" t="str">
        <f>+'[2]CIFRAS RELEVANTES WEB'!$B$2:$D$2</f>
        <v>Acumulado 1973 - Abril 2015</v>
      </c>
      <c r="C2" s="271"/>
    </row>
    <row r="3" spans="1:6" x14ac:dyDescent="0.2">
      <c r="B3" s="272" t="s">
        <v>72</v>
      </c>
      <c r="C3" s="272"/>
    </row>
    <row r="4" spans="1:6" ht="27.75" customHeight="1" x14ac:dyDescent="0.2">
      <c r="A4" s="20"/>
      <c r="B4" s="269" t="s">
        <v>73</v>
      </c>
      <c r="C4" s="269"/>
    </row>
    <row r="5" spans="1:6" x14ac:dyDescent="0.2">
      <c r="A5" s="20"/>
      <c r="B5" s="203" t="s">
        <v>1</v>
      </c>
      <c r="C5" s="204">
        <f>+'SINTESIS HISTORIA 1'!C50</f>
        <v>280206</v>
      </c>
    </row>
    <row r="6" spans="1:6" x14ac:dyDescent="0.2">
      <c r="A6" s="20"/>
      <c r="B6" s="205" t="s">
        <v>3</v>
      </c>
      <c r="C6" s="206">
        <f>+'SINTESIS HISTORIA 1'!D50</f>
        <v>2165498.7409999999</v>
      </c>
      <c r="E6" s="21"/>
      <c r="F6" s="22"/>
    </row>
    <row r="7" spans="1:6" ht="33" customHeight="1" x14ac:dyDescent="0.2">
      <c r="A7" s="20"/>
      <c r="B7" s="270" t="s">
        <v>71</v>
      </c>
      <c r="C7" s="270"/>
    </row>
    <row r="8" spans="1:6" x14ac:dyDescent="0.2">
      <c r="B8" s="203" t="s">
        <v>1</v>
      </c>
      <c r="C8" s="204">
        <f>+'SINTESIS HISTORIA 1'!F50</f>
        <v>136550</v>
      </c>
    </row>
    <row r="9" spans="1:6" x14ac:dyDescent="0.2">
      <c r="B9" s="207" t="s">
        <v>3</v>
      </c>
      <c r="C9" s="208">
        <f>+'SINTESIS HISTORIA 1'!G50</f>
        <v>1228149.6431799999</v>
      </c>
      <c r="E9" s="21"/>
    </row>
    <row r="10" spans="1:6" x14ac:dyDescent="0.2">
      <c r="B10" s="209" t="s">
        <v>44</v>
      </c>
      <c r="C10" s="210">
        <f>+C5</f>
        <v>280206</v>
      </c>
    </row>
    <row r="11" spans="1:6" x14ac:dyDescent="0.2">
      <c r="B11" s="211" t="s">
        <v>45</v>
      </c>
      <c r="C11" s="212">
        <f>+'SINTESIS HISTORIA 1'!E50</f>
        <v>1369957.2</v>
      </c>
    </row>
    <row r="12" spans="1:6" x14ac:dyDescent="0.2">
      <c r="A12" s="20"/>
      <c r="B12" s="270" t="s">
        <v>46</v>
      </c>
      <c r="C12" s="270"/>
    </row>
    <row r="13" spans="1:6" ht="13.5" customHeight="1" x14ac:dyDescent="0.2">
      <c r="A13" s="20"/>
      <c r="B13" s="203" t="s">
        <v>1</v>
      </c>
      <c r="C13" s="213">
        <f>+'SINTESIS HIST.  2'!J50</f>
        <v>217313</v>
      </c>
    </row>
    <row r="14" spans="1:6" ht="13.5" customHeight="1" x14ac:dyDescent="0.2">
      <c r="A14" s="20"/>
      <c r="B14" s="205" t="s">
        <v>3</v>
      </c>
      <c r="C14" s="214">
        <f>+'SINTESIS HIST.  2'!K50</f>
        <v>128981.24215999999</v>
      </c>
      <c r="E14" s="21"/>
      <c r="F14" s="22"/>
    </row>
    <row r="15" spans="1:6" ht="22.5" customHeight="1" x14ac:dyDescent="0.2">
      <c r="B15" s="268" t="s">
        <v>4</v>
      </c>
      <c r="C15" s="268"/>
    </row>
    <row r="16" spans="1:6" x14ac:dyDescent="0.2">
      <c r="B16" s="203" t="s">
        <v>1</v>
      </c>
      <c r="C16" s="213">
        <f>+'SINTESIS HISTORIA 1'!H49</f>
        <v>99222</v>
      </c>
    </row>
    <row r="17" spans="2:3" ht="14.25" x14ac:dyDescent="0.2">
      <c r="B17" s="205" t="s">
        <v>96</v>
      </c>
      <c r="C17" s="214">
        <f>+'SINTESIS HISTORIA 1'!I49</f>
        <v>869236.32880999998</v>
      </c>
    </row>
    <row r="18" spans="2:3" x14ac:dyDescent="0.2">
      <c r="B18" s="268" t="s">
        <v>5</v>
      </c>
      <c r="C18" s="268"/>
    </row>
    <row r="19" spans="2:3" x14ac:dyDescent="0.2">
      <c r="B19" s="195" t="str">
        <f>+'[2]CIFRAS RELEVANTES WEB'!$B$22</f>
        <v>Cartera Hipotecaria Total</v>
      </c>
      <c r="C19" s="196">
        <f>+[2]PRINCIPAL!$F$174</f>
        <v>99222</v>
      </c>
    </row>
    <row r="20" spans="2:3" x14ac:dyDescent="0.2">
      <c r="B20" s="198" t="str">
        <f>+'[2]CIFRAS RELEVANTES WEB'!$B$23</f>
        <v>Hipotecas Inscritas</v>
      </c>
      <c r="C20" s="199">
        <f>+[2]PRINCIPAL!$F$175</f>
        <v>98370</v>
      </c>
    </row>
    <row r="21" spans="2:3" x14ac:dyDescent="0.2">
      <c r="B21" s="194" t="str">
        <f>+'[2]CIFRAS RELEVANTES WEB'!$B$24</f>
        <v>Hipotecas en proceso de Inscripción</v>
      </c>
      <c r="C21" s="197">
        <f>+[2]PRINCIPAL!$F$176</f>
        <v>852</v>
      </c>
    </row>
    <row r="22" spans="2:3" x14ac:dyDescent="0.2">
      <c r="B22" s="165" t="s">
        <v>6</v>
      </c>
    </row>
    <row r="23" spans="2:3" x14ac:dyDescent="0.2">
      <c r="B23" s="9" t="s">
        <v>94</v>
      </c>
    </row>
    <row r="24" spans="2:3" x14ac:dyDescent="0.2">
      <c r="B24" s="9" t="s">
        <v>97</v>
      </c>
    </row>
    <row r="25" spans="2:3" x14ac:dyDescent="0.2">
      <c r="C25" s="70"/>
    </row>
  </sheetData>
  <mergeCells count="8">
    <mergeCell ref="B1:C1"/>
    <mergeCell ref="B18:C18"/>
    <mergeCell ref="B4:C4"/>
    <mergeCell ref="B7:C7"/>
    <mergeCell ref="B12:C12"/>
    <mergeCell ref="B15:C15"/>
    <mergeCell ref="B2:C2"/>
    <mergeCell ref="B3:C3"/>
  </mergeCells>
  <phoneticPr fontId="0" type="noConversion"/>
  <printOptions horizontalCentered="1" verticalCentered="1"/>
  <pageMargins left="0.75" right="0.75" top="1.0629921259842521" bottom="1" header="0" footer="0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H261"/>
  <sheetViews>
    <sheetView showGridLines="0" zoomScale="80" zoomScaleNormal="80" workbookViewId="0">
      <selection sqref="A1:F1"/>
    </sheetView>
  </sheetViews>
  <sheetFormatPr baseColWidth="10" defaultRowHeight="15" x14ac:dyDescent="0.2"/>
  <cols>
    <col min="1" max="1" width="39" style="166" customWidth="1"/>
    <col min="2" max="6" width="13.42578125" style="166" customWidth="1"/>
    <col min="7" max="7" width="15.140625" style="166" customWidth="1"/>
    <col min="8" max="16384" width="11.42578125" style="166"/>
  </cols>
  <sheetData>
    <row r="1" spans="1:60" ht="15.75" x14ac:dyDescent="0.2">
      <c r="A1" s="274" t="s">
        <v>41</v>
      </c>
      <c r="B1" s="274"/>
      <c r="C1" s="274"/>
      <c r="D1" s="274"/>
      <c r="E1" s="274"/>
      <c r="F1" s="274"/>
    </row>
    <row r="2" spans="1:60" ht="15.75" x14ac:dyDescent="0.2">
      <c r="A2" s="275" t="str">
        <f>+'[2]GESTION OPERATIVA WEB'!$A$2:$F$2</f>
        <v>Período abril 2011-2015.</v>
      </c>
      <c r="B2" s="275"/>
      <c r="C2" s="275"/>
      <c r="D2" s="275"/>
      <c r="E2" s="275"/>
      <c r="F2" s="275"/>
    </row>
    <row r="3" spans="1:60" s="167" customFormat="1" x14ac:dyDescent="0.2">
      <c r="A3" s="276" t="s">
        <v>43</v>
      </c>
      <c r="B3" s="276"/>
      <c r="C3" s="276"/>
      <c r="D3" s="276"/>
      <c r="E3" s="276"/>
      <c r="F3" s="276"/>
    </row>
    <row r="4" spans="1:60" s="168" customFormat="1" ht="29.25" customHeight="1" x14ac:dyDescent="0.2">
      <c r="A4" s="200" t="s">
        <v>7</v>
      </c>
      <c r="B4" s="201">
        <v>2011</v>
      </c>
      <c r="C4" s="201">
        <f>+B4+1</f>
        <v>2012</v>
      </c>
      <c r="D4" s="201">
        <f>+C4+1</f>
        <v>2013</v>
      </c>
      <c r="E4" s="201">
        <f>+D4+1</f>
        <v>2014</v>
      </c>
      <c r="F4" s="202">
        <f>+E4+1</f>
        <v>2015</v>
      </c>
    </row>
    <row r="5" spans="1:60" ht="18" customHeight="1" x14ac:dyDescent="0.25">
      <c r="A5" s="215" t="s">
        <v>8</v>
      </c>
      <c r="B5" s="216">
        <f>+[2]PRINCIPAL!$B$143</f>
        <v>37219.771959999998</v>
      </c>
      <c r="C5" s="216">
        <f>+[2]PRINCIPAL!$C$143</f>
        <v>39690.469870000001</v>
      </c>
      <c r="D5" s="216">
        <f>+[2]PRINCIPAL!$D$143</f>
        <v>41577.004480000003</v>
      </c>
      <c r="E5" s="216">
        <f>+[2]PRINCIPAL!$E$143</f>
        <v>42261.788939999999</v>
      </c>
      <c r="F5" s="216">
        <f>+[2]PRINCIPAL!$F$143</f>
        <v>43911.120240000004</v>
      </c>
    </row>
    <row r="6" spans="1:60" ht="18" customHeight="1" x14ac:dyDescent="0.25">
      <c r="A6" s="215" t="s">
        <v>48</v>
      </c>
      <c r="B6" s="216">
        <f>+[2]PRINCIPAL!$B$182</f>
        <v>6.8138300000000003</v>
      </c>
      <c r="C6" s="216">
        <f>+[2]PRINCIPAL!$C$182</f>
        <v>3.2070099999999999</v>
      </c>
      <c r="D6" s="216">
        <f>+[2]PRINCIPAL!$D$182</f>
        <v>2.2504</v>
      </c>
      <c r="E6" s="216">
        <f>+[2]PRINCIPAL!$E$182</f>
        <v>3.0711200000000001</v>
      </c>
      <c r="F6" s="216">
        <f>+[2]PRINCIPAL!$F$182</f>
        <v>0</v>
      </c>
    </row>
    <row r="7" spans="1:60" s="169" customFormat="1" ht="18" customHeight="1" x14ac:dyDescent="0.25">
      <c r="A7" s="215" t="s">
        <v>9</v>
      </c>
      <c r="B7" s="217">
        <f>+[2]PRINCIPAL!$B$225</f>
        <v>0</v>
      </c>
      <c r="C7" s="217">
        <f>+[2]PRINCIPAL!$C$225</f>
        <v>0</v>
      </c>
      <c r="D7" s="217">
        <f>+[2]PRINCIPAL!$D$225</f>
        <v>5743.9</v>
      </c>
      <c r="E7" s="217">
        <f>+[2]PRINCIPAL!$E$225</f>
        <v>6166.5</v>
      </c>
      <c r="F7" s="217">
        <f>+[2]PRINCIPAL!$F$225</f>
        <v>6074.7</v>
      </c>
    </row>
    <row r="8" spans="1:60" x14ac:dyDescent="0.2">
      <c r="A8" s="218"/>
      <c r="B8" s="219"/>
      <c r="C8" s="219"/>
      <c r="D8" s="219"/>
      <c r="E8" s="219"/>
      <c r="F8" s="220"/>
    </row>
    <row r="9" spans="1:60" s="170" customFormat="1" ht="31.5" x14ac:dyDescent="0.2">
      <c r="A9" s="238" t="s">
        <v>84</v>
      </c>
      <c r="B9" s="237">
        <f>+B4</f>
        <v>2011</v>
      </c>
      <c r="C9" s="237">
        <f>+B9+1</f>
        <v>2012</v>
      </c>
      <c r="D9" s="237">
        <f>+C9+1</f>
        <v>2013</v>
      </c>
      <c r="E9" s="237">
        <f>+D9+1</f>
        <v>2014</v>
      </c>
      <c r="F9" s="237">
        <f>+E9+1</f>
        <v>2015</v>
      </c>
    </row>
    <row r="10" spans="1:60" ht="18" customHeight="1" x14ac:dyDescent="0.25">
      <c r="A10" s="221" t="s">
        <v>49</v>
      </c>
      <c r="B10" s="222">
        <f>+[2]PRINCIPAL!$B$37</f>
        <v>1891</v>
      </c>
      <c r="C10" s="222">
        <f>+[2]PRINCIPAL!$C$37</f>
        <v>1716</v>
      </c>
      <c r="D10" s="222">
        <f>+[2]PRINCIPAL!$D$37</f>
        <v>2107</v>
      </c>
      <c r="E10" s="222">
        <f>+[2]PRINCIPAL!$E$37</f>
        <v>1830</v>
      </c>
      <c r="F10" s="222">
        <f>+[2]PRINCIPAL!$F$37</f>
        <v>2225</v>
      </c>
      <c r="G10" s="171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3"/>
      <c r="AQ10" s="173"/>
      <c r="AR10" s="173"/>
      <c r="AS10" s="173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</row>
    <row r="11" spans="1:60" ht="18" customHeight="1" x14ac:dyDescent="0.25">
      <c r="A11" s="223" t="s">
        <v>47</v>
      </c>
      <c r="B11" s="224">
        <f>+[2]PRINCIPAL!$B$38</f>
        <v>27944.713089999997</v>
      </c>
      <c r="C11" s="224">
        <f>+[2]PRINCIPAL!$C$38</f>
        <v>24513.514359999997</v>
      </c>
      <c r="D11" s="224">
        <f>+[2]PRINCIPAL!$D$38</f>
        <v>29785.488920000003</v>
      </c>
      <c r="E11" s="224">
        <f>+[2]PRINCIPAL!$E$38</f>
        <v>27185.419330000001</v>
      </c>
      <c r="F11" s="224">
        <f>+[2]PRINCIPAL!$F$38</f>
        <v>43532.787380000009</v>
      </c>
      <c r="G11" s="174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</row>
    <row r="12" spans="1:60" ht="15.75" x14ac:dyDescent="0.25">
      <c r="A12" s="273" t="s">
        <v>10</v>
      </c>
      <c r="B12" s="273"/>
      <c r="C12" s="273"/>
      <c r="D12" s="273"/>
      <c r="E12" s="273"/>
      <c r="F12" s="273"/>
      <c r="G12" s="174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</row>
    <row r="13" spans="1:60" ht="18" customHeight="1" x14ac:dyDescent="0.25">
      <c r="A13" s="221" t="s">
        <v>49</v>
      </c>
      <c r="B13" s="222">
        <f>+[2]PRINCIPAL!$B$41</f>
        <v>565</v>
      </c>
      <c r="C13" s="222">
        <f>+[2]PRINCIPAL!$C$41</f>
        <v>394</v>
      </c>
      <c r="D13" s="222">
        <f>+[2]PRINCIPAL!$D$41</f>
        <v>700</v>
      </c>
      <c r="E13" s="222">
        <f>+[2]PRINCIPAL!$E$41</f>
        <v>540</v>
      </c>
      <c r="F13" s="222">
        <f>+[2]PRINCIPAL!$F$41</f>
        <v>657</v>
      </c>
      <c r="G13" s="171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3"/>
      <c r="AR13" s="173"/>
      <c r="AS13" s="173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</row>
    <row r="14" spans="1:60" ht="18" customHeight="1" x14ac:dyDescent="0.25">
      <c r="A14" s="223" t="s">
        <v>47</v>
      </c>
      <c r="B14" s="225">
        <f>+[2]PRINCIPAL!$B$42</f>
        <v>10549.287489999999</v>
      </c>
      <c r="C14" s="225">
        <f>+[2]PRINCIPAL!$C$42</f>
        <v>7631.0907999999999</v>
      </c>
      <c r="D14" s="225">
        <f>+[2]PRINCIPAL!$D$42</f>
        <v>12350.522709999999</v>
      </c>
      <c r="E14" s="225">
        <f>+[2]PRINCIPAL!$E$42</f>
        <v>10719.299419999999</v>
      </c>
      <c r="F14" s="225">
        <f>+[2]PRINCIPAL!$F$42</f>
        <v>21116.269369999998</v>
      </c>
      <c r="G14" s="174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</row>
    <row r="15" spans="1:60" ht="15.75" x14ac:dyDescent="0.25">
      <c r="A15" s="273" t="s">
        <v>11</v>
      </c>
      <c r="B15" s="273"/>
      <c r="C15" s="273"/>
      <c r="D15" s="273"/>
      <c r="E15" s="273"/>
      <c r="F15" s="273"/>
      <c r="G15" s="174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</row>
    <row r="16" spans="1:60" ht="18" customHeight="1" x14ac:dyDescent="0.25">
      <c r="A16" s="221" t="s">
        <v>49</v>
      </c>
      <c r="B16" s="222">
        <f>+[2]PRINCIPAL!$B$47</f>
        <v>952</v>
      </c>
      <c r="C16" s="222">
        <f>+[2]PRINCIPAL!$C$47</f>
        <v>970</v>
      </c>
      <c r="D16" s="222">
        <f>+[2]PRINCIPAL!$D$47</f>
        <v>939</v>
      </c>
      <c r="E16" s="222">
        <f>+[2]PRINCIPAL!$E$47</f>
        <v>896</v>
      </c>
      <c r="F16" s="222">
        <f>+[2]PRINCIPAL!$F$47</f>
        <v>1134</v>
      </c>
      <c r="G16" s="171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3"/>
      <c r="AM16" s="173"/>
      <c r="AN16" s="173"/>
      <c r="AO16" s="173"/>
      <c r="AP16" s="173"/>
      <c r="AQ16" s="173"/>
      <c r="AR16" s="173"/>
      <c r="AS16" s="173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</row>
    <row r="17" spans="1:60" ht="18" customHeight="1" x14ac:dyDescent="0.25">
      <c r="A17" s="223" t="s">
        <v>47</v>
      </c>
      <c r="B17" s="225">
        <f>+[2]PRINCIPAL!$B$48</f>
        <v>14210.168610000001</v>
      </c>
      <c r="C17" s="225">
        <f>+[2]PRINCIPAL!$C$48</f>
        <v>13760.55365</v>
      </c>
      <c r="D17" s="225">
        <f>+[2]PRINCIPAL!$D$48</f>
        <v>13477.057199999999</v>
      </c>
      <c r="E17" s="225">
        <f>+[2]PRINCIPAL!$E$48</f>
        <v>12962.105240000001</v>
      </c>
      <c r="F17" s="225">
        <f>+[2]PRINCIPAL!$F$48</f>
        <v>17948.276229999999</v>
      </c>
      <c r="G17" s="174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</row>
    <row r="18" spans="1:60" ht="15.75" x14ac:dyDescent="0.25">
      <c r="A18" s="273" t="s">
        <v>54</v>
      </c>
      <c r="B18" s="273"/>
      <c r="C18" s="273"/>
      <c r="D18" s="273"/>
      <c r="E18" s="273"/>
      <c r="F18" s="273"/>
      <c r="G18" s="174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</row>
    <row r="19" spans="1:60" ht="18" customHeight="1" x14ac:dyDescent="0.25">
      <c r="A19" s="221" t="s">
        <v>49</v>
      </c>
      <c r="B19" s="222">
        <f>+[2]PRINCIPAL!$B$57</f>
        <v>257</v>
      </c>
      <c r="C19" s="222">
        <f>+[2]PRINCIPAL!$C$57</f>
        <v>235</v>
      </c>
      <c r="D19" s="222">
        <f>+[2]PRINCIPAL!$D$57</f>
        <v>311</v>
      </c>
      <c r="E19" s="222">
        <f>+[2]PRINCIPAL!$E$57</f>
        <v>301</v>
      </c>
      <c r="F19" s="222">
        <f>+[2]PRINCIPAL!$F$57</f>
        <v>303</v>
      </c>
      <c r="G19" s="174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</row>
    <row r="20" spans="1:60" ht="18" customHeight="1" x14ac:dyDescent="0.25">
      <c r="A20" s="223" t="s">
        <v>47</v>
      </c>
      <c r="B20" s="225">
        <f>+[2]PRINCIPAL!$B$58</f>
        <v>1863.3603199999998</v>
      </c>
      <c r="C20" s="225">
        <f>+[2]PRINCIPAL!$C$58</f>
        <v>1889.6096400000001</v>
      </c>
      <c r="D20" s="225">
        <f>+[2]PRINCIPAL!$D$58</f>
        <v>2618.88787</v>
      </c>
      <c r="E20" s="225">
        <f>+[2]PRINCIPAL!$E$58</f>
        <v>2576.73848</v>
      </c>
      <c r="F20" s="225">
        <f>+[2]PRINCIPAL!$F$58</f>
        <v>2871.2206300000003</v>
      </c>
      <c r="G20" s="174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</row>
    <row r="21" spans="1:60" ht="15.75" x14ac:dyDescent="0.25">
      <c r="A21" s="273" t="s">
        <v>75</v>
      </c>
      <c r="B21" s="273"/>
      <c r="C21" s="273"/>
      <c r="D21" s="273"/>
      <c r="E21" s="273"/>
      <c r="F21" s="273"/>
      <c r="G21" s="174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</row>
    <row r="22" spans="1:60" ht="18" customHeight="1" x14ac:dyDescent="0.25">
      <c r="A22" s="221" t="s">
        <v>49</v>
      </c>
      <c r="B22" s="222">
        <f>'[2]GESTION OPERATIVA WEB'!$B$35</f>
        <v>117</v>
      </c>
      <c r="C22" s="222">
        <f>'[2]GESTION OPERATIVA WEB'!$C$35</f>
        <v>117</v>
      </c>
      <c r="D22" s="222">
        <f>'[2]GESTION OPERATIVA WEB'!$D$35</f>
        <v>157</v>
      </c>
      <c r="E22" s="222">
        <f>'[2]GESTION OPERATIVA WEB'!$E$35</f>
        <v>93</v>
      </c>
      <c r="F22" s="222">
        <f>'[2]GESTION OPERATIVA WEB'!$F$35</f>
        <v>131</v>
      </c>
      <c r="G22" s="171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3"/>
      <c r="AP22" s="173"/>
      <c r="AQ22" s="173"/>
      <c r="AR22" s="173"/>
      <c r="AS22" s="173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</row>
    <row r="23" spans="1:60" ht="18" customHeight="1" x14ac:dyDescent="0.25">
      <c r="A23" s="192" t="s">
        <v>47</v>
      </c>
      <c r="B23" s="193">
        <f>'[2]GESTION OPERATIVA WEB'!$B$36</f>
        <v>1321.8966700000001</v>
      </c>
      <c r="C23" s="193">
        <f>'[2]GESTION OPERATIVA WEB'!$C$36</f>
        <v>1232.26027</v>
      </c>
      <c r="D23" s="193">
        <f>'[2]GESTION OPERATIVA WEB'!$D$36</f>
        <v>1339.0211399999998</v>
      </c>
      <c r="E23" s="193">
        <f>'[2]GESTION OPERATIVA WEB'!$E$36</f>
        <v>927.27619000000004</v>
      </c>
      <c r="F23" s="193">
        <f>'[2]GESTION OPERATIVA WEB'!$F$36</f>
        <v>1597.02115</v>
      </c>
      <c r="G23" s="174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</row>
    <row r="24" spans="1:60" ht="7.5" customHeight="1" x14ac:dyDescent="0.25">
      <c r="A24" s="187"/>
      <c r="B24" s="188"/>
      <c r="C24" s="188"/>
      <c r="D24" s="188"/>
      <c r="E24" s="188"/>
      <c r="F24" s="188"/>
      <c r="G24" s="174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</row>
    <row r="25" spans="1:60" ht="15.75" x14ac:dyDescent="0.25">
      <c r="A25" s="189" t="s">
        <v>6</v>
      </c>
      <c r="B25" s="175"/>
      <c r="C25" s="175"/>
      <c r="D25" s="175"/>
      <c r="E25" s="175"/>
      <c r="F25" s="175"/>
      <c r="G25" s="174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</row>
    <row r="26" spans="1:60" ht="15.75" x14ac:dyDescent="0.25">
      <c r="A26" s="190" t="s">
        <v>95</v>
      </c>
      <c r="B26" s="175"/>
      <c r="C26" s="175"/>
      <c r="D26" s="175"/>
      <c r="E26" s="175"/>
      <c r="F26" s="175"/>
      <c r="G26" s="174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</row>
    <row r="27" spans="1:60" ht="15.75" x14ac:dyDescent="0.25">
      <c r="A27" s="191"/>
      <c r="B27" s="175"/>
      <c r="C27" s="175"/>
      <c r="D27" s="175"/>
      <c r="E27" s="175"/>
      <c r="F27" s="175"/>
      <c r="G27" s="174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</row>
    <row r="28" spans="1:60" ht="15.75" x14ac:dyDescent="0.25">
      <c r="B28" s="172"/>
      <c r="C28" s="172"/>
      <c r="D28" s="172"/>
      <c r="E28" s="172"/>
      <c r="F28" s="172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</row>
    <row r="29" spans="1:60" ht="15.75" x14ac:dyDescent="0.25">
      <c r="B29" s="176"/>
      <c r="C29" s="176"/>
      <c r="D29" s="176"/>
      <c r="E29" s="176"/>
      <c r="F29" s="176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</row>
    <row r="30" spans="1:60" ht="15.75" x14ac:dyDescent="0.25">
      <c r="B30" s="177">
        <f t="shared" ref="B30:F31" si="0">+B22+B19+B16+B13</f>
        <v>1891</v>
      </c>
      <c r="C30" s="177">
        <f t="shared" si="0"/>
        <v>1716</v>
      </c>
      <c r="D30" s="177">
        <f t="shared" si="0"/>
        <v>2107</v>
      </c>
      <c r="E30" s="177">
        <f t="shared" si="0"/>
        <v>1830</v>
      </c>
      <c r="F30" s="177">
        <f t="shared" si="0"/>
        <v>2225</v>
      </c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</row>
    <row r="31" spans="1:60" ht="15.75" x14ac:dyDescent="0.25">
      <c r="B31" s="178">
        <f t="shared" si="0"/>
        <v>27944.713090000001</v>
      </c>
      <c r="C31" s="178">
        <f t="shared" si="0"/>
        <v>24513.514360000001</v>
      </c>
      <c r="D31" s="178">
        <f t="shared" si="0"/>
        <v>29785.488919999996</v>
      </c>
      <c r="E31" s="178">
        <f t="shared" si="0"/>
        <v>27185.419330000001</v>
      </c>
      <c r="F31" s="178">
        <f t="shared" si="0"/>
        <v>43532.787379999994</v>
      </c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</row>
    <row r="32" spans="1:60" ht="15.75" x14ac:dyDescent="0.25">
      <c r="B32" s="177">
        <f t="shared" ref="B32:F33" si="1">+B30-B10</f>
        <v>0</v>
      </c>
      <c r="C32" s="177">
        <f t="shared" si="1"/>
        <v>0</v>
      </c>
      <c r="D32" s="177">
        <f t="shared" si="1"/>
        <v>0</v>
      </c>
      <c r="E32" s="177">
        <f t="shared" si="1"/>
        <v>0</v>
      </c>
      <c r="F32" s="177">
        <f t="shared" si="1"/>
        <v>0</v>
      </c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</row>
    <row r="33" spans="2:60" ht="15.75" x14ac:dyDescent="0.25">
      <c r="B33" s="179">
        <f t="shared" si="1"/>
        <v>0</v>
      </c>
      <c r="C33" s="179">
        <f t="shared" si="1"/>
        <v>0</v>
      </c>
      <c r="D33" s="179">
        <f t="shared" si="1"/>
        <v>0</v>
      </c>
      <c r="E33" s="179">
        <f t="shared" si="1"/>
        <v>0</v>
      </c>
      <c r="F33" s="179">
        <f t="shared" si="1"/>
        <v>0</v>
      </c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</row>
    <row r="34" spans="2:60" ht="15.75" x14ac:dyDescent="0.25"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</row>
    <row r="35" spans="2:60" ht="15.75" x14ac:dyDescent="0.25"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</row>
    <row r="36" spans="2:60" ht="15.75" x14ac:dyDescent="0.25"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</row>
    <row r="37" spans="2:60" ht="15.75" x14ac:dyDescent="0.25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</row>
    <row r="38" spans="2:60" ht="15.75" x14ac:dyDescent="0.25"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</row>
    <row r="39" spans="2:60" ht="15.75" x14ac:dyDescent="0.25"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</row>
    <row r="40" spans="2:60" ht="15.75" x14ac:dyDescent="0.25"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</row>
    <row r="41" spans="2:60" ht="15.75" x14ac:dyDescent="0.25"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</row>
    <row r="42" spans="2:60" ht="15.75" x14ac:dyDescent="0.25"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</row>
    <row r="43" spans="2:60" ht="15.75" x14ac:dyDescent="0.25"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</row>
    <row r="44" spans="2:60" ht="15.75" x14ac:dyDescent="0.25"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</row>
    <row r="45" spans="2:60" ht="15.75" x14ac:dyDescent="0.25"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</row>
    <row r="46" spans="2:60" ht="15.75" x14ac:dyDescent="0.25"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</row>
    <row r="47" spans="2:60" ht="15.75" x14ac:dyDescent="0.25"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</row>
    <row r="48" spans="2:60" ht="15.75" x14ac:dyDescent="0.25"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</row>
    <row r="49" spans="2:60" ht="15.75" x14ac:dyDescent="0.25"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</row>
    <row r="50" spans="2:60" ht="15.75" x14ac:dyDescent="0.25"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</row>
    <row r="51" spans="2:60" ht="15.75" x14ac:dyDescent="0.25"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</row>
    <row r="52" spans="2:60" ht="15.75" x14ac:dyDescent="0.25"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</row>
    <row r="53" spans="2:60" ht="15.75" x14ac:dyDescent="0.25"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</row>
    <row r="54" spans="2:60" ht="15.75" x14ac:dyDescent="0.25"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169"/>
      <c r="BA54" s="169"/>
      <c r="BB54" s="169"/>
      <c r="BC54" s="169"/>
      <c r="BD54" s="169"/>
      <c r="BE54" s="169"/>
      <c r="BF54" s="169"/>
      <c r="BG54" s="169"/>
      <c r="BH54" s="169"/>
    </row>
    <row r="55" spans="2:60" ht="15.75" x14ac:dyDescent="0.25"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169"/>
    </row>
    <row r="56" spans="2:60" ht="15.75" x14ac:dyDescent="0.25"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</row>
    <row r="57" spans="2:60" ht="15.75" x14ac:dyDescent="0.25"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</row>
    <row r="58" spans="2:60" ht="15.75" x14ac:dyDescent="0.25"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9"/>
      <c r="AZ58" s="169"/>
      <c r="BA58" s="169"/>
      <c r="BB58" s="169"/>
      <c r="BC58" s="169"/>
      <c r="BD58" s="169"/>
      <c r="BE58" s="169"/>
      <c r="BF58" s="169"/>
      <c r="BG58" s="169"/>
      <c r="BH58" s="169"/>
    </row>
    <row r="59" spans="2:60" ht="15.75" x14ac:dyDescent="0.25"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  <c r="AY59" s="169"/>
      <c r="AZ59" s="169"/>
      <c r="BA59" s="169"/>
      <c r="BB59" s="169"/>
      <c r="BC59" s="169"/>
      <c r="BD59" s="169"/>
      <c r="BE59" s="169"/>
      <c r="BF59" s="169"/>
      <c r="BG59" s="169"/>
      <c r="BH59" s="169"/>
    </row>
    <row r="60" spans="2:60" ht="15.75" x14ac:dyDescent="0.25"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169"/>
      <c r="AZ60" s="169"/>
      <c r="BA60" s="169"/>
      <c r="BB60" s="169"/>
      <c r="BC60" s="169"/>
      <c r="BD60" s="169"/>
      <c r="BE60" s="169"/>
      <c r="BF60" s="169"/>
      <c r="BG60" s="169"/>
      <c r="BH60" s="169"/>
    </row>
    <row r="61" spans="2:60" ht="15.75" x14ac:dyDescent="0.25"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</row>
    <row r="62" spans="2:60" ht="15.75" x14ac:dyDescent="0.25"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69"/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69"/>
      <c r="AY62" s="169"/>
      <c r="AZ62" s="169"/>
      <c r="BA62" s="169"/>
      <c r="BB62" s="169"/>
      <c r="BC62" s="169"/>
      <c r="BD62" s="169"/>
      <c r="BE62" s="169"/>
      <c r="BF62" s="169"/>
      <c r="BG62" s="169"/>
      <c r="BH62" s="169"/>
    </row>
    <row r="63" spans="2:60" ht="15.75" x14ac:dyDescent="0.25"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</row>
    <row r="64" spans="2:60" ht="15.75" x14ac:dyDescent="0.25"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</row>
    <row r="65" spans="2:60" ht="15.75" x14ac:dyDescent="0.25"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69"/>
      <c r="BD65" s="169"/>
      <c r="BE65" s="169"/>
      <c r="BF65" s="169"/>
      <c r="BG65" s="169"/>
      <c r="BH65" s="169"/>
    </row>
    <row r="66" spans="2:60" ht="15.75" x14ac:dyDescent="0.25"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69"/>
      <c r="BH66" s="169"/>
    </row>
    <row r="67" spans="2:60" ht="15.75" x14ac:dyDescent="0.25"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69"/>
      <c r="AQ67" s="169"/>
      <c r="AR67" s="169"/>
      <c r="AS67" s="169"/>
      <c r="AT67" s="169"/>
      <c r="AU67" s="169"/>
      <c r="AV67" s="169"/>
      <c r="AW67" s="169"/>
      <c r="AX67" s="169"/>
      <c r="AY67" s="169"/>
      <c r="AZ67" s="169"/>
      <c r="BA67" s="169"/>
      <c r="BB67" s="169"/>
      <c r="BC67" s="169"/>
      <c r="BD67" s="169"/>
      <c r="BE67" s="169"/>
      <c r="BF67" s="169"/>
      <c r="BG67" s="169"/>
      <c r="BH67" s="169"/>
    </row>
    <row r="68" spans="2:60" ht="15.75" x14ac:dyDescent="0.25"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69"/>
      <c r="AO68" s="169"/>
      <c r="AP68" s="169"/>
      <c r="AQ68" s="169"/>
      <c r="AR68" s="169"/>
      <c r="AS68" s="169"/>
      <c r="AT68" s="169"/>
      <c r="AU68" s="169"/>
      <c r="AV68" s="169"/>
      <c r="AW68" s="169"/>
      <c r="AX68" s="169"/>
      <c r="AY68" s="169"/>
      <c r="AZ68" s="169"/>
      <c r="BA68" s="169"/>
      <c r="BB68" s="169"/>
      <c r="BC68" s="169"/>
      <c r="BD68" s="169"/>
      <c r="BE68" s="169"/>
      <c r="BF68" s="169"/>
      <c r="BG68" s="169"/>
      <c r="BH68" s="169"/>
    </row>
    <row r="69" spans="2:60" ht="15.75" x14ac:dyDescent="0.25"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69"/>
      <c r="AN69" s="169"/>
      <c r="AO69" s="169"/>
      <c r="AP69" s="169"/>
      <c r="AQ69" s="169"/>
      <c r="AR69" s="169"/>
      <c r="AS69" s="169"/>
      <c r="AT69" s="169"/>
      <c r="AU69" s="169"/>
      <c r="AV69" s="169"/>
      <c r="AW69" s="169"/>
      <c r="AX69" s="169"/>
      <c r="AY69" s="169"/>
      <c r="AZ69" s="169"/>
      <c r="BA69" s="169"/>
      <c r="BB69" s="169"/>
      <c r="BC69" s="169"/>
      <c r="BD69" s="169"/>
      <c r="BE69" s="169"/>
      <c r="BF69" s="169"/>
      <c r="BG69" s="169"/>
      <c r="BH69" s="169"/>
    </row>
    <row r="70" spans="2:60" ht="15.75" x14ac:dyDescent="0.25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  <c r="AK70" s="169"/>
      <c r="AL70" s="169"/>
      <c r="AM70" s="169"/>
      <c r="AN70" s="169"/>
      <c r="AO70" s="169"/>
      <c r="AP70" s="169"/>
      <c r="AQ70" s="169"/>
      <c r="AR70" s="169"/>
      <c r="AS70" s="169"/>
      <c r="AT70" s="169"/>
      <c r="AU70" s="169"/>
      <c r="AV70" s="169"/>
      <c r="AW70" s="169"/>
      <c r="AX70" s="169"/>
      <c r="AY70" s="169"/>
      <c r="AZ70" s="169"/>
      <c r="BA70" s="169"/>
      <c r="BB70" s="169"/>
      <c r="BC70" s="169"/>
      <c r="BD70" s="169"/>
      <c r="BE70" s="169"/>
      <c r="BF70" s="169"/>
      <c r="BG70" s="169"/>
      <c r="BH70" s="169"/>
    </row>
    <row r="71" spans="2:60" ht="15.75" x14ac:dyDescent="0.25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  <c r="AX71" s="169"/>
      <c r="AY71" s="169"/>
      <c r="AZ71" s="169"/>
      <c r="BA71" s="169"/>
      <c r="BB71" s="169"/>
      <c r="BC71" s="169"/>
      <c r="BD71" s="169"/>
      <c r="BE71" s="169"/>
      <c r="BF71" s="169"/>
      <c r="BG71" s="169"/>
      <c r="BH71" s="169"/>
    </row>
    <row r="72" spans="2:60" ht="15.75" x14ac:dyDescent="0.25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  <c r="AO72" s="169"/>
      <c r="AP72" s="169"/>
      <c r="AQ72" s="169"/>
      <c r="AR72" s="169"/>
      <c r="AS72" s="169"/>
      <c r="AT72" s="169"/>
      <c r="AU72" s="169"/>
      <c r="AV72" s="169"/>
      <c r="AW72" s="169"/>
      <c r="AX72" s="169"/>
      <c r="AY72" s="169"/>
      <c r="AZ72" s="169"/>
      <c r="BA72" s="169"/>
      <c r="BB72" s="169"/>
      <c r="BC72" s="169"/>
      <c r="BD72" s="169"/>
      <c r="BE72" s="169"/>
      <c r="BF72" s="169"/>
      <c r="BG72" s="169"/>
      <c r="BH72" s="169"/>
    </row>
    <row r="73" spans="2:60" ht="15.75" x14ac:dyDescent="0.25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/>
      <c r="AR73" s="169"/>
      <c r="AS73" s="169"/>
      <c r="AT73" s="169"/>
      <c r="AU73" s="169"/>
      <c r="AV73" s="169"/>
      <c r="AW73" s="169"/>
      <c r="AX73" s="169"/>
      <c r="AY73" s="169"/>
      <c r="AZ73" s="169"/>
      <c r="BA73" s="169"/>
      <c r="BB73" s="169"/>
      <c r="BC73" s="169"/>
      <c r="BD73" s="169"/>
      <c r="BE73" s="169"/>
      <c r="BF73" s="169"/>
      <c r="BG73" s="169"/>
      <c r="BH73" s="169"/>
    </row>
    <row r="74" spans="2:60" ht="15.75" x14ac:dyDescent="0.25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69"/>
      <c r="AO74" s="169"/>
      <c r="AP74" s="169"/>
      <c r="AQ74" s="169"/>
      <c r="AR74" s="169"/>
      <c r="AS74" s="169"/>
      <c r="AT74" s="169"/>
      <c r="AU74" s="169"/>
      <c r="AV74" s="169"/>
      <c r="AW74" s="169"/>
      <c r="AX74" s="169"/>
      <c r="AY74" s="169"/>
      <c r="AZ74" s="169"/>
      <c r="BA74" s="169"/>
      <c r="BB74" s="169"/>
      <c r="BC74" s="169"/>
      <c r="BD74" s="169"/>
      <c r="BE74" s="169"/>
      <c r="BF74" s="169"/>
      <c r="BG74" s="169"/>
      <c r="BH74" s="169"/>
    </row>
    <row r="75" spans="2:60" ht="15.75" x14ac:dyDescent="0.25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69"/>
      <c r="AO75" s="169"/>
      <c r="AP75" s="169"/>
      <c r="AQ75" s="169"/>
      <c r="AR75" s="169"/>
      <c r="AS75" s="169"/>
      <c r="AT75" s="169"/>
      <c r="AU75" s="169"/>
      <c r="AV75" s="169"/>
      <c r="AW75" s="169"/>
      <c r="AX75" s="169"/>
      <c r="AY75" s="169"/>
      <c r="AZ75" s="169"/>
      <c r="BA75" s="169"/>
      <c r="BB75" s="169"/>
      <c r="BC75" s="169"/>
      <c r="BD75" s="169"/>
      <c r="BE75" s="169"/>
      <c r="BF75" s="169"/>
      <c r="BG75" s="169"/>
      <c r="BH75" s="169"/>
    </row>
    <row r="76" spans="2:60" ht="15.75" x14ac:dyDescent="0.25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169"/>
      <c r="AO76" s="169"/>
      <c r="AP76" s="169"/>
      <c r="AQ76" s="169"/>
      <c r="AR76" s="169"/>
      <c r="AS76" s="169"/>
      <c r="AT76" s="169"/>
      <c r="AU76" s="169"/>
      <c r="AV76" s="169"/>
      <c r="AW76" s="169"/>
      <c r="AX76" s="169"/>
      <c r="AY76" s="169"/>
      <c r="AZ76" s="169"/>
      <c r="BA76" s="169"/>
      <c r="BB76" s="169"/>
      <c r="BC76" s="169"/>
      <c r="BD76" s="169"/>
      <c r="BE76" s="169"/>
      <c r="BF76" s="169"/>
      <c r="BG76" s="169"/>
      <c r="BH76" s="169"/>
    </row>
    <row r="77" spans="2:60" ht="15.75" x14ac:dyDescent="0.25"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9"/>
      <c r="AQ77" s="169"/>
      <c r="AR77" s="169"/>
      <c r="AS77" s="169"/>
      <c r="AT77" s="169"/>
      <c r="AU77" s="169"/>
      <c r="AV77" s="169"/>
      <c r="AW77" s="169"/>
      <c r="AX77" s="169"/>
      <c r="AY77" s="169"/>
      <c r="AZ77" s="169"/>
      <c r="BA77" s="169"/>
      <c r="BB77" s="169"/>
      <c r="BC77" s="169"/>
      <c r="BD77" s="169"/>
      <c r="BE77" s="169"/>
      <c r="BF77" s="169"/>
      <c r="BG77" s="169"/>
      <c r="BH77" s="169"/>
    </row>
    <row r="78" spans="2:60" ht="15.75" x14ac:dyDescent="0.25"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  <c r="AQ78" s="169"/>
      <c r="AR78" s="169"/>
      <c r="AS78" s="169"/>
      <c r="AT78" s="169"/>
      <c r="AU78" s="169"/>
      <c r="AV78" s="169"/>
      <c r="AW78" s="169"/>
      <c r="AX78" s="169"/>
      <c r="AY78" s="169"/>
      <c r="AZ78" s="169"/>
      <c r="BA78" s="169"/>
      <c r="BB78" s="169"/>
      <c r="BC78" s="169"/>
      <c r="BD78" s="169"/>
      <c r="BE78" s="169"/>
      <c r="BF78" s="169"/>
      <c r="BG78" s="169"/>
      <c r="BH78" s="169"/>
    </row>
    <row r="79" spans="2:60" ht="15.75" x14ac:dyDescent="0.25"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69"/>
      <c r="AS79" s="169"/>
      <c r="AT79" s="169"/>
      <c r="AU79" s="169"/>
      <c r="AV79" s="169"/>
      <c r="AW79" s="169"/>
      <c r="AX79" s="169"/>
      <c r="AY79" s="169"/>
      <c r="AZ79" s="169"/>
      <c r="BA79" s="169"/>
      <c r="BB79" s="169"/>
      <c r="BC79" s="169"/>
      <c r="BD79" s="169"/>
      <c r="BE79" s="169"/>
      <c r="BF79" s="169"/>
      <c r="BG79" s="169"/>
      <c r="BH79" s="169"/>
    </row>
    <row r="80" spans="2:60" ht="15.75" x14ac:dyDescent="0.25"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/>
      <c r="AR80" s="169"/>
      <c r="AS80" s="169"/>
      <c r="AT80" s="169"/>
      <c r="AU80" s="169"/>
      <c r="AV80" s="169"/>
      <c r="AW80" s="169"/>
      <c r="AX80" s="169"/>
      <c r="AY80" s="169"/>
      <c r="AZ80" s="169"/>
      <c r="BA80" s="169"/>
      <c r="BB80" s="169"/>
      <c r="BC80" s="169"/>
      <c r="BD80" s="169"/>
      <c r="BE80" s="169"/>
      <c r="BF80" s="169"/>
      <c r="BG80" s="169"/>
      <c r="BH80" s="169"/>
    </row>
    <row r="81" spans="2:60" ht="15.75" x14ac:dyDescent="0.25"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69"/>
      <c r="AR81" s="169"/>
      <c r="AS81" s="169"/>
      <c r="AT81" s="169"/>
      <c r="AU81" s="169"/>
      <c r="AV81" s="169"/>
      <c r="AW81" s="169"/>
      <c r="AX81" s="169"/>
      <c r="AY81" s="169"/>
      <c r="AZ81" s="169"/>
      <c r="BA81" s="169"/>
      <c r="BB81" s="169"/>
      <c r="BC81" s="169"/>
      <c r="BD81" s="169"/>
      <c r="BE81" s="169"/>
      <c r="BF81" s="169"/>
      <c r="BG81" s="169"/>
      <c r="BH81" s="169"/>
    </row>
    <row r="82" spans="2:60" ht="15.75" x14ac:dyDescent="0.25"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69"/>
      <c r="AR82" s="169"/>
      <c r="AS82" s="169"/>
      <c r="AT82" s="169"/>
      <c r="AU82" s="169"/>
      <c r="AV82" s="169"/>
      <c r="AW82" s="169"/>
      <c r="AX82" s="169"/>
      <c r="AY82" s="169"/>
      <c r="AZ82" s="169"/>
      <c r="BA82" s="169"/>
      <c r="BB82" s="169"/>
      <c r="BC82" s="169"/>
      <c r="BD82" s="169"/>
      <c r="BE82" s="169"/>
      <c r="BF82" s="169"/>
      <c r="BG82" s="169"/>
      <c r="BH82" s="169"/>
    </row>
    <row r="83" spans="2:60" ht="15.75" x14ac:dyDescent="0.25"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169"/>
      <c r="AT83" s="169"/>
      <c r="AU83" s="169"/>
      <c r="AV83" s="169"/>
      <c r="AW83" s="169"/>
      <c r="AX83" s="169"/>
      <c r="AY83" s="169"/>
      <c r="AZ83" s="169"/>
      <c r="BA83" s="169"/>
      <c r="BB83" s="169"/>
      <c r="BC83" s="169"/>
      <c r="BD83" s="169"/>
      <c r="BE83" s="169"/>
      <c r="BF83" s="169"/>
      <c r="BG83" s="169"/>
      <c r="BH83" s="169"/>
    </row>
    <row r="84" spans="2:60" ht="15.75" x14ac:dyDescent="0.25"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9"/>
      <c r="AQ84" s="169"/>
      <c r="AR84" s="169"/>
      <c r="AS84" s="169"/>
      <c r="AT84" s="169"/>
      <c r="AU84" s="169"/>
      <c r="AV84" s="169"/>
      <c r="AW84" s="169"/>
      <c r="AX84" s="169"/>
      <c r="AY84" s="169"/>
      <c r="AZ84" s="169"/>
      <c r="BA84" s="169"/>
      <c r="BB84" s="169"/>
      <c r="BC84" s="169"/>
      <c r="BD84" s="169"/>
      <c r="BE84" s="169"/>
      <c r="BF84" s="169"/>
      <c r="BG84" s="169"/>
      <c r="BH84" s="169"/>
    </row>
    <row r="85" spans="2:60" ht="15.75" x14ac:dyDescent="0.25"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9"/>
      <c r="AQ85" s="169"/>
      <c r="AR85" s="169"/>
      <c r="AS85" s="169"/>
      <c r="AT85" s="169"/>
      <c r="AU85" s="169"/>
      <c r="AV85" s="169"/>
      <c r="AW85" s="169"/>
      <c r="AX85" s="169"/>
      <c r="AY85" s="169"/>
      <c r="AZ85" s="169"/>
      <c r="BA85" s="169"/>
      <c r="BB85" s="169"/>
      <c r="BC85" s="169"/>
      <c r="BD85" s="169"/>
      <c r="BE85" s="169"/>
      <c r="BF85" s="169"/>
      <c r="BG85" s="169"/>
      <c r="BH85" s="169"/>
    </row>
    <row r="86" spans="2:60" ht="15.75" x14ac:dyDescent="0.25"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9"/>
      <c r="AQ86" s="169"/>
      <c r="AR86" s="169"/>
      <c r="AS86" s="169"/>
      <c r="AT86" s="169"/>
      <c r="AU86" s="169"/>
      <c r="AV86" s="169"/>
      <c r="AW86" s="169"/>
      <c r="AX86" s="169"/>
      <c r="AY86" s="169"/>
      <c r="AZ86" s="169"/>
      <c r="BA86" s="169"/>
      <c r="BB86" s="169"/>
      <c r="BC86" s="169"/>
      <c r="BD86" s="169"/>
      <c r="BE86" s="169"/>
      <c r="BF86" s="169"/>
      <c r="BG86" s="169"/>
      <c r="BH86" s="169"/>
    </row>
    <row r="87" spans="2:60" ht="15.75" x14ac:dyDescent="0.25"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169"/>
    </row>
    <row r="88" spans="2:60" ht="15.75" x14ac:dyDescent="0.25"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169"/>
      <c r="AZ88" s="169"/>
      <c r="BA88" s="169"/>
      <c r="BB88" s="169"/>
      <c r="BC88" s="169"/>
      <c r="BD88" s="169"/>
      <c r="BE88" s="169"/>
      <c r="BF88" s="169"/>
      <c r="BG88" s="169"/>
      <c r="BH88" s="169"/>
    </row>
    <row r="89" spans="2:60" ht="15.75" x14ac:dyDescent="0.25"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  <c r="BE89" s="169"/>
      <c r="BF89" s="169"/>
      <c r="BG89" s="169"/>
      <c r="BH89" s="169"/>
    </row>
    <row r="90" spans="2:60" ht="15.75" x14ac:dyDescent="0.25"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  <c r="BE90" s="169"/>
      <c r="BF90" s="169"/>
      <c r="BG90" s="169"/>
      <c r="BH90" s="169"/>
    </row>
    <row r="91" spans="2:60" ht="15.75" x14ac:dyDescent="0.25"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169"/>
      <c r="AT91" s="169"/>
      <c r="AU91" s="169"/>
      <c r="AV91" s="169"/>
      <c r="AW91" s="169"/>
      <c r="AX91" s="169"/>
      <c r="AY91" s="169"/>
      <c r="AZ91" s="169"/>
      <c r="BA91" s="169"/>
      <c r="BB91" s="169"/>
      <c r="BC91" s="169"/>
      <c r="BD91" s="169"/>
      <c r="BE91" s="169"/>
      <c r="BF91" s="169"/>
      <c r="BG91" s="169"/>
      <c r="BH91" s="169"/>
    </row>
    <row r="92" spans="2:60" ht="15.75" x14ac:dyDescent="0.25"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  <c r="AQ92" s="169"/>
      <c r="AR92" s="169"/>
      <c r="AS92" s="169"/>
      <c r="AT92" s="169"/>
      <c r="AU92" s="169"/>
      <c r="AV92" s="169"/>
      <c r="AW92" s="169"/>
      <c r="AX92" s="169"/>
      <c r="AY92" s="169"/>
      <c r="AZ92" s="169"/>
      <c r="BA92" s="169"/>
      <c r="BB92" s="169"/>
      <c r="BC92" s="169"/>
      <c r="BD92" s="169"/>
      <c r="BE92" s="169"/>
      <c r="BF92" s="169"/>
      <c r="BG92" s="169"/>
      <c r="BH92" s="169"/>
    </row>
    <row r="93" spans="2:60" ht="15.75" x14ac:dyDescent="0.25"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69"/>
      <c r="AO93" s="169"/>
      <c r="AP93" s="169"/>
      <c r="AQ93" s="169"/>
      <c r="AR93" s="169"/>
      <c r="AS93" s="169"/>
      <c r="AT93" s="169"/>
      <c r="AU93" s="169"/>
      <c r="AV93" s="169"/>
      <c r="AW93" s="169"/>
      <c r="AX93" s="169"/>
      <c r="AY93" s="169"/>
      <c r="AZ93" s="169"/>
      <c r="BA93" s="169"/>
      <c r="BB93" s="169"/>
      <c r="BC93" s="169"/>
      <c r="BD93" s="169"/>
      <c r="BE93" s="169"/>
      <c r="BF93" s="169"/>
      <c r="BG93" s="169"/>
      <c r="BH93" s="169"/>
    </row>
    <row r="94" spans="2:60" ht="15.75" x14ac:dyDescent="0.25"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69"/>
      <c r="AO94" s="169"/>
      <c r="AP94" s="169"/>
      <c r="AQ94" s="169"/>
      <c r="AR94" s="169"/>
      <c r="AS94" s="169"/>
      <c r="AT94" s="169"/>
      <c r="AU94" s="169"/>
      <c r="AV94" s="169"/>
      <c r="AW94" s="169"/>
      <c r="AX94" s="169"/>
      <c r="AY94" s="169"/>
      <c r="AZ94" s="169"/>
      <c r="BA94" s="169"/>
      <c r="BB94" s="169"/>
      <c r="BC94" s="169"/>
      <c r="BD94" s="169"/>
      <c r="BE94" s="169"/>
      <c r="BF94" s="169"/>
      <c r="BG94" s="169"/>
      <c r="BH94" s="169"/>
    </row>
    <row r="95" spans="2:60" ht="15.75" x14ac:dyDescent="0.25"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  <c r="AG95" s="169"/>
      <c r="AH95" s="169"/>
      <c r="AI95" s="169"/>
      <c r="AJ95" s="169"/>
      <c r="AK95" s="169"/>
      <c r="AL95" s="169"/>
      <c r="AM95" s="169"/>
      <c r="AN95" s="169"/>
      <c r="AO95" s="169"/>
      <c r="AP95" s="169"/>
      <c r="AQ95" s="169"/>
      <c r="AR95" s="169"/>
      <c r="AS95" s="169"/>
      <c r="AT95" s="169"/>
      <c r="AU95" s="169"/>
      <c r="AV95" s="169"/>
      <c r="AW95" s="169"/>
      <c r="AX95" s="169"/>
      <c r="AY95" s="169"/>
      <c r="AZ95" s="169"/>
      <c r="BA95" s="169"/>
      <c r="BB95" s="169"/>
      <c r="BC95" s="169"/>
      <c r="BD95" s="169"/>
      <c r="BE95" s="169"/>
      <c r="BF95" s="169"/>
      <c r="BG95" s="169"/>
      <c r="BH95" s="169"/>
    </row>
    <row r="96" spans="2:60" ht="15.75" x14ac:dyDescent="0.25"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69"/>
      <c r="AP96" s="169"/>
      <c r="AQ96" s="169"/>
      <c r="AR96" s="169"/>
      <c r="AS96" s="169"/>
      <c r="AT96" s="169"/>
      <c r="AU96" s="169"/>
      <c r="AV96" s="169"/>
      <c r="AW96" s="169"/>
      <c r="AX96" s="169"/>
      <c r="AY96" s="169"/>
      <c r="AZ96" s="169"/>
      <c r="BA96" s="169"/>
      <c r="BB96" s="169"/>
      <c r="BC96" s="169"/>
      <c r="BD96" s="169"/>
      <c r="BE96" s="169"/>
      <c r="BF96" s="169"/>
      <c r="BG96" s="169"/>
      <c r="BH96" s="169"/>
    </row>
    <row r="97" spans="2:60" ht="15.75" x14ac:dyDescent="0.25"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  <c r="AG97" s="169"/>
      <c r="AH97" s="169"/>
      <c r="AI97" s="169"/>
      <c r="AJ97" s="169"/>
      <c r="AK97" s="169"/>
      <c r="AL97" s="169"/>
      <c r="AM97" s="169"/>
      <c r="AN97" s="169"/>
      <c r="AO97" s="169"/>
      <c r="AP97" s="169"/>
      <c r="AQ97" s="169"/>
      <c r="AR97" s="169"/>
      <c r="AS97" s="169"/>
      <c r="AT97" s="169"/>
      <c r="AU97" s="169"/>
      <c r="AV97" s="169"/>
      <c r="AW97" s="169"/>
      <c r="AX97" s="169"/>
      <c r="AY97" s="169"/>
      <c r="AZ97" s="169"/>
      <c r="BA97" s="169"/>
      <c r="BB97" s="169"/>
      <c r="BC97" s="169"/>
      <c r="BD97" s="169"/>
      <c r="BE97" s="169"/>
      <c r="BF97" s="169"/>
      <c r="BG97" s="169"/>
      <c r="BH97" s="169"/>
    </row>
    <row r="98" spans="2:60" ht="15.75" x14ac:dyDescent="0.25"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69"/>
      <c r="AN98" s="169"/>
      <c r="AO98" s="169"/>
      <c r="AP98" s="169"/>
      <c r="AQ98" s="169"/>
      <c r="AR98" s="169"/>
      <c r="AS98" s="169"/>
      <c r="AT98" s="169"/>
      <c r="AU98" s="169"/>
      <c r="AV98" s="169"/>
      <c r="AW98" s="169"/>
      <c r="AX98" s="169"/>
      <c r="AY98" s="169"/>
      <c r="AZ98" s="169"/>
      <c r="BA98" s="169"/>
      <c r="BB98" s="169"/>
      <c r="BC98" s="169"/>
      <c r="BD98" s="169"/>
      <c r="BE98" s="169"/>
      <c r="BF98" s="169"/>
      <c r="BG98" s="169"/>
      <c r="BH98" s="169"/>
    </row>
    <row r="99" spans="2:60" ht="15.75" x14ac:dyDescent="0.25"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  <c r="AC99" s="169"/>
      <c r="AD99" s="169"/>
      <c r="AE99" s="169"/>
      <c r="AF99" s="169"/>
      <c r="AG99" s="169"/>
      <c r="AH99" s="169"/>
      <c r="AI99" s="169"/>
      <c r="AJ99" s="169"/>
      <c r="AK99" s="169"/>
      <c r="AL99" s="169"/>
      <c r="AM99" s="169"/>
      <c r="AN99" s="169"/>
      <c r="AO99" s="169"/>
      <c r="AP99" s="169"/>
      <c r="AQ99" s="169"/>
      <c r="AR99" s="169"/>
      <c r="AS99" s="169"/>
      <c r="AT99" s="169"/>
      <c r="AU99" s="169"/>
      <c r="AV99" s="169"/>
      <c r="AW99" s="169"/>
      <c r="AX99" s="169"/>
      <c r="AY99" s="169"/>
      <c r="AZ99" s="169"/>
      <c r="BA99" s="169"/>
      <c r="BB99" s="169"/>
      <c r="BC99" s="169"/>
      <c r="BD99" s="169"/>
      <c r="BE99" s="169"/>
      <c r="BF99" s="169"/>
      <c r="BG99" s="169"/>
      <c r="BH99" s="169"/>
    </row>
    <row r="100" spans="2:60" ht="15.75" x14ac:dyDescent="0.25"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69"/>
      <c r="AO100" s="169"/>
      <c r="AP100" s="169"/>
      <c r="AQ100" s="169"/>
      <c r="AR100" s="169"/>
      <c r="AS100" s="169"/>
      <c r="AT100" s="169"/>
      <c r="AU100" s="169"/>
      <c r="AV100" s="169"/>
      <c r="AW100" s="169"/>
      <c r="AX100" s="169"/>
      <c r="AY100" s="169"/>
      <c r="AZ100" s="169"/>
      <c r="BA100" s="169"/>
      <c r="BB100" s="169"/>
      <c r="BC100" s="169"/>
      <c r="BD100" s="169"/>
      <c r="BE100" s="169"/>
      <c r="BF100" s="169"/>
      <c r="BG100" s="169"/>
      <c r="BH100" s="169"/>
    </row>
    <row r="101" spans="2:60" ht="15.75" x14ac:dyDescent="0.25"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  <c r="AG101" s="169"/>
      <c r="AH101" s="169"/>
      <c r="AI101" s="169"/>
      <c r="AJ101" s="169"/>
      <c r="AK101" s="169"/>
      <c r="AL101" s="169"/>
      <c r="AM101" s="169"/>
      <c r="AN101" s="169"/>
      <c r="AO101" s="169"/>
      <c r="AP101" s="169"/>
      <c r="AQ101" s="169"/>
      <c r="AR101" s="169"/>
      <c r="AS101" s="169"/>
      <c r="AT101" s="169"/>
      <c r="AU101" s="169"/>
      <c r="AV101" s="169"/>
      <c r="AW101" s="169"/>
      <c r="AX101" s="169"/>
      <c r="AY101" s="169"/>
      <c r="AZ101" s="169"/>
      <c r="BA101" s="169"/>
      <c r="BB101" s="169"/>
      <c r="BC101" s="169"/>
      <c r="BD101" s="169"/>
      <c r="BE101" s="169"/>
      <c r="BF101" s="169"/>
      <c r="BG101" s="169"/>
      <c r="BH101" s="169"/>
    </row>
    <row r="102" spans="2:60" ht="15.75" x14ac:dyDescent="0.25"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69"/>
      <c r="AN102" s="169"/>
      <c r="AO102" s="169"/>
      <c r="AP102" s="169"/>
      <c r="AQ102" s="169"/>
      <c r="AR102" s="169"/>
      <c r="AS102" s="169"/>
      <c r="AT102" s="169"/>
      <c r="AU102" s="169"/>
      <c r="AV102" s="169"/>
      <c r="AW102" s="169"/>
      <c r="AX102" s="169"/>
      <c r="AY102" s="169"/>
      <c r="AZ102" s="169"/>
      <c r="BA102" s="169"/>
      <c r="BB102" s="169"/>
      <c r="BC102" s="169"/>
      <c r="BD102" s="169"/>
      <c r="BE102" s="169"/>
      <c r="BF102" s="169"/>
      <c r="BG102" s="169"/>
      <c r="BH102" s="169"/>
    </row>
    <row r="103" spans="2:60" ht="15.75" x14ac:dyDescent="0.25"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69"/>
      <c r="AN103" s="169"/>
      <c r="AO103" s="169"/>
      <c r="AP103" s="169"/>
      <c r="AQ103" s="169"/>
      <c r="AR103" s="169"/>
      <c r="AS103" s="169"/>
      <c r="AT103" s="169"/>
      <c r="AU103" s="169"/>
      <c r="AV103" s="169"/>
      <c r="AW103" s="169"/>
      <c r="AX103" s="169"/>
      <c r="AY103" s="169"/>
      <c r="AZ103" s="169"/>
      <c r="BA103" s="169"/>
      <c r="BB103" s="169"/>
      <c r="BC103" s="169"/>
      <c r="BD103" s="169"/>
      <c r="BE103" s="169"/>
      <c r="BF103" s="169"/>
      <c r="BG103" s="169"/>
      <c r="BH103" s="169"/>
    </row>
    <row r="104" spans="2:60" ht="15.75" x14ac:dyDescent="0.25"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69"/>
      <c r="AP104" s="169"/>
      <c r="AQ104" s="169"/>
      <c r="AR104" s="169"/>
      <c r="AS104" s="169"/>
      <c r="AT104" s="169"/>
      <c r="AU104" s="169"/>
      <c r="AV104" s="169"/>
      <c r="AW104" s="169"/>
      <c r="AX104" s="169"/>
      <c r="AY104" s="169"/>
      <c r="AZ104" s="169"/>
      <c r="BA104" s="169"/>
      <c r="BB104" s="169"/>
      <c r="BC104" s="169"/>
      <c r="BD104" s="169"/>
      <c r="BE104" s="169"/>
      <c r="BF104" s="169"/>
      <c r="BG104" s="169"/>
      <c r="BH104" s="169"/>
    </row>
    <row r="105" spans="2:60" ht="15.75" x14ac:dyDescent="0.25"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69"/>
      <c r="X105" s="169"/>
      <c r="Y105" s="169"/>
      <c r="Z105" s="169"/>
      <c r="AA105" s="169"/>
      <c r="AB105" s="169"/>
      <c r="AC105" s="169"/>
      <c r="AD105" s="169"/>
      <c r="AE105" s="169"/>
      <c r="AF105" s="169"/>
      <c r="AG105" s="169"/>
      <c r="AH105" s="169"/>
      <c r="AI105" s="169"/>
      <c r="AJ105" s="169"/>
      <c r="AK105" s="169"/>
      <c r="AL105" s="169"/>
      <c r="AM105" s="169"/>
      <c r="AN105" s="169"/>
      <c r="AO105" s="169"/>
      <c r="AP105" s="169"/>
      <c r="AQ105" s="169"/>
      <c r="AR105" s="169"/>
      <c r="AS105" s="169"/>
      <c r="AT105" s="169"/>
      <c r="AU105" s="169"/>
      <c r="AV105" s="169"/>
      <c r="AW105" s="169"/>
      <c r="AX105" s="169"/>
      <c r="AY105" s="169"/>
      <c r="AZ105" s="169"/>
      <c r="BA105" s="169"/>
      <c r="BB105" s="169"/>
      <c r="BC105" s="169"/>
      <c r="BD105" s="169"/>
      <c r="BE105" s="169"/>
      <c r="BF105" s="169"/>
      <c r="BG105" s="169"/>
      <c r="BH105" s="169"/>
    </row>
    <row r="106" spans="2:60" ht="15.75" x14ac:dyDescent="0.25"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69"/>
      <c r="AC106" s="169"/>
      <c r="AD106" s="169"/>
      <c r="AE106" s="169"/>
      <c r="AF106" s="169"/>
      <c r="AG106" s="169"/>
      <c r="AH106" s="169"/>
      <c r="AI106" s="169"/>
      <c r="AJ106" s="169"/>
      <c r="AK106" s="169"/>
      <c r="AL106" s="169"/>
      <c r="AM106" s="169"/>
      <c r="AN106" s="169"/>
      <c r="AO106" s="169"/>
      <c r="AP106" s="169"/>
      <c r="AQ106" s="169"/>
      <c r="AR106" s="169"/>
      <c r="AS106" s="169"/>
      <c r="AT106" s="169"/>
      <c r="AU106" s="169"/>
      <c r="AV106" s="169"/>
      <c r="AW106" s="169"/>
      <c r="AX106" s="169"/>
      <c r="AY106" s="169"/>
      <c r="AZ106" s="169"/>
      <c r="BA106" s="169"/>
      <c r="BB106" s="169"/>
      <c r="BC106" s="169"/>
      <c r="BD106" s="169"/>
      <c r="BE106" s="169"/>
      <c r="BF106" s="169"/>
      <c r="BG106" s="169"/>
      <c r="BH106" s="169"/>
    </row>
    <row r="107" spans="2:60" ht="15.75" x14ac:dyDescent="0.25"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69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169"/>
      <c r="AQ107" s="169"/>
      <c r="AR107" s="169"/>
      <c r="AS107" s="169"/>
      <c r="AT107" s="169"/>
      <c r="AU107" s="169"/>
      <c r="AV107" s="169"/>
      <c r="AW107" s="169"/>
      <c r="AX107" s="169"/>
      <c r="AY107" s="169"/>
      <c r="AZ107" s="169"/>
      <c r="BA107" s="169"/>
      <c r="BB107" s="169"/>
      <c r="BC107" s="169"/>
      <c r="BD107" s="169"/>
      <c r="BE107" s="169"/>
      <c r="BF107" s="169"/>
      <c r="BG107" s="169"/>
      <c r="BH107" s="169"/>
    </row>
    <row r="108" spans="2:60" ht="15.75" x14ac:dyDescent="0.25"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  <c r="AB108" s="169"/>
      <c r="AC108" s="169"/>
      <c r="AD108" s="169"/>
      <c r="AE108" s="169"/>
      <c r="AF108" s="169"/>
      <c r="AG108" s="169"/>
      <c r="AH108" s="169"/>
      <c r="AI108" s="169"/>
      <c r="AJ108" s="169"/>
      <c r="AK108" s="169"/>
      <c r="AL108" s="169"/>
      <c r="AM108" s="169"/>
      <c r="AN108" s="169"/>
      <c r="AO108" s="169"/>
      <c r="AP108" s="169"/>
      <c r="AQ108" s="169"/>
      <c r="AR108" s="169"/>
      <c r="AS108" s="169"/>
      <c r="AT108" s="169"/>
      <c r="AU108" s="169"/>
      <c r="AV108" s="169"/>
      <c r="AW108" s="169"/>
      <c r="AX108" s="169"/>
      <c r="AY108" s="169"/>
      <c r="AZ108" s="169"/>
      <c r="BA108" s="169"/>
      <c r="BB108" s="169"/>
      <c r="BC108" s="169"/>
      <c r="BD108" s="169"/>
      <c r="BE108" s="169"/>
      <c r="BF108" s="169"/>
      <c r="BG108" s="169"/>
      <c r="BH108" s="169"/>
    </row>
    <row r="109" spans="2:60" ht="15.75" x14ac:dyDescent="0.25"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/>
      <c r="AL109" s="169"/>
      <c r="AM109" s="169"/>
      <c r="AN109" s="169"/>
      <c r="AO109" s="169"/>
      <c r="AP109" s="169"/>
      <c r="AQ109" s="169"/>
      <c r="AR109" s="169"/>
      <c r="AS109" s="169"/>
      <c r="AT109" s="169"/>
      <c r="AU109" s="169"/>
      <c r="AV109" s="169"/>
      <c r="AW109" s="169"/>
      <c r="AX109" s="169"/>
      <c r="AY109" s="169"/>
      <c r="AZ109" s="169"/>
      <c r="BA109" s="169"/>
      <c r="BB109" s="169"/>
      <c r="BC109" s="169"/>
      <c r="BD109" s="169"/>
      <c r="BE109" s="169"/>
      <c r="BF109" s="169"/>
      <c r="BG109" s="169"/>
      <c r="BH109" s="169"/>
    </row>
    <row r="110" spans="2:60" ht="15.75" x14ac:dyDescent="0.25"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69"/>
      <c r="AN110" s="169"/>
      <c r="AO110" s="169"/>
      <c r="AP110" s="169"/>
      <c r="AQ110" s="169"/>
      <c r="AR110" s="169"/>
      <c r="AS110" s="169"/>
      <c r="AT110" s="169"/>
      <c r="AU110" s="169"/>
      <c r="AV110" s="169"/>
      <c r="AW110" s="169"/>
      <c r="AX110" s="169"/>
      <c r="AY110" s="169"/>
      <c r="AZ110" s="169"/>
      <c r="BA110" s="169"/>
      <c r="BB110" s="169"/>
      <c r="BC110" s="169"/>
      <c r="BD110" s="169"/>
      <c r="BE110" s="169"/>
      <c r="BF110" s="169"/>
      <c r="BG110" s="169"/>
      <c r="BH110" s="169"/>
    </row>
    <row r="111" spans="2:60" ht="15.75" x14ac:dyDescent="0.25"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69"/>
      <c r="X111" s="169"/>
      <c r="Y111" s="169"/>
      <c r="Z111" s="169"/>
      <c r="AA111" s="169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69"/>
      <c r="AN111" s="169"/>
      <c r="AO111" s="169"/>
      <c r="AP111" s="169"/>
      <c r="AQ111" s="169"/>
      <c r="AR111" s="169"/>
      <c r="AS111" s="169"/>
      <c r="AT111" s="169"/>
      <c r="AU111" s="169"/>
      <c r="AV111" s="169"/>
      <c r="AW111" s="169"/>
      <c r="AX111" s="169"/>
      <c r="AY111" s="169"/>
      <c r="AZ111" s="169"/>
      <c r="BA111" s="169"/>
      <c r="BB111" s="169"/>
      <c r="BC111" s="169"/>
      <c r="BD111" s="169"/>
      <c r="BE111" s="169"/>
      <c r="BF111" s="169"/>
      <c r="BG111" s="169"/>
      <c r="BH111" s="169"/>
    </row>
    <row r="112" spans="2:60" ht="15.75" x14ac:dyDescent="0.25"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69"/>
      <c r="X112" s="169"/>
      <c r="Y112" s="169"/>
      <c r="Z112" s="169"/>
      <c r="AA112" s="169"/>
      <c r="AB112" s="169"/>
      <c r="AC112" s="169"/>
      <c r="AD112" s="169"/>
      <c r="AE112" s="169"/>
      <c r="AF112" s="169"/>
      <c r="AG112" s="169"/>
      <c r="AH112" s="169"/>
      <c r="AI112" s="169"/>
      <c r="AJ112" s="169"/>
      <c r="AK112" s="169"/>
      <c r="AL112" s="169"/>
      <c r="AM112" s="169"/>
      <c r="AN112" s="169"/>
      <c r="AO112" s="169"/>
      <c r="AP112" s="169"/>
      <c r="AQ112" s="169"/>
      <c r="AR112" s="169"/>
      <c r="AS112" s="169"/>
      <c r="AT112" s="169"/>
      <c r="AU112" s="169"/>
      <c r="AV112" s="169"/>
      <c r="AW112" s="169"/>
      <c r="AX112" s="169"/>
      <c r="AY112" s="169"/>
      <c r="AZ112" s="169"/>
      <c r="BA112" s="169"/>
      <c r="BB112" s="169"/>
      <c r="BC112" s="169"/>
      <c r="BD112" s="169"/>
      <c r="BE112" s="169"/>
      <c r="BF112" s="169"/>
      <c r="BG112" s="169"/>
      <c r="BH112" s="169"/>
    </row>
    <row r="113" spans="2:60" ht="15.75" x14ac:dyDescent="0.25"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B113" s="169"/>
      <c r="AC113" s="169"/>
      <c r="AD113" s="169"/>
      <c r="AE113" s="169"/>
      <c r="AF113" s="169"/>
      <c r="AG113" s="169"/>
      <c r="AH113" s="169"/>
      <c r="AI113" s="169"/>
      <c r="AJ113" s="169"/>
      <c r="AK113" s="169"/>
      <c r="AL113" s="169"/>
      <c r="AM113" s="169"/>
      <c r="AN113" s="169"/>
      <c r="AO113" s="169"/>
      <c r="AP113" s="169"/>
      <c r="AQ113" s="169"/>
      <c r="AR113" s="169"/>
      <c r="AS113" s="169"/>
      <c r="AT113" s="169"/>
      <c r="AU113" s="169"/>
      <c r="AV113" s="169"/>
      <c r="AW113" s="169"/>
      <c r="AX113" s="169"/>
      <c r="AY113" s="169"/>
      <c r="AZ113" s="169"/>
      <c r="BA113" s="169"/>
      <c r="BB113" s="169"/>
      <c r="BC113" s="169"/>
      <c r="BD113" s="169"/>
      <c r="BE113" s="169"/>
      <c r="BF113" s="169"/>
      <c r="BG113" s="169"/>
      <c r="BH113" s="169"/>
    </row>
    <row r="114" spans="2:60" ht="15.75" x14ac:dyDescent="0.25"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169"/>
      <c r="T114" s="169"/>
      <c r="U114" s="169"/>
      <c r="V114" s="169"/>
      <c r="W114" s="169"/>
      <c r="X114" s="169"/>
      <c r="Y114" s="169"/>
      <c r="Z114" s="169"/>
      <c r="AA114" s="169"/>
      <c r="AB114" s="169"/>
      <c r="AC114" s="169"/>
      <c r="AD114" s="169"/>
      <c r="AE114" s="169"/>
      <c r="AF114" s="169"/>
      <c r="AG114" s="169"/>
      <c r="AH114" s="169"/>
      <c r="AI114" s="169"/>
      <c r="AJ114" s="169"/>
      <c r="AK114" s="169"/>
      <c r="AL114" s="169"/>
      <c r="AM114" s="169"/>
      <c r="AN114" s="169"/>
      <c r="AO114" s="169"/>
      <c r="AP114" s="169"/>
      <c r="AQ114" s="169"/>
      <c r="AR114" s="169"/>
      <c r="AS114" s="169"/>
      <c r="AT114" s="169"/>
      <c r="AU114" s="169"/>
      <c r="AV114" s="169"/>
      <c r="AW114" s="169"/>
      <c r="AX114" s="169"/>
      <c r="AY114" s="169"/>
      <c r="AZ114" s="169"/>
      <c r="BA114" s="169"/>
      <c r="BB114" s="169"/>
      <c r="BC114" s="169"/>
      <c r="BD114" s="169"/>
      <c r="BE114" s="169"/>
      <c r="BF114" s="169"/>
      <c r="BG114" s="169"/>
      <c r="BH114" s="169"/>
    </row>
    <row r="115" spans="2:60" ht="15.75" x14ac:dyDescent="0.25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L115" s="169"/>
      <c r="AM115" s="169"/>
      <c r="AN115" s="169"/>
      <c r="AO115" s="169"/>
      <c r="AP115" s="169"/>
      <c r="AQ115" s="169"/>
      <c r="AR115" s="169"/>
      <c r="AS115" s="169"/>
      <c r="AT115" s="169"/>
      <c r="AU115" s="169"/>
      <c r="AV115" s="169"/>
      <c r="AW115" s="169"/>
      <c r="AX115" s="169"/>
      <c r="AY115" s="169"/>
      <c r="AZ115" s="169"/>
      <c r="BA115" s="169"/>
      <c r="BB115" s="169"/>
      <c r="BC115" s="169"/>
      <c r="BD115" s="169"/>
      <c r="BE115" s="169"/>
      <c r="BF115" s="169"/>
      <c r="BG115" s="169"/>
      <c r="BH115" s="169"/>
    </row>
    <row r="116" spans="2:60" ht="15.75" x14ac:dyDescent="0.25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  <c r="AC116" s="169"/>
      <c r="AD116" s="169"/>
      <c r="AE116" s="169"/>
      <c r="AF116" s="169"/>
      <c r="AG116" s="169"/>
      <c r="AH116" s="169"/>
      <c r="AI116" s="169"/>
      <c r="AJ116" s="169"/>
      <c r="AK116" s="169"/>
      <c r="AL116" s="169"/>
      <c r="AM116" s="169"/>
      <c r="AN116" s="169"/>
      <c r="AO116" s="169"/>
      <c r="AP116" s="169"/>
      <c r="AQ116" s="169"/>
      <c r="AR116" s="169"/>
      <c r="AS116" s="169"/>
      <c r="AT116" s="169"/>
      <c r="AU116" s="169"/>
      <c r="AV116" s="169"/>
      <c r="AW116" s="169"/>
      <c r="AX116" s="169"/>
      <c r="AY116" s="169"/>
      <c r="AZ116" s="169"/>
      <c r="BA116" s="169"/>
      <c r="BB116" s="169"/>
      <c r="BC116" s="169"/>
      <c r="BD116" s="169"/>
      <c r="BE116" s="169"/>
      <c r="BF116" s="169"/>
      <c r="BG116" s="169"/>
      <c r="BH116" s="169"/>
    </row>
    <row r="117" spans="2:60" ht="15.75" x14ac:dyDescent="0.25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  <c r="AB117" s="169"/>
      <c r="AC117" s="169"/>
      <c r="AD117" s="169"/>
      <c r="AE117" s="169"/>
      <c r="AF117" s="169"/>
      <c r="AG117" s="169"/>
      <c r="AH117" s="169"/>
      <c r="AI117" s="169"/>
      <c r="AJ117" s="169"/>
      <c r="AK117" s="169"/>
      <c r="AL117" s="169"/>
      <c r="AM117" s="169"/>
      <c r="AN117" s="169"/>
      <c r="AO117" s="169"/>
      <c r="AP117" s="169"/>
      <c r="AQ117" s="169"/>
      <c r="AR117" s="169"/>
      <c r="AS117" s="169"/>
      <c r="AT117" s="169"/>
      <c r="AU117" s="169"/>
      <c r="AV117" s="169"/>
      <c r="AW117" s="169"/>
      <c r="AX117" s="169"/>
      <c r="AY117" s="169"/>
      <c r="AZ117" s="169"/>
      <c r="BA117" s="169"/>
      <c r="BB117" s="169"/>
      <c r="BC117" s="169"/>
      <c r="BD117" s="169"/>
      <c r="BE117" s="169"/>
      <c r="BF117" s="169"/>
      <c r="BG117" s="169"/>
      <c r="BH117" s="169"/>
    </row>
    <row r="118" spans="2:60" ht="15.75" x14ac:dyDescent="0.25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169"/>
      <c r="AM118" s="169"/>
      <c r="AN118" s="169"/>
      <c r="AO118" s="169"/>
      <c r="AP118" s="169"/>
      <c r="AQ118" s="169"/>
      <c r="AR118" s="169"/>
      <c r="AS118" s="169"/>
      <c r="AT118" s="169"/>
      <c r="AU118" s="169"/>
      <c r="AV118" s="169"/>
      <c r="AW118" s="169"/>
      <c r="AX118" s="169"/>
      <c r="AY118" s="169"/>
      <c r="AZ118" s="169"/>
      <c r="BA118" s="169"/>
      <c r="BB118" s="169"/>
      <c r="BC118" s="169"/>
      <c r="BD118" s="169"/>
      <c r="BE118" s="169"/>
      <c r="BF118" s="169"/>
      <c r="BG118" s="169"/>
      <c r="BH118" s="169"/>
    </row>
    <row r="119" spans="2:60" ht="15.75" x14ac:dyDescent="0.25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9"/>
      <c r="AG119" s="169"/>
      <c r="AH119" s="169"/>
      <c r="AI119" s="169"/>
      <c r="AJ119" s="169"/>
      <c r="AK119" s="169"/>
      <c r="AL119" s="169"/>
      <c r="AM119" s="169"/>
      <c r="AN119" s="169"/>
      <c r="AO119" s="169"/>
      <c r="AP119" s="169"/>
      <c r="AQ119" s="169"/>
      <c r="AR119" s="169"/>
      <c r="AS119" s="169"/>
      <c r="AT119" s="169"/>
      <c r="AU119" s="169"/>
      <c r="AV119" s="169"/>
      <c r="AW119" s="169"/>
      <c r="AX119" s="169"/>
      <c r="AY119" s="169"/>
      <c r="AZ119" s="169"/>
      <c r="BA119" s="169"/>
      <c r="BB119" s="169"/>
      <c r="BC119" s="169"/>
      <c r="BD119" s="169"/>
      <c r="BE119" s="169"/>
      <c r="BF119" s="169"/>
      <c r="BG119" s="169"/>
      <c r="BH119" s="169"/>
    </row>
    <row r="120" spans="2:60" ht="15.75" x14ac:dyDescent="0.25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69"/>
      <c r="AN120" s="169"/>
      <c r="AO120" s="169"/>
      <c r="AP120" s="169"/>
      <c r="AQ120" s="169"/>
      <c r="AR120" s="169"/>
      <c r="AS120" s="169"/>
      <c r="AT120" s="169"/>
      <c r="AU120" s="169"/>
      <c r="AV120" s="169"/>
      <c r="AW120" s="169"/>
      <c r="AX120" s="169"/>
      <c r="AY120" s="169"/>
      <c r="AZ120" s="169"/>
      <c r="BA120" s="169"/>
      <c r="BB120" s="169"/>
      <c r="BC120" s="169"/>
      <c r="BD120" s="169"/>
      <c r="BE120" s="169"/>
      <c r="BF120" s="169"/>
      <c r="BG120" s="169"/>
      <c r="BH120" s="169"/>
    </row>
    <row r="121" spans="2:60" ht="15.75" x14ac:dyDescent="0.25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  <c r="AF121" s="169"/>
      <c r="AG121" s="169"/>
      <c r="AH121" s="169"/>
      <c r="AI121" s="169"/>
      <c r="AJ121" s="169"/>
      <c r="AK121" s="169"/>
      <c r="AL121" s="169"/>
      <c r="AM121" s="169"/>
      <c r="AN121" s="169"/>
      <c r="AO121" s="169"/>
      <c r="AP121" s="169"/>
      <c r="AQ121" s="169"/>
      <c r="AR121" s="169"/>
      <c r="AS121" s="169"/>
      <c r="AT121" s="169"/>
      <c r="AU121" s="169"/>
      <c r="AV121" s="169"/>
      <c r="AW121" s="169"/>
      <c r="AX121" s="169"/>
      <c r="AY121" s="169"/>
      <c r="AZ121" s="169"/>
      <c r="BA121" s="169"/>
      <c r="BB121" s="169"/>
      <c r="BC121" s="169"/>
      <c r="BD121" s="169"/>
      <c r="BE121" s="169"/>
      <c r="BF121" s="169"/>
      <c r="BG121" s="169"/>
      <c r="BH121" s="169"/>
    </row>
    <row r="122" spans="2:60" ht="15.75" x14ac:dyDescent="0.25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169"/>
      <c r="AO122" s="169"/>
      <c r="AP122" s="169"/>
      <c r="AQ122" s="169"/>
      <c r="AR122" s="169"/>
      <c r="AS122" s="169"/>
      <c r="AT122" s="169"/>
      <c r="AU122" s="169"/>
      <c r="AV122" s="169"/>
      <c r="AW122" s="169"/>
      <c r="AX122" s="169"/>
      <c r="AY122" s="169"/>
      <c r="AZ122" s="169"/>
      <c r="BA122" s="169"/>
      <c r="BB122" s="169"/>
      <c r="BC122" s="169"/>
      <c r="BD122" s="169"/>
      <c r="BE122" s="169"/>
      <c r="BF122" s="169"/>
      <c r="BG122" s="169"/>
      <c r="BH122" s="169"/>
    </row>
    <row r="123" spans="2:60" ht="15.75" x14ac:dyDescent="0.25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169"/>
      <c r="AD123" s="169"/>
      <c r="AE123" s="169"/>
      <c r="AF123" s="169"/>
      <c r="AG123" s="169"/>
      <c r="AH123" s="169"/>
      <c r="AI123" s="169"/>
      <c r="AJ123" s="169"/>
      <c r="AK123" s="169"/>
      <c r="AL123" s="169"/>
      <c r="AM123" s="169"/>
      <c r="AN123" s="169"/>
      <c r="AO123" s="169"/>
      <c r="AP123" s="169"/>
      <c r="AQ123" s="169"/>
      <c r="AR123" s="169"/>
      <c r="AS123" s="169"/>
      <c r="AT123" s="169"/>
      <c r="AU123" s="169"/>
      <c r="AV123" s="169"/>
      <c r="AW123" s="169"/>
      <c r="AX123" s="169"/>
      <c r="AY123" s="169"/>
      <c r="AZ123" s="169"/>
      <c r="BA123" s="169"/>
      <c r="BB123" s="169"/>
      <c r="BC123" s="169"/>
      <c r="BD123" s="169"/>
      <c r="BE123" s="169"/>
      <c r="BF123" s="169"/>
      <c r="BG123" s="169"/>
      <c r="BH123" s="169"/>
    </row>
    <row r="124" spans="2:60" ht="15.75" x14ac:dyDescent="0.25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  <c r="AA124" s="169"/>
      <c r="AB124" s="169"/>
      <c r="AC124" s="169"/>
      <c r="AD124" s="169"/>
      <c r="AE124" s="169"/>
      <c r="AF124" s="169"/>
      <c r="AG124" s="169"/>
      <c r="AH124" s="169"/>
      <c r="AI124" s="169"/>
      <c r="AJ124" s="169"/>
      <c r="AK124" s="169"/>
      <c r="AL124" s="169"/>
      <c r="AM124" s="169"/>
      <c r="AN124" s="169"/>
      <c r="AO124" s="169"/>
      <c r="AP124" s="169"/>
      <c r="AQ124" s="169"/>
      <c r="AR124" s="169"/>
      <c r="AS124" s="169"/>
      <c r="AT124" s="169"/>
      <c r="AU124" s="169"/>
      <c r="AV124" s="169"/>
      <c r="AW124" s="169"/>
      <c r="AX124" s="169"/>
      <c r="AY124" s="169"/>
      <c r="AZ124" s="169"/>
      <c r="BA124" s="169"/>
      <c r="BB124" s="169"/>
      <c r="BC124" s="169"/>
      <c r="BD124" s="169"/>
      <c r="BE124" s="169"/>
      <c r="BF124" s="169"/>
      <c r="BG124" s="169"/>
      <c r="BH124" s="169"/>
    </row>
    <row r="125" spans="2:60" ht="15.75" x14ac:dyDescent="0.25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  <c r="AA125" s="169"/>
      <c r="AB125" s="169"/>
      <c r="AC125" s="169"/>
      <c r="AD125" s="169"/>
      <c r="AE125" s="169"/>
      <c r="AF125" s="169"/>
      <c r="AG125" s="169"/>
      <c r="AH125" s="169"/>
      <c r="AI125" s="169"/>
      <c r="AJ125" s="169"/>
      <c r="AK125" s="169"/>
      <c r="AL125" s="169"/>
      <c r="AM125" s="169"/>
      <c r="AN125" s="169"/>
      <c r="AO125" s="169"/>
      <c r="AP125" s="169"/>
      <c r="AQ125" s="169"/>
      <c r="AR125" s="169"/>
      <c r="AS125" s="169"/>
      <c r="AT125" s="169"/>
      <c r="AU125" s="169"/>
      <c r="AV125" s="169"/>
      <c r="AW125" s="169"/>
      <c r="AX125" s="169"/>
      <c r="AY125" s="169"/>
      <c r="AZ125" s="169"/>
      <c r="BA125" s="169"/>
      <c r="BB125" s="169"/>
      <c r="BC125" s="169"/>
      <c r="BD125" s="169"/>
      <c r="BE125" s="169"/>
      <c r="BF125" s="169"/>
      <c r="BG125" s="169"/>
      <c r="BH125" s="169"/>
    </row>
    <row r="126" spans="2:60" ht="15.75" x14ac:dyDescent="0.25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69"/>
      <c r="AB126" s="169"/>
      <c r="AC126" s="169"/>
      <c r="AD126" s="169"/>
      <c r="AE126" s="169"/>
      <c r="AF126" s="169"/>
      <c r="AG126" s="169"/>
      <c r="AH126" s="169"/>
      <c r="AI126" s="169"/>
      <c r="AJ126" s="169"/>
      <c r="AK126" s="169"/>
      <c r="AL126" s="169"/>
      <c r="AM126" s="169"/>
      <c r="AN126" s="169"/>
      <c r="AO126" s="169"/>
      <c r="AP126" s="169"/>
      <c r="AQ126" s="169"/>
      <c r="AR126" s="169"/>
      <c r="AS126" s="169"/>
      <c r="AT126" s="169"/>
      <c r="AU126" s="169"/>
      <c r="AV126" s="169"/>
      <c r="AW126" s="169"/>
      <c r="AX126" s="169"/>
      <c r="AY126" s="169"/>
      <c r="AZ126" s="169"/>
      <c r="BA126" s="169"/>
      <c r="BB126" s="169"/>
      <c r="BC126" s="169"/>
      <c r="BD126" s="169"/>
      <c r="BE126" s="169"/>
      <c r="BF126" s="169"/>
      <c r="BG126" s="169"/>
      <c r="BH126" s="169"/>
    </row>
    <row r="127" spans="2:60" ht="15.75" x14ac:dyDescent="0.25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169"/>
      <c r="T127" s="169"/>
      <c r="U127" s="169"/>
      <c r="V127" s="169"/>
      <c r="W127" s="169"/>
      <c r="X127" s="169"/>
      <c r="Y127" s="169"/>
      <c r="Z127" s="169"/>
      <c r="AA127" s="169"/>
      <c r="AB127" s="169"/>
      <c r="AC127" s="169"/>
      <c r="AD127" s="169"/>
      <c r="AE127" s="169"/>
      <c r="AF127" s="169"/>
      <c r="AG127" s="169"/>
      <c r="AH127" s="169"/>
      <c r="AI127" s="169"/>
      <c r="AJ127" s="169"/>
      <c r="AK127" s="169"/>
      <c r="AL127" s="169"/>
      <c r="AM127" s="169"/>
      <c r="AN127" s="169"/>
      <c r="AO127" s="169"/>
      <c r="AP127" s="169"/>
      <c r="AQ127" s="169"/>
      <c r="AR127" s="169"/>
      <c r="AS127" s="169"/>
      <c r="AT127" s="169"/>
      <c r="AU127" s="169"/>
      <c r="AV127" s="169"/>
      <c r="AW127" s="169"/>
      <c r="AX127" s="169"/>
      <c r="AY127" s="169"/>
      <c r="AZ127" s="169"/>
      <c r="BA127" s="169"/>
      <c r="BB127" s="169"/>
      <c r="BC127" s="169"/>
      <c r="BD127" s="169"/>
      <c r="BE127" s="169"/>
      <c r="BF127" s="169"/>
      <c r="BG127" s="169"/>
      <c r="BH127" s="169"/>
    </row>
    <row r="128" spans="2:60" ht="15.75" x14ac:dyDescent="0.25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  <c r="AC128" s="169"/>
      <c r="AD128" s="169"/>
      <c r="AE128" s="169"/>
      <c r="AF128" s="169"/>
      <c r="AG128" s="169"/>
      <c r="AH128" s="169"/>
      <c r="AI128" s="169"/>
      <c r="AJ128" s="169"/>
      <c r="AK128" s="169"/>
      <c r="AL128" s="169"/>
      <c r="AM128" s="169"/>
      <c r="AN128" s="169"/>
      <c r="AO128" s="169"/>
      <c r="AP128" s="169"/>
      <c r="AQ128" s="169"/>
      <c r="AR128" s="169"/>
      <c r="AS128" s="169"/>
      <c r="AT128" s="169"/>
      <c r="AU128" s="169"/>
      <c r="AV128" s="169"/>
      <c r="AW128" s="169"/>
      <c r="AX128" s="169"/>
      <c r="AY128" s="169"/>
      <c r="AZ128" s="169"/>
      <c r="BA128" s="169"/>
      <c r="BB128" s="169"/>
      <c r="BC128" s="169"/>
      <c r="BD128" s="169"/>
      <c r="BE128" s="169"/>
      <c r="BF128" s="169"/>
      <c r="BG128" s="169"/>
      <c r="BH128" s="169"/>
    </row>
    <row r="129" spans="2:60" ht="15.75" x14ac:dyDescent="0.25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  <c r="X129" s="169"/>
      <c r="Y129" s="169"/>
      <c r="Z129" s="169"/>
      <c r="AA129" s="169"/>
      <c r="AB129" s="169"/>
      <c r="AC129" s="169"/>
      <c r="AD129" s="169"/>
      <c r="AE129" s="169"/>
      <c r="AF129" s="169"/>
      <c r="AG129" s="169"/>
      <c r="AH129" s="169"/>
      <c r="AI129" s="169"/>
      <c r="AJ129" s="169"/>
      <c r="AK129" s="169"/>
      <c r="AL129" s="169"/>
      <c r="AM129" s="169"/>
      <c r="AN129" s="169"/>
      <c r="AO129" s="169"/>
      <c r="AP129" s="169"/>
      <c r="AQ129" s="169"/>
      <c r="AR129" s="169"/>
      <c r="AS129" s="169"/>
      <c r="AT129" s="169"/>
      <c r="AU129" s="169"/>
      <c r="AV129" s="169"/>
      <c r="AW129" s="169"/>
      <c r="AX129" s="169"/>
      <c r="AY129" s="169"/>
      <c r="AZ129" s="169"/>
      <c r="BA129" s="169"/>
      <c r="BB129" s="169"/>
      <c r="BC129" s="169"/>
      <c r="BD129" s="169"/>
      <c r="BE129" s="169"/>
      <c r="BF129" s="169"/>
      <c r="BG129" s="169"/>
      <c r="BH129" s="169"/>
    </row>
    <row r="130" spans="2:60" ht="15.75" x14ac:dyDescent="0.25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69"/>
      <c r="X130" s="169"/>
      <c r="Y130" s="169"/>
      <c r="Z130" s="169"/>
      <c r="AA130" s="169"/>
      <c r="AB130" s="169"/>
      <c r="AC130" s="169"/>
      <c r="AD130" s="169"/>
      <c r="AE130" s="169"/>
      <c r="AF130" s="169"/>
      <c r="AG130" s="169"/>
      <c r="AH130" s="169"/>
      <c r="AI130" s="169"/>
      <c r="AJ130" s="169"/>
      <c r="AK130" s="169"/>
      <c r="AL130" s="169"/>
      <c r="AM130" s="169"/>
      <c r="AN130" s="169"/>
      <c r="AO130" s="169"/>
      <c r="AP130" s="169"/>
      <c r="AQ130" s="169"/>
      <c r="AR130" s="169"/>
      <c r="AS130" s="169"/>
      <c r="AT130" s="169"/>
      <c r="AU130" s="169"/>
      <c r="AV130" s="169"/>
      <c r="AW130" s="169"/>
      <c r="AX130" s="169"/>
      <c r="AY130" s="169"/>
      <c r="AZ130" s="169"/>
      <c r="BA130" s="169"/>
      <c r="BB130" s="169"/>
      <c r="BC130" s="169"/>
      <c r="BD130" s="169"/>
      <c r="BE130" s="169"/>
      <c r="BF130" s="169"/>
      <c r="BG130" s="169"/>
      <c r="BH130" s="169"/>
    </row>
    <row r="131" spans="2:60" ht="15.75" x14ac:dyDescent="0.25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  <c r="X131" s="169"/>
      <c r="Y131" s="169"/>
      <c r="Z131" s="169"/>
      <c r="AA131" s="169"/>
      <c r="AB131" s="169"/>
      <c r="AC131" s="169"/>
      <c r="AD131" s="169"/>
      <c r="AE131" s="169"/>
      <c r="AF131" s="169"/>
      <c r="AG131" s="169"/>
      <c r="AH131" s="169"/>
      <c r="AI131" s="169"/>
      <c r="AJ131" s="169"/>
      <c r="AK131" s="169"/>
      <c r="AL131" s="169"/>
      <c r="AM131" s="169"/>
      <c r="AN131" s="169"/>
      <c r="AO131" s="169"/>
      <c r="AP131" s="169"/>
      <c r="AQ131" s="169"/>
      <c r="AR131" s="169"/>
      <c r="AS131" s="169"/>
      <c r="AT131" s="169"/>
      <c r="AU131" s="169"/>
      <c r="AV131" s="169"/>
      <c r="AW131" s="169"/>
      <c r="AX131" s="169"/>
      <c r="AY131" s="169"/>
      <c r="AZ131" s="169"/>
      <c r="BA131" s="169"/>
      <c r="BB131" s="169"/>
      <c r="BC131" s="169"/>
      <c r="BD131" s="169"/>
      <c r="BE131" s="169"/>
      <c r="BF131" s="169"/>
      <c r="BG131" s="169"/>
      <c r="BH131" s="169"/>
    </row>
    <row r="132" spans="2:60" ht="15.75" x14ac:dyDescent="0.25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  <c r="W132" s="169"/>
      <c r="X132" s="169"/>
      <c r="Y132" s="169"/>
      <c r="Z132" s="169"/>
      <c r="AA132" s="169"/>
      <c r="AB132" s="169"/>
      <c r="AC132" s="169"/>
      <c r="AD132" s="169"/>
      <c r="AE132" s="169"/>
      <c r="AF132" s="169"/>
      <c r="AG132" s="169"/>
      <c r="AH132" s="169"/>
      <c r="AI132" s="169"/>
      <c r="AJ132" s="169"/>
      <c r="AK132" s="169"/>
      <c r="AL132" s="169"/>
      <c r="AM132" s="169"/>
      <c r="AN132" s="169"/>
      <c r="AO132" s="169"/>
      <c r="AP132" s="169"/>
      <c r="AQ132" s="169"/>
      <c r="AR132" s="169"/>
      <c r="AS132" s="169"/>
      <c r="AT132" s="169"/>
      <c r="AU132" s="169"/>
      <c r="AV132" s="169"/>
      <c r="AW132" s="169"/>
      <c r="AX132" s="169"/>
      <c r="AY132" s="169"/>
      <c r="AZ132" s="169"/>
      <c r="BA132" s="169"/>
      <c r="BB132" s="169"/>
      <c r="BC132" s="169"/>
      <c r="BD132" s="169"/>
      <c r="BE132" s="169"/>
      <c r="BF132" s="169"/>
      <c r="BG132" s="169"/>
      <c r="BH132" s="169"/>
    </row>
    <row r="133" spans="2:60" ht="15.75" x14ac:dyDescent="0.25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/>
      <c r="X133" s="169"/>
      <c r="Y133" s="169"/>
      <c r="Z133" s="169"/>
      <c r="AA133" s="169"/>
      <c r="AB133" s="169"/>
      <c r="AC133" s="169"/>
      <c r="AD133" s="169"/>
      <c r="AE133" s="169"/>
      <c r="AF133" s="169"/>
      <c r="AG133" s="169"/>
      <c r="AH133" s="169"/>
      <c r="AI133" s="169"/>
      <c r="AJ133" s="169"/>
      <c r="AK133" s="169"/>
      <c r="AL133" s="169"/>
      <c r="AM133" s="169"/>
      <c r="AN133" s="169"/>
      <c r="AO133" s="169"/>
      <c r="AP133" s="169"/>
      <c r="AQ133" s="169"/>
      <c r="AR133" s="169"/>
      <c r="AS133" s="169"/>
      <c r="AT133" s="169"/>
      <c r="AU133" s="169"/>
      <c r="AV133" s="169"/>
      <c r="AW133" s="169"/>
      <c r="AX133" s="169"/>
      <c r="AY133" s="169"/>
      <c r="AZ133" s="169"/>
      <c r="BA133" s="169"/>
      <c r="BB133" s="169"/>
      <c r="BC133" s="169"/>
      <c r="BD133" s="169"/>
      <c r="BE133" s="169"/>
      <c r="BF133" s="169"/>
      <c r="BG133" s="169"/>
      <c r="BH133" s="169"/>
    </row>
    <row r="134" spans="2:60" ht="15.75" x14ac:dyDescent="0.25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  <c r="AA134" s="169"/>
      <c r="AB134" s="169"/>
      <c r="AC134" s="169"/>
      <c r="AD134" s="169"/>
      <c r="AE134" s="169"/>
      <c r="AF134" s="169"/>
      <c r="AG134" s="169"/>
      <c r="AH134" s="169"/>
      <c r="AI134" s="169"/>
      <c r="AJ134" s="169"/>
      <c r="AK134" s="169"/>
      <c r="AL134" s="169"/>
      <c r="AM134" s="169"/>
      <c r="AN134" s="169"/>
      <c r="AO134" s="169"/>
      <c r="AP134" s="169"/>
      <c r="AQ134" s="169"/>
      <c r="AR134" s="169"/>
      <c r="AS134" s="169"/>
      <c r="AT134" s="169"/>
      <c r="AU134" s="169"/>
      <c r="AV134" s="169"/>
      <c r="AW134" s="169"/>
      <c r="AX134" s="169"/>
      <c r="AY134" s="169"/>
      <c r="AZ134" s="169"/>
      <c r="BA134" s="169"/>
      <c r="BB134" s="169"/>
      <c r="BC134" s="169"/>
      <c r="BD134" s="169"/>
      <c r="BE134" s="169"/>
      <c r="BF134" s="169"/>
      <c r="BG134" s="169"/>
      <c r="BH134" s="169"/>
    </row>
    <row r="135" spans="2:60" ht="15.75" x14ac:dyDescent="0.25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  <c r="X135" s="169"/>
      <c r="Y135" s="169"/>
      <c r="Z135" s="169"/>
      <c r="AA135" s="169"/>
      <c r="AB135" s="169"/>
      <c r="AC135" s="169"/>
      <c r="AD135" s="169"/>
      <c r="AE135" s="169"/>
      <c r="AF135" s="169"/>
      <c r="AG135" s="169"/>
      <c r="AH135" s="169"/>
      <c r="AI135" s="169"/>
      <c r="AJ135" s="169"/>
      <c r="AK135" s="169"/>
      <c r="AL135" s="169"/>
      <c r="AM135" s="169"/>
      <c r="AN135" s="169"/>
      <c r="AO135" s="169"/>
      <c r="AP135" s="169"/>
      <c r="AQ135" s="169"/>
      <c r="AR135" s="169"/>
      <c r="AS135" s="169"/>
      <c r="AT135" s="169"/>
      <c r="AU135" s="169"/>
      <c r="AV135" s="169"/>
      <c r="AW135" s="169"/>
      <c r="AX135" s="169"/>
      <c r="AY135" s="169"/>
      <c r="AZ135" s="169"/>
      <c r="BA135" s="169"/>
      <c r="BB135" s="169"/>
      <c r="BC135" s="169"/>
      <c r="BD135" s="169"/>
      <c r="BE135" s="169"/>
      <c r="BF135" s="169"/>
      <c r="BG135" s="169"/>
      <c r="BH135" s="169"/>
    </row>
    <row r="136" spans="2:60" ht="15.75" x14ac:dyDescent="0.25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  <c r="X136" s="169"/>
      <c r="Y136" s="169"/>
      <c r="Z136" s="169"/>
      <c r="AA136" s="169"/>
      <c r="AB136" s="169"/>
      <c r="AC136" s="169"/>
      <c r="AD136" s="169"/>
      <c r="AE136" s="169"/>
      <c r="AF136" s="169"/>
      <c r="AG136" s="169"/>
      <c r="AH136" s="169"/>
      <c r="AI136" s="169"/>
      <c r="AJ136" s="169"/>
      <c r="AK136" s="169"/>
      <c r="AL136" s="169"/>
      <c r="AM136" s="169"/>
      <c r="AN136" s="169"/>
      <c r="AO136" s="169"/>
      <c r="AP136" s="169"/>
      <c r="AQ136" s="169"/>
      <c r="AR136" s="169"/>
      <c r="AS136" s="169"/>
      <c r="AT136" s="169"/>
      <c r="AU136" s="169"/>
      <c r="AV136" s="169"/>
      <c r="AW136" s="169"/>
      <c r="AX136" s="169"/>
      <c r="AY136" s="169"/>
      <c r="AZ136" s="169"/>
      <c r="BA136" s="169"/>
      <c r="BB136" s="169"/>
      <c r="BC136" s="169"/>
      <c r="BD136" s="169"/>
      <c r="BE136" s="169"/>
      <c r="BF136" s="169"/>
      <c r="BG136" s="169"/>
      <c r="BH136" s="169"/>
    </row>
    <row r="137" spans="2:60" ht="15.75" x14ac:dyDescent="0.25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/>
      <c r="X137" s="169"/>
      <c r="Y137" s="169"/>
      <c r="Z137" s="169"/>
      <c r="AA137" s="169"/>
      <c r="AB137" s="169"/>
      <c r="AC137" s="169"/>
      <c r="AD137" s="169"/>
      <c r="AE137" s="169"/>
      <c r="AF137" s="169"/>
      <c r="AG137" s="169"/>
      <c r="AH137" s="169"/>
      <c r="AI137" s="169"/>
      <c r="AJ137" s="169"/>
      <c r="AK137" s="169"/>
      <c r="AL137" s="169"/>
      <c r="AM137" s="169"/>
      <c r="AN137" s="169"/>
      <c r="AO137" s="169"/>
      <c r="AP137" s="169"/>
      <c r="AQ137" s="169"/>
      <c r="AR137" s="169"/>
      <c r="AS137" s="169"/>
      <c r="AT137" s="169"/>
      <c r="AU137" s="169"/>
      <c r="AV137" s="169"/>
      <c r="AW137" s="169"/>
      <c r="AX137" s="169"/>
      <c r="AY137" s="169"/>
      <c r="AZ137" s="169"/>
      <c r="BA137" s="169"/>
      <c r="BB137" s="169"/>
      <c r="BC137" s="169"/>
      <c r="BD137" s="169"/>
      <c r="BE137" s="169"/>
      <c r="BF137" s="169"/>
      <c r="BG137" s="169"/>
      <c r="BH137" s="169"/>
    </row>
    <row r="138" spans="2:60" ht="15.75" x14ac:dyDescent="0.25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169"/>
      <c r="T138" s="169"/>
      <c r="U138" s="169"/>
      <c r="V138" s="169"/>
      <c r="W138" s="169"/>
      <c r="X138" s="169"/>
      <c r="Y138" s="169"/>
      <c r="Z138" s="169"/>
      <c r="AA138" s="169"/>
      <c r="AB138" s="169"/>
      <c r="AC138" s="169"/>
      <c r="AD138" s="169"/>
      <c r="AE138" s="169"/>
      <c r="AF138" s="169"/>
      <c r="AG138" s="169"/>
      <c r="AH138" s="169"/>
      <c r="AI138" s="169"/>
      <c r="AJ138" s="169"/>
      <c r="AK138" s="169"/>
      <c r="AL138" s="169"/>
      <c r="AM138" s="169"/>
      <c r="AN138" s="169"/>
      <c r="AO138" s="169"/>
      <c r="AP138" s="169"/>
      <c r="AQ138" s="169"/>
      <c r="AR138" s="169"/>
      <c r="AS138" s="169"/>
      <c r="AT138" s="169"/>
      <c r="AU138" s="169"/>
      <c r="AV138" s="169"/>
      <c r="AW138" s="169"/>
      <c r="AX138" s="169"/>
      <c r="AY138" s="169"/>
      <c r="AZ138" s="169"/>
      <c r="BA138" s="169"/>
      <c r="BB138" s="169"/>
      <c r="BC138" s="169"/>
      <c r="BD138" s="169"/>
      <c r="BE138" s="169"/>
      <c r="BF138" s="169"/>
      <c r="BG138" s="169"/>
      <c r="BH138" s="169"/>
    </row>
    <row r="139" spans="2:60" ht="15.75" x14ac:dyDescent="0.25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  <c r="W139" s="169"/>
      <c r="X139" s="169"/>
      <c r="Y139" s="169"/>
      <c r="Z139" s="169"/>
      <c r="AA139" s="169"/>
      <c r="AB139" s="169"/>
      <c r="AC139" s="169"/>
      <c r="AD139" s="169"/>
      <c r="AE139" s="169"/>
      <c r="AF139" s="169"/>
      <c r="AG139" s="169"/>
      <c r="AH139" s="169"/>
      <c r="AI139" s="169"/>
      <c r="AJ139" s="169"/>
      <c r="AK139" s="169"/>
      <c r="AL139" s="169"/>
      <c r="AM139" s="169"/>
      <c r="AN139" s="169"/>
      <c r="AO139" s="169"/>
      <c r="AP139" s="169"/>
      <c r="AQ139" s="169"/>
      <c r="AR139" s="169"/>
      <c r="AS139" s="169"/>
      <c r="AT139" s="169"/>
      <c r="AU139" s="169"/>
      <c r="AV139" s="169"/>
      <c r="AW139" s="169"/>
      <c r="AX139" s="169"/>
      <c r="AY139" s="169"/>
      <c r="AZ139" s="169"/>
      <c r="BA139" s="169"/>
      <c r="BB139" s="169"/>
      <c r="BC139" s="169"/>
      <c r="BD139" s="169"/>
      <c r="BE139" s="169"/>
      <c r="BF139" s="169"/>
      <c r="BG139" s="169"/>
      <c r="BH139" s="169"/>
    </row>
    <row r="140" spans="2:60" ht="15.75" x14ac:dyDescent="0.25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/>
      <c r="Z140" s="169"/>
      <c r="AA140" s="169"/>
      <c r="AB140" s="169"/>
      <c r="AC140" s="169"/>
      <c r="AD140" s="169"/>
      <c r="AE140" s="169"/>
      <c r="AF140" s="169"/>
      <c r="AG140" s="169"/>
      <c r="AH140" s="169"/>
      <c r="AI140" s="169"/>
      <c r="AJ140" s="169"/>
      <c r="AK140" s="169"/>
      <c r="AL140" s="169"/>
      <c r="AM140" s="169"/>
      <c r="AN140" s="169"/>
      <c r="AO140" s="169"/>
      <c r="AP140" s="169"/>
      <c r="AQ140" s="169"/>
      <c r="AR140" s="169"/>
      <c r="AS140" s="169"/>
      <c r="AT140" s="169"/>
      <c r="AU140" s="169"/>
      <c r="AV140" s="169"/>
      <c r="AW140" s="169"/>
      <c r="AX140" s="169"/>
      <c r="AY140" s="169"/>
      <c r="AZ140" s="169"/>
      <c r="BA140" s="169"/>
      <c r="BB140" s="169"/>
      <c r="BC140" s="169"/>
      <c r="BD140" s="169"/>
      <c r="BE140" s="169"/>
      <c r="BF140" s="169"/>
      <c r="BG140" s="169"/>
      <c r="BH140" s="169"/>
    </row>
    <row r="141" spans="2:60" ht="15.75" x14ac:dyDescent="0.25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/>
      <c r="Z141" s="169"/>
      <c r="AA141" s="169"/>
      <c r="AB141" s="169"/>
      <c r="AC141" s="169"/>
      <c r="AD141" s="169"/>
      <c r="AE141" s="169"/>
      <c r="AF141" s="169"/>
      <c r="AG141" s="169"/>
      <c r="AH141" s="169"/>
      <c r="AI141" s="169"/>
      <c r="AJ141" s="169"/>
      <c r="AK141" s="169"/>
      <c r="AL141" s="169"/>
      <c r="AM141" s="169"/>
      <c r="AN141" s="169"/>
      <c r="AO141" s="169"/>
      <c r="AP141" s="169"/>
      <c r="AQ141" s="169"/>
      <c r="AR141" s="169"/>
      <c r="AS141" s="169"/>
      <c r="AT141" s="169"/>
      <c r="AU141" s="169"/>
      <c r="AV141" s="169"/>
      <c r="AW141" s="169"/>
      <c r="AX141" s="169"/>
      <c r="AY141" s="169"/>
      <c r="AZ141" s="169"/>
      <c r="BA141" s="169"/>
      <c r="BB141" s="169"/>
      <c r="BC141" s="169"/>
      <c r="BD141" s="169"/>
      <c r="BE141" s="169"/>
      <c r="BF141" s="169"/>
      <c r="BG141" s="169"/>
      <c r="BH141" s="169"/>
    </row>
    <row r="142" spans="2:60" ht="15.75" x14ac:dyDescent="0.25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  <c r="X142" s="169"/>
      <c r="Y142" s="169"/>
      <c r="Z142" s="169"/>
      <c r="AA142" s="169"/>
      <c r="AB142" s="169"/>
      <c r="AC142" s="169"/>
      <c r="AD142" s="169"/>
      <c r="AE142" s="169"/>
      <c r="AF142" s="169"/>
      <c r="AG142" s="169"/>
      <c r="AH142" s="169"/>
      <c r="AI142" s="169"/>
      <c r="AJ142" s="169"/>
      <c r="AK142" s="169"/>
      <c r="AL142" s="169"/>
      <c r="AM142" s="169"/>
      <c r="AN142" s="169"/>
      <c r="AO142" s="169"/>
      <c r="AP142" s="169"/>
      <c r="AQ142" s="169"/>
      <c r="AR142" s="169"/>
      <c r="AS142" s="169"/>
      <c r="AT142" s="169"/>
      <c r="AU142" s="169"/>
      <c r="AV142" s="169"/>
      <c r="AW142" s="169"/>
      <c r="AX142" s="169"/>
      <c r="AY142" s="169"/>
      <c r="AZ142" s="169"/>
      <c r="BA142" s="169"/>
      <c r="BB142" s="169"/>
      <c r="BC142" s="169"/>
      <c r="BD142" s="169"/>
      <c r="BE142" s="169"/>
      <c r="BF142" s="169"/>
      <c r="BG142" s="169"/>
      <c r="BH142" s="169"/>
    </row>
    <row r="143" spans="2:60" ht="15.75" x14ac:dyDescent="0.25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  <c r="AC143" s="169"/>
      <c r="AD143" s="169"/>
      <c r="AE143" s="169"/>
      <c r="AF143" s="169"/>
      <c r="AG143" s="169"/>
      <c r="AH143" s="169"/>
      <c r="AI143" s="169"/>
      <c r="AJ143" s="169"/>
      <c r="AK143" s="169"/>
      <c r="AL143" s="169"/>
      <c r="AM143" s="169"/>
      <c r="AN143" s="169"/>
      <c r="AO143" s="169"/>
      <c r="AP143" s="169"/>
      <c r="AQ143" s="169"/>
      <c r="AR143" s="169"/>
      <c r="AS143" s="169"/>
      <c r="AT143" s="169"/>
      <c r="AU143" s="169"/>
      <c r="AV143" s="169"/>
      <c r="AW143" s="169"/>
      <c r="AX143" s="169"/>
      <c r="AY143" s="169"/>
      <c r="AZ143" s="169"/>
      <c r="BA143" s="169"/>
      <c r="BB143" s="169"/>
      <c r="BC143" s="169"/>
      <c r="BD143" s="169"/>
      <c r="BE143" s="169"/>
      <c r="BF143" s="169"/>
      <c r="BG143" s="169"/>
      <c r="BH143" s="169"/>
    </row>
    <row r="144" spans="2:60" ht="15.75" x14ac:dyDescent="0.25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  <c r="AC144" s="169"/>
      <c r="AD144" s="169"/>
      <c r="AE144" s="169"/>
      <c r="AF144" s="169"/>
      <c r="AG144" s="169"/>
      <c r="AH144" s="169"/>
      <c r="AI144" s="169"/>
      <c r="AJ144" s="169"/>
      <c r="AK144" s="169"/>
      <c r="AL144" s="169"/>
      <c r="AM144" s="169"/>
      <c r="AN144" s="169"/>
      <c r="AO144" s="169"/>
      <c r="AP144" s="169"/>
      <c r="AQ144" s="169"/>
      <c r="AR144" s="169"/>
      <c r="AS144" s="169"/>
      <c r="AT144" s="169"/>
      <c r="AU144" s="169"/>
      <c r="AV144" s="169"/>
      <c r="AW144" s="169"/>
      <c r="AX144" s="169"/>
      <c r="AY144" s="169"/>
      <c r="AZ144" s="169"/>
      <c r="BA144" s="169"/>
      <c r="BB144" s="169"/>
      <c r="BC144" s="169"/>
      <c r="BD144" s="169"/>
      <c r="BE144" s="169"/>
      <c r="BF144" s="169"/>
      <c r="BG144" s="169"/>
      <c r="BH144" s="169"/>
    </row>
    <row r="145" spans="2:60" ht="15.75" x14ac:dyDescent="0.25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69"/>
      <c r="W145" s="169"/>
      <c r="X145" s="169"/>
      <c r="Y145" s="169"/>
      <c r="Z145" s="169"/>
      <c r="AA145" s="169"/>
      <c r="AB145" s="169"/>
      <c r="AC145" s="169"/>
      <c r="AD145" s="169"/>
      <c r="AE145" s="169"/>
      <c r="AF145" s="169"/>
      <c r="AG145" s="169"/>
      <c r="AH145" s="169"/>
      <c r="AI145" s="169"/>
      <c r="AJ145" s="169"/>
      <c r="AK145" s="169"/>
      <c r="AL145" s="169"/>
      <c r="AM145" s="169"/>
      <c r="AN145" s="169"/>
      <c r="AO145" s="169"/>
      <c r="AP145" s="169"/>
      <c r="AQ145" s="169"/>
      <c r="AR145" s="169"/>
      <c r="AS145" s="169"/>
      <c r="AT145" s="169"/>
      <c r="AU145" s="169"/>
      <c r="AV145" s="169"/>
      <c r="AW145" s="169"/>
      <c r="AX145" s="169"/>
      <c r="AY145" s="169"/>
      <c r="AZ145" s="169"/>
      <c r="BA145" s="169"/>
      <c r="BB145" s="169"/>
      <c r="BC145" s="169"/>
      <c r="BD145" s="169"/>
      <c r="BE145" s="169"/>
      <c r="BF145" s="169"/>
      <c r="BG145" s="169"/>
      <c r="BH145" s="169"/>
    </row>
    <row r="146" spans="2:60" ht="15.75" x14ac:dyDescent="0.25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169"/>
      <c r="T146" s="169"/>
      <c r="U146" s="169"/>
      <c r="V146" s="169"/>
      <c r="W146" s="169"/>
      <c r="X146" s="169"/>
      <c r="Y146" s="169"/>
      <c r="Z146" s="169"/>
      <c r="AA146" s="169"/>
      <c r="AB146" s="169"/>
      <c r="AC146" s="169"/>
      <c r="AD146" s="169"/>
      <c r="AE146" s="169"/>
      <c r="AF146" s="169"/>
      <c r="AG146" s="169"/>
      <c r="AH146" s="169"/>
      <c r="AI146" s="169"/>
      <c r="AJ146" s="169"/>
      <c r="AK146" s="169"/>
      <c r="AL146" s="169"/>
      <c r="AM146" s="169"/>
      <c r="AN146" s="169"/>
      <c r="AO146" s="169"/>
      <c r="AP146" s="169"/>
      <c r="AQ146" s="169"/>
      <c r="AR146" s="169"/>
      <c r="AS146" s="169"/>
      <c r="AT146" s="169"/>
      <c r="AU146" s="169"/>
      <c r="AV146" s="169"/>
      <c r="AW146" s="169"/>
      <c r="AX146" s="169"/>
      <c r="AY146" s="169"/>
      <c r="AZ146" s="169"/>
      <c r="BA146" s="169"/>
      <c r="BB146" s="169"/>
      <c r="BC146" s="169"/>
      <c r="BD146" s="169"/>
      <c r="BE146" s="169"/>
      <c r="BF146" s="169"/>
      <c r="BG146" s="169"/>
      <c r="BH146" s="169"/>
    </row>
    <row r="147" spans="2:60" ht="15.75" x14ac:dyDescent="0.25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169"/>
      <c r="T147" s="169"/>
      <c r="U147" s="169"/>
      <c r="V147" s="169"/>
      <c r="W147" s="169"/>
      <c r="X147" s="169"/>
      <c r="Y147" s="169"/>
      <c r="Z147" s="169"/>
      <c r="AA147" s="169"/>
      <c r="AB147" s="169"/>
      <c r="AC147" s="169"/>
      <c r="AD147" s="169"/>
      <c r="AE147" s="169"/>
      <c r="AF147" s="169"/>
      <c r="AG147" s="169"/>
      <c r="AH147" s="169"/>
      <c r="AI147" s="169"/>
      <c r="AJ147" s="169"/>
      <c r="AK147" s="169"/>
      <c r="AL147" s="169"/>
      <c r="AM147" s="169"/>
      <c r="AN147" s="169"/>
      <c r="AO147" s="169"/>
      <c r="AP147" s="169"/>
      <c r="AQ147" s="169"/>
      <c r="AR147" s="169"/>
      <c r="AS147" s="169"/>
      <c r="AT147" s="169"/>
      <c r="AU147" s="169"/>
      <c r="AV147" s="169"/>
      <c r="AW147" s="169"/>
      <c r="AX147" s="169"/>
      <c r="AY147" s="169"/>
      <c r="AZ147" s="169"/>
      <c r="BA147" s="169"/>
      <c r="BB147" s="169"/>
      <c r="BC147" s="169"/>
      <c r="BD147" s="169"/>
      <c r="BE147" s="169"/>
      <c r="BF147" s="169"/>
      <c r="BG147" s="169"/>
      <c r="BH147" s="169"/>
    </row>
    <row r="148" spans="2:60" ht="15.75" x14ac:dyDescent="0.25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69"/>
      <c r="X148" s="169"/>
      <c r="Y148" s="169"/>
      <c r="Z148" s="169"/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N148" s="169"/>
      <c r="AO148" s="169"/>
      <c r="AP148" s="169"/>
      <c r="AQ148" s="169"/>
      <c r="AR148" s="169"/>
      <c r="AS148" s="169"/>
      <c r="AT148" s="169"/>
      <c r="AU148" s="169"/>
      <c r="AV148" s="169"/>
      <c r="AW148" s="169"/>
      <c r="AX148" s="169"/>
      <c r="AY148" s="169"/>
      <c r="AZ148" s="169"/>
      <c r="BA148" s="169"/>
      <c r="BB148" s="169"/>
      <c r="BC148" s="169"/>
      <c r="BD148" s="169"/>
      <c r="BE148" s="169"/>
      <c r="BF148" s="169"/>
      <c r="BG148" s="169"/>
      <c r="BH148" s="169"/>
    </row>
    <row r="149" spans="2:60" ht="15.75" x14ac:dyDescent="0.25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  <c r="T149" s="169"/>
      <c r="U149" s="169"/>
      <c r="V149" s="169"/>
      <c r="W149" s="169"/>
      <c r="X149" s="169"/>
      <c r="Y149" s="169"/>
      <c r="Z149" s="169"/>
      <c r="AA149" s="169"/>
      <c r="AB149" s="169"/>
      <c r="AC149" s="169"/>
      <c r="AD149" s="169"/>
      <c r="AE149" s="169"/>
      <c r="AF149" s="169"/>
      <c r="AG149" s="169"/>
      <c r="AH149" s="169"/>
      <c r="AI149" s="169"/>
      <c r="AJ149" s="169"/>
      <c r="AK149" s="169"/>
      <c r="AL149" s="169"/>
      <c r="AM149" s="169"/>
      <c r="AN149" s="169"/>
      <c r="AO149" s="169"/>
      <c r="AP149" s="169"/>
      <c r="AQ149" s="169"/>
      <c r="AR149" s="169"/>
      <c r="AS149" s="169"/>
      <c r="AT149" s="169"/>
      <c r="AU149" s="169"/>
      <c r="AV149" s="169"/>
      <c r="AW149" s="169"/>
      <c r="AX149" s="169"/>
      <c r="AY149" s="169"/>
      <c r="AZ149" s="169"/>
      <c r="BA149" s="169"/>
      <c r="BB149" s="169"/>
      <c r="BC149" s="169"/>
      <c r="BD149" s="169"/>
      <c r="BE149" s="169"/>
      <c r="BF149" s="169"/>
      <c r="BG149" s="169"/>
      <c r="BH149" s="169"/>
    </row>
    <row r="150" spans="2:60" ht="15.75" x14ac:dyDescent="0.25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169"/>
      <c r="T150" s="169"/>
      <c r="U150" s="169"/>
      <c r="V150" s="169"/>
      <c r="W150" s="169"/>
      <c r="X150" s="169"/>
      <c r="Y150" s="169"/>
      <c r="Z150" s="169"/>
      <c r="AA150" s="169"/>
      <c r="AB150" s="169"/>
      <c r="AC150" s="169"/>
      <c r="AD150" s="169"/>
      <c r="AE150" s="169"/>
      <c r="AF150" s="169"/>
      <c r="AG150" s="169"/>
      <c r="AH150" s="169"/>
      <c r="AI150" s="169"/>
      <c r="AJ150" s="169"/>
      <c r="AK150" s="169"/>
      <c r="AL150" s="169"/>
      <c r="AM150" s="169"/>
      <c r="AN150" s="169"/>
      <c r="AO150" s="169"/>
      <c r="AP150" s="169"/>
      <c r="AQ150" s="169"/>
      <c r="AR150" s="169"/>
      <c r="AS150" s="169"/>
      <c r="AT150" s="169"/>
      <c r="AU150" s="169"/>
      <c r="AV150" s="169"/>
      <c r="AW150" s="169"/>
      <c r="AX150" s="169"/>
      <c r="AY150" s="169"/>
      <c r="AZ150" s="169"/>
      <c r="BA150" s="169"/>
      <c r="BB150" s="169"/>
      <c r="BC150" s="169"/>
      <c r="BD150" s="169"/>
      <c r="BE150" s="169"/>
      <c r="BF150" s="169"/>
      <c r="BG150" s="169"/>
      <c r="BH150" s="169"/>
    </row>
    <row r="151" spans="2:60" ht="15.75" x14ac:dyDescent="0.25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169"/>
      <c r="T151" s="169"/>
      <c r="U151" s="169"/>
      <c r="V151" s="169"/>
      <c r="W151" s="169"/>
      <c r="X151" s="169"/>
      <c r="Y151" s="169"/>
      <c r="Z151" s="169"/>
      <c r="AA151" s="169"/>
      <c r="AB151" s="169"/>
      <c r="AC151" s="169"/>
      <c r="AD151" s="169"/>
      <c r="AE151" s="169"/>
      <c r="AF151" s="169"/>
      <c r="AG151" s="169"/>
      <c r="AH151" s="169"/>
      <c r="AI151" s="169"/>
      <c r="AJ151" s="169"/>
      <c r="AK151" s="169"/>
      <c r="AL151" s="169"/>
      <c r="AM151" s="169"/>
      <c r="AN151" s="169"/>
      <c r="AO151" s="169"/>
      <c r="AP151" s="169"/>
      <c r="AQ151" s="169"/>
      <c r="AR151" s="169"/>
      <c r="AS151" s="169"/>
      <c r="AT151" s="169"/>
      <c r="AU151" s="169"/>
      <c r="AV151" s="169"/>
      <c r="AW151" s="169"/>
      <c r="AX151" s="169"/>
      <c r="AY151" s="169"/>
      <c r="AZ151" s="169"/>
      <c r="BA151" s="169"/>
      <c r="BB151" s="169"/>
      <c r="BC151" s="169"/>
      <c r="BD151" s="169"/>
      <c r="BE151" s="169"/>
      <c r="BF151" s="169"/>
      <c r="BG151" s="169"/>
      <c r="BH151" s="169"/>
    </row>
    <row r="152" spans="2:60" ht="15.75" x14ac:dyDescent="0.25"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  <c r="W152" s="169"/>
      <c r="X152" s="169"/>
      <c r="Y152" s="169"/>
      <c r="Z152" s="169"/>
      <c r="AA152" s="169"/>
      <c r="AB152" s="169"/>
      <c r="AC152" s="169"/>
      <c r="AD152" s="169"/>
      <c r="AE152" s="169"/>
      <c r="AF152" s="169"/>
      <c r="AG152" s="169"/>
      <c r="AH152" s="169"/>
      <c r="AI152" s="169"/>
      <c r="AJ152" s="169"/>
      <c r="AK152" s="169"/>
      <c r="AL152" s="169"/>
      <c r="AM152" s="169"/>
      <c r="AN152" s="169"/>
      <c r="AO152" s="169"/>
      <c r="AP152" s="169"/>
      <c r="AQ152" s="169"/>
      <c r="AR152" s="169"/>
      <c r="AS152" s="169"/>
      <c r="AT152" s="169"/>
      <c r="AU152" s="169"/>
      <c r="AV152" s="169"/>
      <c r="AW152" s="169"/>
      <c r="AX152" s="169"/>
      <c r="AY152" s="169"/>
      <c r="AZ152" s="169"/>
      <c r="BA152" s="169"/>
      <c r="BB152" s="169"/>
      <c r="BC152" s="169"/>
      <c r="BD152" s="169"/>
      <c r="BE152" s="169"/>
      <c r="BF152" s="169"/>
      <c r="BG152" s="169"/>
      <c r="BH152" s="169"/>
    </row>
    <row r="153" spans="2:60" ht="15.75" x14ac:dyDescent="0.25"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  <c r="S153" s="169"/>
      <c r="T153" s="169"/>
      <c r="U153" s="169"/>
      <c r="V153" s="169"/>
      <c r="W153" s="169"/>
      <c r="X153" s="169"/>
      <c r="Y153" s="169"/>
      <c r="Z153" s="169"/>
      <c r="AA153" s="169"/>
      <c r="AB153" s="169"/>
      <c r="AC153" s="169"/>
      <c r="AD153" s="169"/>
      <c r="AE153" s="169"/>
      <c r="AF153" s="169"/>
      <c r="AG153" s="169"/>
      <c r="AH153" s="169"/>
      <c r="AI153" s="169"/>
      <c r="AJ153" s="169"/>
      <c r="AK153" s="169"/>
      <c r="AL153" s="169"/>
      <c r="AM153" s="169"/>
      <c r="AN153" s="169"/>
      <c r="AO153" s="169"/>
      <c r="AP153" s="169"/>
      <c r="AQ153" s="169"/>
      <c r="AR153" s="169"/>
      <c r="AS153" s="169"/>
      <c r="AT153" s="169"/>
      <c r="AU153" s="169"/>
      <c r="AV153" s="169"/>
      <c r="AW153" s="169"/>
      <c r="AX153" s="169"/>
      <c r="AY153" s="169"/>
      <c r="AZ153" s="169"/>
      <c r="BA153" s="169"/>
      <c r="BB153" s="169"/>
      <c r="BC153" s="169"/>
      <c r="BD153" s="169"/>
      <c r="BE153" s="169"/>
      <c r="BF153" s="169"/>
      <c r="BG153" s="169"/>
      <c r="BH153" s="169"/>
    </row>
    <row r="154" spans="2:60" ht="15.75" x14ac:dyDescent="0.25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69"/>
      <c r="X154" s="169"/>
      <c r="Y154" s="169"/>
      <c r="Z154" s="169"/>
      <c r="AA154" s="169"/>
      <c r="AB154" s="169"/>
      <c r="AC154" s="169"/>
      <c r="AD154" s="169"/>
      <c r="AE154" s="169"/>
      <c r="AF154" s="169"/>
      <c r="AG154" s="169"/>
      <c r="AH154" s="169"/>
      <c r="AI154" s="169"/>
      <c r="AJ154" s="169"/>
      <c r="AK154" s="169"/>
      <c r="AL154" s="169"/>
      <c r="AM154" s="169"/>
      <c r="AN154" s="169"/>
      <c r="AO154" s="169"/>
      <c r="AP154" s="169"/>
      <c r="AQ154" s="169"/>
      <c r="AR154" s="169"/>
      <c r="AS154" s="169"/>
      <c r="AT154" s="169"/>
      <c r="AU154" s="169"/>
      <c r="AV154" s="169"/>
      <c r="AW154" s="169"/>
      <c r="AX154" s="169"/>
      <c r="AY154" s="169"/>
      <c r="AZ154" s="169"/>
      <c r="BA154" s="169"/>
      <c r="BB154" s="169"/>
      <c r="BC154" s="169"/>
      <c r="BD154" s="169"/>
      <c r="BE154" s="169"/>
      <c r="BF154" s="169"/>
      <c r="BG154" s="169"/>
      <c r="BH154" s="169"/>
    </row>
    <row r="155" spans="2:60" ht="15.75" x14ac:dyDescent="0.25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169"/>
      <c r="T155" s="169"/>
      <c r="U155" s="169"/>
      <c r="V155" s="169"/>
      <c r="W155" s="169"/>
      <c r="X155" s="169"/>
      <c r="Y155" s="169"/>
      <c r="Z155" s="169"/>
      <c r="AA155" s="169"/>
      <c r="AB155" s="169"/>
      <c r="AC155" s="169"/>
      <c r="AD155" s="169"/>
      <c r="AE155" s="169"/>
      <c r="AF155" s="169"/>
      <c r="AG155" s="169"/>
      <c r="AH155" s="169"/>
      <c r="AI155" s="169"/>
      <c r="AJ155" s="169"/>
      <c r="AK155" s="169"/>
      <c r="AL155" s="169"/>
      <c r="AM155" s="169"/>
      <c r="AN155" s="169"/>
      <c r="AO155" s="169"/>
      <c r="AP155" s="169"/>
      <c r="AQ155" s="169"/>
      <c r="AR155" s="169"/>
      <c r="AS155" s="169"/>
      <c r="AT155" s="169"/>
      <c r="AU155" s="169"/>
      <c r="AV155" s="169"/>
      <c r="AW155" s="169"/>
      <c r="AX155" s="169"/>
      <c r="AY155" s="169"/>
      <c r="AZ155" s="169"/>
      <c r="BA155" s="169"/>
      <c r="BB155" s="169"/>
      <c r="BC155" s="169"/>
      <c r="BD155" s="169"/>
      <c r="BE155" s="169"/>
      <c r="BF155" s="169"/>
      <c r="BG155" s="169"/>
      <c r="BH155" s="169"/>
    </row>
    <row r="156" spans="2:60" ht="15.75" x14ac:dyDescent="0.25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169"/>
      <c r="T156" s="169"/>
      <c r="U156" s="169"/>
      <c r="V156" s="169"/>
      <c r="W156" s="169"/>
      <c r="X156" s="169"/>
      <c r="Y156" s="169"/>
      <c r="Z156" s="169"/>
      <c r="AA156" s="169"/>
      <c r="AB156" s="169"/>
      <c r="AC156" s="169"/>
      <c r="AD156" s="169"/>
      <c r="AE156" s="169"/>
      <c r="AF156" s="169"/>
      <c r="AG156" s="169"/>
      <c r="AH156" s="169"/>
      <c r="AI156" s="169"/>
      <c r="AJ156" s="169"/>
      <c r="AK156" s="169"/>
      <c r="AL156" s="169"/>
      <c r="AM156" s="169"/>
      <c r="AN156" s="169"/>
      <c r="AO156" s="169"/>
      <c r="AP156" s="169"/>
      <c r="AQ156" s="169"/>
      <c r="AR156" s="169"/>
      <c r="AS156" s="169"/>
      <c r="AT156" s="169"/>
      <c r="AU156" s="169"/>
      <c r="AV156" s="169"/>
      <c r="AW156" s="169"/>
      <c r="AX156" s="169"/>
      <c r="AY156" s="169"/>
      <c r="AZ156" s="169"/>
      <c r="BA156" s="169"/>
      <c r="BB156" s="169"/>
      <c r="BC156" s="169"/>
      <c r="BD156" s="169"/>
      <c r="BE156" s="169"/>
      <c r="BF156" s="169"/>
      <c r="BG156" s="169"/>
      <c r="BH156" s="169"/>
    </row>
    <row r="157" spans="2:60" ht="15.75" x14ac:dyDescent="0.25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  <c r="S157" s="169"/>
      <c r="T157" s="169"/>
      <c r="U157" s="169"/>
      <c r="V157" s="169"/>
      <c r="W157" s="169"/>
      <c r="X157" s="169"/>
      <c r="Y157" s="169"/>
      <c r="Z157" s="169"/>
      <c r="AA157" s="169"/>
      <c r="AB157" s="169"/>
      <c r="AC157" s="169"/>
      <c r="AD157" s="169"/>
      <c r="AE157" s="169"/>
      <c r="AF157" s="169"/>
      <c r="AG157" s="169"/>
      <c r="AH157" s="169"/>
      <c r="AI157" s="169"/>
      <c r="AJ157" s="169"/>
      <c r="AK157" s="169"/>
      <c r="AL157" s="169"/>
      <c r="AM157" s="169"/>
      <c r="AN157" s="169"/>
      <c r="AO157" s="169"/>
      <c r="AP157" s="169"/>
      <c r="AQ157" s="169"/>
      <c r="AR157" s="169"/>
      <c r="AS157" s="169"/>
      <c r="AT157" s="169"/>
      <c r="AU157" s="169"/>
      <c r="AV157" s="169"/>
      <c r="AW157" s="169"/>
      <c r="AX157" s="169"/>
      <c r="AY157" s="169"/>
      <c r="AZ157" s="169"/>
      <c r="BA157" s="169"/>
      <c r="BB157" s="169"/>
      <c r="BC157" s="169"/>
      <c r="BD157" s="169"/>
      <c r="BE157" s="169"/>
      <c r="BF157" s="169"/>
      <c r="BG157" s="169"/>
      <c r="BH157" s="169"/>
    </row>
    <row r="158" spans="2:60" ht="15.75" x14ac:dyDescent="0.25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169"/>
      <c r="T158" s="169"/>
      <c r="U158" s="169"/>
      <c r="V158" s="169"/>
      <c r="W158" s="169"/>
      <c r="X158" s="169"/>
      <c r="Y158" s="169"/>
      <c r="Z158" s="169"/>
      <c r="AA158" s="169"/>
      <c r="AB158" s="169"/>
      <c r="AC158" s="169"/>
      <c r="AD158" s="169"/>
      <c r="AE158" s="169"/>
      <c r="AF158" s="169"/>
      <c r="AG158" s="169"/>
      <c r="AH158" s="169"/>
      <c r="AI158" s="169"/>
      <c r="AJ158" s="169"/>
      <c r="AK158" s="169"/>
      <c r="AL158" s="169"/>
      <c r="AM158" s="169"/>
      <c r="AN158" s="169"/>
      <c r="AO158" s="169"/>
      <c r="AP158" s="169"/>
      <c r="AQ158" s="169"/>
      <c r="AR158" s="169"/>
      <c r="AS158" s="169"/>
      <c r="AT158" s="169"/>
      <c r="AU158" s="169"/>
      <c r="AV158" s="169"/>
      <c r="AW158" s="169"/>
      <c r="AX158" s="169"/>
      <c r="AY158" s="169"/>
      <c r="AZ158" s="169"/>
      <c r="BA158" s="169"/>
      <c r="BB158" s="169"/>
      <c r="BC158" s="169"/>
      <c r="BD158" s="169"/>
      <c r="BE158" s="169"/>
      <c r="BF158" s="169"/>
      <c r="BG158" s="169"/>
      <c r="BH158" s="169"/>
    </row>
    <row r="159" spans="2:60" ht="15.75" x14ac:dyDescent="0.25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  <c r="Q159" s="169"/>
      <c r="R159" s="169"/>
      <c r="S159" s="169"/>
      <c r="T159" s="169"/>
      <c r="U159" s="169"/>
      <c r="V159" s="169"/>
      <c r="W159" s="169"/>
      <c r="X159" s="169"/>
      <c r="Y159" s="169"/>
      <c r="Z159" s="169"/>
      <c r="AA159" s="169"/>
      <c r="AB159" s="169"/>
      <c r="AC159" s="169"/>
      <c r="AD159" s="169"/>
      <c r="AE159" s="169"/>
      <c r="AF159" s="169"/>
      <c r="AG159" s="169"/>
      <c r="AH159" s="169"/>
      <c r="AI159" s="169"/>
      <c r="AJ159" s="169"/>
      <c r="AK159" s="169"/>
      <c r="AL159" s="169"/>
      <c r="AM159" s="169"/>
      <c r="AN159" s="169"/>
      <c r="AO159" s="169"/>
      <c r="AP159" s="169"/>
      <c r="AQ159" s="169"/>
      <c r="AR159" s="169"/>
      <c r="AS159" s="169"/>
      <c r="AT159" s="169"/>
      <c r="AU159" s="169"/>
      <c r="AV159" s="169"/>
      <c r="AW159" s="169"/>
      <c r="AX159" s="169"/>
      <c r="AY159" s="169"/>
      <c r="AZ159" s="169"/>
      <c r="BA159" s="169"/>
      <c r="BB159" s="169"/>
      <c r="BC159" s="169"/>
      <c r="BD159" s="169"/>
      <c r="BE159" s="169"/>
      <c r="BF159" s="169"/>
      <c r="BG159" s="169"/>
      <c r="BH159" s="169"/>
    </row>
    <row r="160" spans="2:60" ht="15.75" x14ac:dyDescent="0.25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  <c r="Q160" s="169"/>
      <c r="R160" s="169"/>
      <c r="S160" s="169"/>
      <c r="T160" s="169"/>
      <c r="U160" s="169"/>
      <c r="V160" s="169"/>
      <c r="W160" s="169"/>
      <c r="X160" s="169"/>
      <c r="Y160" s="169"/>
      <c r="Z160" s="169"/>
      <c r="AA160" s="169"/>
      <c r="AB160" s="169"/>
      <c r="AC160" s="169"/>
      <c r="AD160" s="169"/>
      <c r="AE160" s="169"/>
      <c r="AF160" s="169"/>
      <c r="AG160" s="169"/>
      <c r="AH160" s="169"/>
      <c r="AI160" s="169"/>
      <c r="AJ160" s="169"/>
      <c r="AK160" s="169"/>
      <c r="AL160" s="169"/>
      <c r="AM160" s="169"/>
      <c r="AN160" s="169"/>
      <c r="AO160" s="169"/>
      <c r="AP160" s="169"/>
      <c r="AQ160" s="169"/>
      <c r="AR160" s="169"/>
      <c r="AS160" s="169"/>
      <c r="AT160" s="169"/>
      <c r="AU160" s="169"/>
      <c r="AV160" s="169"/>
      <c r="AW160" s="169"/>
      <c r="AX160" s="169"/>
      <c r="AY160" s="169"/>
      <c r="AZ160" s="169"/>
      <c r="BA160" s="169"/>
      <c r="BB160" s="169"/>
      <c r="BC160" s="169"/>
      <c r="BD160" s="169"/>
      <c r="BE160" s="169"/>
      <c r="BF160" s="169"/>
      <c r="BG160" s="169"/>
      <c r="BH160" s="169"/>
    </row>
    <row r="161" spans="2:60" ht="15.75" x14ac:dyDescent="0.25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  <c r="S161" s="169"/>
      <c r="T161" s="169"/>
      <c r="U161" s="169"/>
      <c r="V161" s="169"/>
      <c r="W161" s="169"/>
      <c r="X161" s="169"/>
      <c r="Y161" s="169"/>
      <c r="Z161" s="169"/>
      <c r="AA161" s="169"/>
      <c r="AB161" s="169"/>
      <c r="AC161" s="169"/>
      <c r="AD161" s="169"/>
      <c r="AE161" s="169"/>
      <c r="AF161" s="169"/>
      <c r="AG161" s="169"/>
      <c r="AH161" s="169"/>
      <c r="AI161" s="169"/>
      <c r="AJ161" s="169"/>
      <c r="AK161" s="169"/>
      <c r="AL161" s="169"/>
      <c r="AM161" s="169"/>
      <c r="AN161" s="169"/>
      <c r="AO161" s="169"/>
      <c r="AP161" s="169"/>
      <c r="AQ161" s="169"/>
      <c r="AR161" s="169"/>
      <c r="AS161" s="169"/>
      <c r="AT161" s="169"/>
      <c r="AU161" s="169"/>
      <c r="AV161" s="169"/>
      <c r="AW161" s="169"/>
      <c r="AX161" s="169"/>
      <c r="AY161" s="169"/>
      <c r="AZ161" s="169"/>
      <c r="BA161" s="169"/>
      <c r="BB161" s="169"/>
      <c r="BC161" s="169"/>
      <c r="BD161" s="169"/>
      <c r="BE161" s="169"/>
      <c r="BF161" s="169"/>
      <c r="BG161" s="169"/>
      <c r="BH161" s="169"/>
    </row>
    <row r="162" spans="2:60" ht="15.75" x14ac:dyDescent="0.25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  <c r="S162" s="169"/>
      <c r="T162" s="169"/>
      <c r="U162" s="169"/>
      <c r="V162" s="169"/>
      <c r="W162" s="169"/>
      <c r="X162" s="169"/>
      <c r="Y162" s="169"/>
      <c r="Z162" s="169"/>
      <c r="AA162" s="169"/>
      <c r="AB162" s="169"/>
      <c r="AC162" s="169"/>
      <c r="AD162" s="169"/>
      <c r="AE162" s="169"/>
      <c r="AF162" s="169"/>
      <c r="AG162" s="169"/>
      <c r="AH162" s="169"/>
      <c r="AI162" s="169"/>
      <c r="AJ162" s="169"/>
      <c r="AK162" s="169"/>
      <c r="AL162" s="169"/>
      <c r="AM162" s="169"/>
      <c r="AN162" s="169"/>
      <c r="AO162" s="169"/>
      <c r="AP162" s="169"/>
      <c r="AQ162" s="169"/>
      <c r="AR162" s="169"/>
      <c r="AS162" s="169"/>
      <c r="AT162" s="169"/>
      <c r="AU162" s="169"/>
      <c r="AV162" s="169"/>
      <c r="AW162" s="169"/>
      <c r="AX162" s="169"/>
      <c r="AY162" s="169"/>
      <c r="AZ162" s="169"/>
      <c r="BA162" s="169"/>
      <c r="BB162" s="169"/>
      <c r="BC162" s="169"/>
      <c r="BD162" s="169"/>
      <c r="BE162" s="169"/>
      <c r="BF162" s="169"/>
      <c r="BG162" s="169"/>
      <c r="BH162" s="169"/>
    </row>
    <row r="163" spans="2:60" ht="15.75" x14ac:dyDescent="0.25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169"/>
      <c r="T163" s="169"/>
      <c r="U163" s="169"/>
      <c r="V163" s="169"/>
      <c r="W163" s="169"/>
      <c r="X163" s="169"/>
      <c r="Y163" s="169"/>
      <c r="Z163" s="169"/>
      <c r="AA163" s="169"/>
      <c r="AB163" s="169"/>
      <c r="AC163" s="169"/>
      <c r="AD163" s="169"/>
      <c r="AE163" s="169"/>
      <c r="AF163" s="169"/>
      <c r="AG163" s="169"/>
      <c r="AH163" s="169"/>
      <c r="AI163" s="169"/>
      <c r="AJ163" s="169"/>
      <c r="AK163" s="169"/>
      <c r="AL163" s="169"/>
      <c r="AM163" s="169"/>
      <c r="AN163" s="169"/>
      <c r="AO163" s="169"/>
      <c r="AP163" s="169"/>
      <c r="AQ163" s="169"/>
      <c r="AR163" s="169"/>
      <c r="AS163" s="169"/>
      <c r="AT163" s="169"/>
      <c r="AU163" s="169"/>
      <c r="AV163" s="169"/>
      <c r="AW163" s="169"/>
      <c r="AX163" s="169"/>
      <c r="AY163" s="169"/>
      <c r="AZ163" s="169"/>
      <c r="BA163" s="169"/>
      <c r="BB163" s="169"/>
      <c r="BC163" s="169"/>
      <c r="BD163" s="169"/>
      <c r="BE163" s="169"/>
      <c r="BF163" s="169"/>
      <c r="BG163" s="169"/>
      <c r="BH163" s="169"/>
    </row>
    <row r="164" spans="2:60" ht="15.75" x14ac:dyDescent="0.25">
      <c r="B164" s="169"/>
      <c r="C164" s="169"/>
      <c r="D164" s="169"/>
      <c r="E164" s="169"/>
      <c r="F164" s="169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  <c r="S164" s="169"/>
      <c r="T164" s="169"/>
      <c r="U164" s="169"/>
      <c r="V164" s="169"/>
      <c r="W164" s="169"/>
      <c r="X164" s="169"/>
      <c r="Y164" s="169"/>
      <c r="Z164" s="169"/>
      <c r="AA164" s="169"/>
      <c r="AB164" s="169"/>
      <c r="AC164" s="169"/>
      <c r="AD164" s="169"/>
      <c r="AE164" s="169"/>
      <c r="AF164" s="169"/>
      <c r="AG164" s="169"/>
      <c r="AH164" s="169"/>
      <c r="AI164" s="169"/>
      <c r="AJ164" s="169"/>
      <c r="AK164" s="169"/>
      <c r="AL164" s="169"/>
      <c r="AM164" s="169"/>
      <c r="AN164" s="169"/>
      <c r="AO164" s="169"/>
      <c r="AP164" s="169"/>
      <c r="AQ164" s="169"/>
      <c r="AR164" s="169"/>
      <c r="AS164" s="169"/>
      <c r="AT164" s="169"/>
      <c r="AU164" s="169"/>
      <c r="AV164" s="169"/>
      <c r="AW164" s="169"/>
      <c r="AX164" s="169"/>
      <c r="AY164" s="169"/>
      <c r="AZ164" s="169"/>
      <c r="BA164" s="169"/>
      <c r="BB164" s="169"/>
      <c r="BC164" s="169"/>
      <c r="BD164" s="169"/>
      <c r="BE164" s="169"/>
      <c r="BF164" s="169"/>
      <c r="BG164" s="169"/>
      <c r="BH164" s="169"/>
    </row>
    <row r="165" spans="2:60" ht="15.75" x14ac:dyDescent="0.25">
      <c r="B165" s="169"/>
      <c r="C165" s="169"/>
      <c r="D165" s="169"/>
      <c r="E165" s="169"/>
      <c r="F165" s="169"/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  <c r="Q165" s="169"/>
      <c r="R165" s="169"/>
      <c r="S165" s="169"/>
      <c r="T165" s="169"/>
      <c r="U165" s="169"/>
      <c r="V165" s="169"/>
      <c r="W165" s="169"/>
      <c r="X165" s="169"/>
      <c r="Y165" s="169"/>
      <c r="Z165" s="169"/>
      <c r="AA165" s="169"/>
      <c r="AB165" s="169"/>
      <c r="AC165" s="169"/>
      <c r="AD165" s="169"/>
      <c r="AE165" s="169"/>
      <c r="AF165" s="169"/>
      <c r="AG165" s="169"/>
      <c r="AH165" s="169"/>
      <c r="AI165" s="169"/>
      <c r="AJ165" s="169"/>
      <c r="AK165" s="169"/>
      <c r="AL165" s="169"/>
      <c r="AM165" s="169"/>
      <c r="AN165" s="169"/>
      <c r="AO165" s="169"/>
      <c r="AP165" s="169"/>
      <c r="AQ165" s="169"/>
      <c r="AR165" s="169"/>
      <c r="AS165" s="169"/>
      <c r="AT165" s="169"/>
      <c r="AU165" s="169"/>
      <c r="AV165" s="169"/>
      <c r="AW165" s="169"/>
      <c r="AX165" s="169"/>
      <c r="AY165" s="169"/>
      <c r="AZ165" s="169"/>
      <c r="BA165" s="169"/>
      <c r="BB165" s="169"/>
      <c r="BC165" s="169"/>
      <c r="BD165" s="169"/>
      <c r="BE165" s="169"/>
      <c r="BF165" s="169"/>
      <c r="BG165" s="169"/>
      <c r="BH165" s="169"/>
    </row>
    <row r="166" spans="2:60" ht="15.75" x14ac:dyDescent="0.25">
      <c r="B166" s="169"/>
      <c r="C166" s="169"/>
      <c r="D166" s="169"/>
      <c r="E166" s="169"/>
      <c r="F166" s="169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  <c r="Q166" s="169"/>
      <c r="R166" s="169"/>
      <c r="S166" s="169"/>
      <c r="T166" s="169"/>
      <c r="U166" s="169"/>
      <c r="V166" s="169"/>
      <c r="W166" s="169"/>
      <c r="X166" s="169"/>
      <c r="Y166" s="169"/>
      <c r="Z166" s="169"/>
      <c r="AA166" s="169"/>
      <c r="AB166" s="169"/>
      <c r="AC166" s="169"/>
      <c r="AD166" s="169"/>
      <c r="AE166" s="169"/>
      <c r="AF166" s="169"/>
      <c r="AG166" s="169"/>
      <c r="AH166" s="169"/>
      <c r="AI166" s="169"/>
      <c r="AJ166" s="169"/>
      <c r="AK166" s="169"/>
      <c r="AL166" s="169"/>
      <c r="AM166" s="169"/>
      <c r="AN166" s="169"/>
      <c r="AO166" s="169"/>
      <c r="AP166" s="169"/>
      <c r="AQ166" s="169"/>
      <c r="AR166" s="169"/>
      <c r="AS166" s="169"/>
      <c r="AT166" s="169"/>
      <c r="AU166" s="169"/>
      <c r="AV166" s="169"/>
      <c r="AW166" s="169"/>
      <c r="AX166" s="169"/>
      <c r="AY166" s="169"/>
      <c r="AZ166" s="169"/>
      <c r="BA166" s="169"/>
      <c r="BB166" s="169"/>
      <c r="BC166" s="169"/>
      <c r="BD166" s="169"/>
      <c r="BE166" s="169"/>
      <c r="BF166" s="169"/>
      <c r="BG166" s="169"/>
      <c r="BH166" s="169"/>
    </row>
    <row r="167" spans="2:60" ht="15.75" x14ac:dyDescent="0.25">
      <c r="B167" s="169"/>
      <c r="C167" s="169"/>
      <c r="D167" s="169"/>
      <c r="E167" s="169"/>
      <c r="F167" s="169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  <c r="Q167" s="169"/>
      <c r="R167" s="169"/>
      <c r="S167" s="169"/>
      <c r="T167" s="169"/>
      <c r="U167" s="169"/>
      <c r="V167" s="169"/>
      <c r="W167" s="169"/>
      <c r="X167" s="169"/>
      <c r="Y167" s="169"/>
      <c r="Z167" s="169"/>
      <c r="AA167" s="169"/>
      <c r="AB167" s="169"/>
      <c r="AC167" s="169"/>
      <c r="AD167" s="169"/>
      <c r="AE167" s="169"/>
      <c r="AF167" s="169"/>
      <c r="AG167" s="169"/>
      <c r="AH167" s="169"/>
      <c r="AI167" s="169"/>
      <c r="AJ167" s="169"/>
      <c r="AK167" s="169"/>
      <c r="AL167" s="169"/>
      <c r="AM167" s="169"/>
      <c r="AN167" s="169"/>
      <c r="AO167" s="169"/>
      <c r="AP167" s="169"/>
      <c r="AQ167" s="169"/>
      <c r="AR167" s="169"/>
      <c r="AS167" s="169"/>
      <c r="AT167" s="169"/>
      <c r="AU167" s="169"/>
      <c r="AV167" s="169"/>
      <c r="AW167" s="169"/>
      <c r="AX167" s="169"/>
      <c r="AY167" s="169"/>
      <c r="AZ167" s="169"/>
      <c r="BA167" s="169"/>
      <c r="BB167" s="169"/>
      <c r="BC167" s="169"/>
      <c r="BD167" s="169"/>
      <c r="BE167" s="169"/>
      <c r="BF167" s="169"/>
      <c r="BG167" s="169"/>
      <c r="BH167" s="169"/>
    </row>
    <row r="168" spans="2:60" ht="15.75" x14ac:dyDescent="0.25">
      <c r="B168" s="169"/>
      <c r="C168" s="169"/>
      <c r="D168" s="169"/>
      <c r="E168" s="169"/>
      <c r="F168" s="169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  <c r="S168" s="169"/>
      <c r="T168" s="169"/>
      <c r="U168" s="169"/>
      <c r="V168" s="169"/>
      <c r="W168" s="169"/>
      <c r="X168" s="169"/>
      <c r="Y168" s="169"/>
      <c r="Z168" s="169"/>
      <c r="AA168" s="169"/>
      <c r="AB168" s="169"/>
      <c r="AC168" s="169"/>
      <c r="AD168" s="169"/>
      <c r="AE168" s="169"/>
      <c r="AF168" s="169"/>
      <c r="AG168" s="169"/>
      <c r="AH168" s="169"/>
      <c r="AI168" s="169"/>
      <c r="AJ168" s="169"/>
      <c r="AK168" s="169"/>
      <c r="AL168" s="169"/>
      <c r="AM168" s="169"/>
      <c r="AN168" s="169"/>
      <c r="AO168" s="169"/>
      <c r="AP168" s="169"/>
      <c r="AQ168" s="169"/>
      <c r="AR168" s="169"/>
      <c r="AS168" s="169"/>
      <c r="AT168" s="169"/>
      <c r="AU168" s="169"/>
      <c r="AV168" s="169"/>
      <c r="AW168" s="169"/>
      <c r="AX168" s="169"/>
      <c r="AY168" s="169"/>
      <c r="AZ168" s="169"/>
      <c r="BA168" s="169"/>
      <c r="BB168" s="169"/>
      <c r="BC168" s="169"/>
      <c r="BD168" s="169"/>
      <c r="BE168" s="169"/>
      <c r="BF168" s="169"/>
      <c r="BG168" s="169"/>
      <c r="BH168" s="169"/>
    </row>
    <row r="169" spans="2:60" ht="15.75" x14ac:dyDescent="0.25">
      <c r="B169" s="169"/>
      <c r="C169" s="169"/>
      <c r="D169" s="169"/>
      <c r="E169" s="169"/>
      <c r="F169" s="169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169"/>
      <c r="T169" s="169"/>
      <c r="U169" s="169"/>
      <c r="V169" s="169"/>
      <c r="W169" s="169"/>
      <c r="X169" s="169"/>
      <c r="Y169" s="169"/>
      <c r="Z169" s="169"/>
      <c r="AA169" s="169"/>
      <c r="AB169" s="169"/>
      <c r="AC169" s="169"/>
      <c r="AD169" s="169"/>
      <c r="AE169" s="169"/>
      <c r="AF169" s="169"/>
      <c r="AG169" s="169"/>
      <c r="AH169" s="169"/>
      <c r="AI169" s="169"/>
      <c r="AJ169" s="169"/>
      <c r="AK169" s="169"/>
      <c r="AL169" s="169"/>
      <c r="AM169" s="169"/>
      <c r="AN169" s="169"/>
      <c r="AO169" s="169"/>
      <c r="AP169" s="169"/>
      <c r="AQ169" s="169"/>
      <c r="AR169" s="169"/>
      <c r="AS169" s="169"/>
      <c r="AT169" s="169"/>
      <c r="AU169" s="169"/>
      <c r="AV169" s="169"/>
      <c r="AW169" s="169"/>
      <c r="AX169" s="169"/>
      <c r="AY169" s="169"/>
      <c r="AZ169" s="169"/>
      <c r="BA169" s="169"/>
      <c r="BB169" s="169"/>
      <c r="BC169" s="169"/>
      <c r="BD169" s="169"/>
      <c r="BE169" s="169"/>
      <c r="BF169" s="169"/>
      <c r="BG169" s="169"/>
      <c r="BH169" s="169"/>
    </row>
    <row r="170" spans="2:60" ht="15.75" x14ac:dyDescent="0.25">
      <c r="B170" s="169"/>
      <c r="C170" s="169"/>
      <c r="D170" s="169"/>
      <c r="E170" s="169"/>
      <c r="F170" s="169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169"/>
      <c r="T170" s="169"/>
      <c r="U170" s="169"/>
      <c r="V170" s="169"/>
      <c r="W170" s="169"/>
      <c r="X170" s="169"/>
      <c r="Y170" s="169"/>
      <c r="Z170" s="169"/>
      <c r="AA170" s="169"/>
      <c r="AB170" s="169"/>
      <c r="AC170" s="169"/>
      <c r="AD170" s="169"/>
      <c r="AE170" s="169"/>
      <c r="AF170" s="169"/>
      <c r="AG170" s="169"/>
      <c r="AH170" s="169"/>
      <c r="AI170" s="169"/>
      <c r="AJ170" s="169"/>
      <c r="AK170" s="169"/>
      <c r="AL170" s="169"/>
      <c r="AM170" s="169"/>
      <c r="AN170" s="169"/>
      <c r="AO170" s="169"/>
      <c r="AP170" s="169"/>
      <c r="AQ170" s="169"/>
      <c r="AR170" s="169"/>
      <c r="AS170" s="169"/>
      <c r="AT170" s="169"/>
      <c r="AU170" s="169"/>
      <c r="AV170" s="169"/>
      <c r="AW170" s="169"/>
      <c r="AX170" s="169"/>
      <c r="AY170" s="169"/>
      <c r="AZ170" s="169"/>
      <c r="BA170" s="169"/>
      <c r="BB170" s="169"/>
      <c r="BC170" s="169"/>
      <c r="BD170" s="169"/>
      <c r="BE170" s="169"/>
      <c r="BF170" s="169"/>
      <c r="BG170" s="169"/>
      <c r="BH170" s="169"/>
    </row>
    <row r="171" spans="2:60" ht="15.75" x14ac:dyDescent="0.25">
      <c r="B171" s="169"/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  <c r="U171" s="169"/>
      <c r="V171" s="169"/>
      <c r="W171" s="169"/>
      <c r="X171" s="169"/>
      <c r="Y171" s="169"/>
      <c r="Z171" s="169"/>
      <c r="AA171" s="169"/>
      <c r="AB171" s="169"/>
      <c r="AC171" s="169"/>
      <c r="AD171" s="169"/>
      <c r="AE171" s="169"/>
      <c r="AF171" s="169"/>
      <c r="AG171" s="169"/>
      <c r="AH171" s="169"/>
      <c r="AI171" s="169"/>
      <c r="AJ171" s="169"/>
      <c r="AK171" s="169"/>
      <c r="AL171" s="169"/>
      <c r="AM171" s="169"/>
      <c r="AN171" s="169"/>
      <c r="AO171" s="169"/>
      <c r="AP171" s="169"/>
      <c r="AQ171" s="169"/>
      <c r="AR171" s="169"/>
      <c r="AS171" s="169"/>
      <c r="AT171" s="169"/>
      <c r="AU171" s="169"/>
      <c r="AV171" s="169"/>
      <c r="AW171" s="169"/>
      <c r="AX171" s="169"/>
      <c r="AY171" s="169"/>
      <c r="AZ171" s="169"/>
      <c r="BA171" s="169"/>
      <c r="BB171" s="169"/>
      <c r="BC171" s="169"/>
      <c r="BD171" s="169"/>
      <c r="BE171" s="169"/>
      <c r="BF171" s="169"/>
      <c r="BG171" s="169"/>
      <c r="BH171" s="169"/>
    </row>
    <row r="172" spans="2:60" ht="15.75" x14ac:dyDescent="0.25">
      <c r="B172" s="169"/>
      <c r="C172" s="169"/>
      <c r="D172" s="169"/>
      <c r="E172" s="169"/>
      <c r="F172" s="169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169"/>
      <c r="T172" s="169"/>
      <c r="U172" s="169"/>
      <c r="V172" s="169"/>
      <c r="W172" s="169"/>
      <c r="X172" s="169"/>
      <c r="Y172" s="169"/>
      <c r="Z172" s="169"/>
      <c r="AA172" s="169"/>
      <c r="AB172" s="169"/>
      <c r="AC172" s="169"/>
      <c r="AD172" s="169"/>
      <c r="AE172" s="169"/>
      <c r="AF172" s="169"/>
      <c r="AG172" s="169"/>
      <c r="AH172" s="169"/>
      <c r="AI172" s="169"/>
      <c r="AJ172" s="169"/>
      <c r="AK172" s="169"/>
      <c r="AL172" s="169"/>
      <c r="AM172" s="169"/>
      <c r="AN172" s="169"/>
      <c r="AO172" s="169"/>
      <c r="AP172" s="169"/>
      <c r="AQ172" s="169"/>
      <c r="AR172" s="169"/>
      <c r="AS172" s="169"/>
      <c r="AT172" s="169"/>
      <c r="AU172" s="169"/>
      <c r="AV172" s="169"/>
      <c r="AW172" s="169"/>
      <c r="AX172" s="169"/>
      <c r="AY172" s="169"/>
      <c r="AZ172" s="169"/>
      <c r="BA172" s="169"/>
      <c r="BB172" s="169"/>
      <c r="BC172" s="169"/>
      <c r="BD172" s="169"/>
      <c r="BE172" s="169"/>
      <c r="BF172" s="169"/>
      <c r="BG172" s="169"/>
      <c r="BH172" s="169"/>
    </row>
    <row r="173" spans="2:60" ht="15.75" x14ac:dyDescent="0.25">
      <c r="B173" s="169"/>
      <c r="C173" s="169"/>
      <c r="D173" s="169"/>
      <c r="E173" s="169"/>
      <c r="F173" s="169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  <c r="U173" s="169"/>
      <c r="V173" s="169"/>
      <c r="W173" s="169"/>
      <c r="X173" s="169"/>
      <c r="Y173" s="169"/>
      <c r="Z173" s="169"/>
      <c r="AA173" s="169"/>
      <c r="AB173" s="169"/>
      <c r="AC173" s="169"/>
      <c r="AD173" s="169"/>
      <c r="AE173" s="169"/>
      <c r="AF173" s="169"/>
      <c r="AG173" s="169"/>
      <c r="AH173" s="169"/>
      <c r="AI173" s="169"/>
      <c r="AJ173" s="169"/>
      <c r="AK173" s="169"/>
      <c r="AL173" s="169"/>
      <c r="AM173" s="169"/>
      <c r="AN173" s="169"/>
      <c r="AO173" s="169"/>
      <c r="AP173" s="169"/>
      <c r="AQ173" s="169"/>
      <c r="AR173" s="169"/>
      <c r="AS173" s="169"/>
      <c r="AT173" s="169"/>
      <c r="AU173" s="169"/>
      <c r="AV173" s="169"/>
      <c r="AW173" s="169"/>
      <c r="AX173" s="169"/>
      <c r="AY173" s="169"/>
      <c r="AZ173" s="169"/>
      <c r="BA173" s="169"/>
      <c r="BB173" s="169"/>
      <c r="BC173" s="169"/>
      <c r="BD173" s="169"/>
      <c r="BE173" s="169"/>
      <c r="BF173" s="169"/>
      <c r="BG173" s="169"/>
      <c r="BH173" s="169"/>
    </row>
    <row r="174" spans="2:60" ht="15.75" x14ac:dyDescent="0.25">
      <c r="B174" s="169"/>
      <c r="C174" s="169"/>
      <c r="D174" s="169"/>
      <c r="E174" s="169"/>
      <c r="F174" s="169"/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  <c r="Q174" s="169"/>
      <c r="R174" s="169"/>
      <c r="S174" s="169"/>
      <c r="T174" s="169"/>
      <c r="U174" s="169"/>
      <c r="V174" s="169"/>
      <c r="W174" s="169"/>
      <c r="X174" s="169"/>
      <c r="Y174" s="169"/>
      <c r="Z174" s="169"/>
      <c r="AA174" s="169"/>
      <c r="AB174" s="169"/>
      <c r="AC174" s="169"/>
      <c r="AD174" s="169"/>
      <c r="AE174" s="169"/>
      <c r="AF174" s="169"/>
      <c r="AG174" s="169"/>
      <c r="AH174" s="169"/>
      <c r="AI174" s="169"/>
      <c r="AJ174" s="169"/>
      <c r="AK174" s="169"/>
      <c r="AL174" s="169"/>
      <c r="AM174" s="169"/>
      <c r="AN174" s="169"/>
      <c r="AO174" s="169"/>
      <c r="AP174" s="169"/>
      <c r="AQ174" s="169"/>
      <c r="AR174" s="169"/>
      <c r="AS174" s="169"/>
      <c r="AT174" s="169"/>
      <c r="AU174" s="169"/>
      <c r="AV174" s="169"/>
      <c r="AW174" s="169"/>
      <c r="AX174" s="169"/>
      <c r="AY174" s="169"/>
      <c r="AZ174" s="169"/>
      <c r="BA174" s="169"/>
      <c r="BB174" s="169"/>
      <c r="BC174" s="169"/>
      <c r="BD174" s="169"/>
      <c r="BE174" s="169"/>
      <c r="BF174" s="169"/>
      <c r="BG174" s="169"/>
      <c r="BH174" s="169"/>
    </row>
    <row r="175" spans="2:60" ht="15.75" x14ac:dyDescent="0.25">
      <c r="B175" s="169"/>
      <c r="C175" s="169"/>
      <c r="D175" s="169"/>
      <c r="E175" s="169"/>
      <c r="F175" s="169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69"/>
      <c r="U175" s="169"/>
      <c r="V175" s="169"/>
      <c r="W175" s="169"/>
      <c r="X175" s="169"/>
      <c r="Y175" s="169"/>
      <c r="Z175" s="169"/>
      <c r="AA175" s="169"/>
      <c r="AB175" s="169"/>
      <c r="AC175" s="169"/>
      <c r="AD175" s="169"/>
      <c r="AE175" s="169"/>
      <c r="AF175" s="169"/>
      <c r="AG175" s="169"/>
      <c r="AH175" s="169"/>
      <c r="AI175" s="169"/>
      <c r="AJ175" s="169"/>
      <c r="AK175" s="169"/>
      <c r="AL175" s="169"/>
      <c r="AM175" s="169"/>
      <c r="AN175" s="169"/>
      <c r="AO175" s="169"/>
      <c r="AP175" s="169"/>
      <c r="AQ175" s="169"/>
      <c r="AR175" s="169"/>
      <c r="AS175" s="169"/>
      <c r="AT175" s="169"/>
      <c r="AU175" s="169"/>
      <c r="AV175" s="169"/>
      <c r="AW175" s="169"/>
      <c r="AX175" s="169"/>
      <c r="AY175" s="169"/>
      <c r="AZ175" s="169"/>
      <c r="BA175" s="169"/>
      <c r="BB175" s="169"/>
      <c r="BC175" s="169"/>
      <c r="BD175" s="169"/>
      <c r="BE175" s="169"/>
      <c r="BF175" s="169"/>
      <c r="BG175" s="169"/>
      <c r="BH175" s="169"/>
    </row>
    <row r="176" spans="2:60" ht="15.75" x14ac:dyDescent="0.25">
      <c r="B176" s="169"/>
      <c r="C176" s="169"/>
      <c r="D176" s="169"/>
      <c r="E176" s="169"/>
      <c r="F176" s="169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  <c r="W176" s="169"/>
      <c r="X176" s="169"/>
      <c r="Y176" s="169"/>
      <c r="Z176" s="169"/>
      <c r="AA176" s="169"/>
      <c r="AB176" s="169"/>
      <c r="AC176" s="169"/>
      <c r="AD176" s="169"/>
      <c r="AE176" s="169"/>
      <c r="AF176" s="169"/>
      <c r="AG176" s="169"/>
      <c r="AH176" s="169"/>
      <c r="AI176" s="169"/>
      <c r="AJ176" s="169"/>
      <c r="AK176" s="169"/>
      <c r="AL176" s="169"/>
      <c r="AM176" s="169"/>
      <c r="AN176" s="169"/>
      <c r="AO176" s="169"/>
      <c r="AP176" s="169"/>
      <c r="AQ176" s="169"/>
      <c r="AR176" s="169"/>
      <c r="AS176" s="169"/>
      <c r="AT176" s="169"/>
      <c r="AU176" s="169"/>
      <c r="AV176" s="169"/>
      <c r="AW176" s="169"/>
      <c r="AX176" s="169"/>
      <c r="AY176" s="169"/>
      <c r="AZ176" s="169"/>
      <c r="BA176" s="169"/>
      <c r="BB176" s="169"/>
      <c r="BC176" s="169"/>
      <c r="BD176" s="169"/>
      <c r="BE176" s="169"/>
      <c r="BF176" s="169"/>
      <c r="BG176" s="169"/>
      <c r="BH176" s="169"/>
    </row>
    <row r="177" spans="2:60" ht="15.75" x14ac:dyDescent="0.25">
      <c r="B177" s="169"/>
      <c r="C177" s="169"/>
      <c r="D177" s="169"/>
      <c r="E177" s="169"/>
      <c r="F177" s="169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169"/>
      <c r="T177" s="169"/>
      <c r="U177" s="169"/>
      <c r="V177" s="169"/>
      <c r="W177" s="169"/>
      <c r="X177" s="169"/>
      <c r="Y177" s="169"/>
      <c r="Z177" s="169"/>
      <c r="AA177" s="169"/>
      <c r="AB177" s="169"/>
      <c r="AC177" s="169"/>
      <c r="AD177" s="169"/>
      <c r="AE177" s="169"/>
      <c r="AF177" s="169"/>
      <c r="AG177" s="169"/>
      <c r="AH177" s="169"/>
      <c r="AI177" s="169"/>
      <c r="AJ177" s="169"/>
      <c r="AK177" s="169"/>
      <c r="AL177" s="169"/>
      <c r="AM177" s="169"/>
      <c r="AN177" s="169"/>
      <c r="AO177" s="169"/>
      <c r="AP177" s="169"/>
      <c r="AQ177" s="169"/>
      <c r="AR177" s="169"/>
      <c r="AS177" s="169"/>
      <c r="AT177" s="169"/>
      <c r="AU177" s="169"/>
      <c r="AV177" s="169"/>
      <c r="AW177" s="169"/>
      <c r="AX177" s="169"/>
      <c r="AY177" s="169"/>
      <c r="AZ177" s="169"/>
      <c r="BA177" s="169"/>
      <c r="BB177" s="169"/>
      <c r="BC177" s="169"/>
      <c r="BD177" s="169"/>
      <c r="BE177" s="169"/>
      <c r="BF177" s="169"/>
      <c r="BG177" s="169"/>
      <c r="BH177" s="169"/>
    </row>
    <row r="178" spans="2:60" ht="15.75" x14ac:dyDescent="0.25">
      <c r="B178" s="169"/>
      <c r="C178" s="169"/>
      <c r="D178" s="169"/>
      <c r="E178" s="169"/>
      <c r="F178" s="169"/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  <c r="Q178" s="169"/>
      <c r="R178" s="169"/>
      <c r="S178" s="169"/>
      <c r="T178" s="169"/>
      <c r="U178" s="169"/>
      <c r="V178" s="169"/>
      <c r="W178" s="169"/>
      <c r="X178" s="169"/>
      <c r="Y178" s="169"/>
      <c r="Z178" s="169"/>
      <c r="AA178" s="169"/>
      <c r="AB178" s="169"/>
      <c r="AC178" s="169"/>
      <c r="AD178" s="169"/>
      <c r="AE178" s="169"/>
      <c r="AF178" s="169"/>
      <c r="AG178" s="169"/>
      <c r="AH178" s="169"/>
      <c r="AI178" s="169"/>
      <c r="AJ178" s="169"/>
      <c r="AK178" s="169"/>
      <c r="AL178" s="169"/>
      <c r="AM178" s="169"/>
      <c r="AN178" s="169"/>
      <c r="AO178" s="169"/>
      <c r="AP178" s="169"/>
      <c r="AQ178" s="169"/>
      <c r="AR178" s="169"/>
      <c r="AS178" s="169"/>
      <c r="AT178" s="169"/>
      <c r="AU178" s="169"/>
      <c r="AV178" s="169"/>
      <c r="AW178" s="169"/>
      <c r="AX178" s="169"/>
      <c r="AY178" s="169"/>
      <c r="AZ178" s="169"/>
      <c r="BA178" s="169"/>
      <c r="BB178" s="169"/>
      <c r="BC178" s="169"/>
      <c r="BD178" s="169"/>
      <c r="BE178" s="169"/>
      <c r="BF178" s="169"/>
      <c r="BG178" s="169"/>
      <c r="BH178" s="169"/>
    </row>
    <row r="179" spans="2:60" ht="15.75" x14ac:dyDescent="0.25">
      <c r="B179" s="169"/>
      <c r="C179" s="169"/>
      <c r="D179" s="169"/>
      <c r="E179" s="169"/>
      <c r="F179" s="169"/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  <c r="Q179" s="169"/>
      <c r="R179" s="169"/>
      <c r="S179" s="169"/>
      <c r="T179" s="169"/>
      <c r="U179" s="169"/>
      <c r="V179" s="169"/>
      <c r="W179" s="169"/>
      <c r="X179" s="169"/>
      <c r="Y179" s="169"/>
      <c r="Z179" s="169"/>
      <c r="AA179" s="169"/>
      <c r="AB179" s="169"/>
      <c r="AC179" s="169"/>
      <c r="AD179" s="169"/>
      <c r="AE179" s="169"/>
      <c r="AF179" s="169"/>
      <c r="AG179" s="169"/>
      <c r="AH179" s="169"/>
      <c r="AI179" s="169"/>
      <c r="AJ179" s="169"/>
      <c r="AK179" s="169"/>
      <c r="AL179" s="169"/>
      <c r="AM179" s="169"/>
      <c r="AN179" s="169"/>
      <c r="AO179" s="169"/>
      <c r="AP179" s="169"/>
      <c r="AQ179" s="169"/>
      <c r="AR179" s="169"/>
      <c r="AS179" s="169"/>
      <c r="AT179" s="169"/>
      <c r="AU179" s="169"/>
      <c r="AV179" s="169"/>
      <c r="AW179" s="169"/>
      <c r="AX179" s="169"/>
      <c r="AY179" s="169"/>
      <c r="AZ179" s="169"/>
      <c r="BA179" s="169"/>
      <c r="BB179" s="169"/>
      <c r="BC179" s="169"/>
      <c r="BD179" s="169"/>
      <c r="BE179" s="169"/>
      <c r="BF179" s="169"/>
      <c r="BG179" s="169"/>
      <c r="BH179" s="169"/>
    </row>
    <row r="180" spans="2:60" ht="15.75" x14ac:dyDescent="0.25">
      <c r="B180" s="169"/>
      <c r="C180" s="169"/>
      <c r="D180" s="169"/>
      <c r="E180" s="169"/>
      <c r="F180" s="169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169"/>
      <c r="R180" s="169"/>
      <c r="S180" s="169"/>
      <c r="T180" s="169"/>
      <c r="U180" s="169"/>
      <c r="V180" s="169"/>
      <c r="W180" s="169"/>
      <c r="X180" s="169"/>
      <c r="Y180" s="169"/>
      <c r="Z180" s="169"/>
      <c r="AA180" s="169"/>
      <c r="AB180" s="169"/>
      <c r="AC180" s="169"/>
      <c r="AD180" s="169"/>
      <c r="AE180" s="169"/>
      <c r="AF180" s="169"/>
      <c r="AG180" s="169"/>
      <c r="AH180" s="169"/>
      <c r="AI180" s="169"/>
      <c r="AJ180" s="169"/>
      <c r="AK180" s="169"/>
      <c r="AL180" s="169"/>
      <c r="AM180" s="169"/>
      <c r="AN180" s="169"/>
      <c r="AO180" s="169"/>
      <c r="AP180" s="169"/>
      <c r="AQ180" s="169"/>
      <c r="AR180" s="169"/>
      <c r="AS180" s="169"/>
      <c r="AT180" s="169"/>
      <c r="AU180" s="169"/>
      <c r="AV180" s="169"/>
      <c r="AW180" s="169"/>
      <c r="AX180" s="169"/>
      <c r="AY180" s="169"/>
      <c r="AZ180" s="169"/>
      <c r="BA180" s="169"/>
      <c r="BB180" s="169"/>
      <c r="BC180" s="169"/>
      <c r="BD180" s="169"/>
      <c r="BE180" s="169"/>
      <c r="BF180" s="169"/>
      <c r="BG180" s="169"/>
      <c r="BH180" s="169"/>
    </row>
    <row r="181" spans="2:60" ht="15.75" x14ac:dyDescent="0.25">
      <c r="B181" s="169"/>
      <c r="C181" s="169"/>
      <c r="D181" s="169"/>
      <c r="E181" s="169"/>
      <c r="F181" s="169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  <c r="W181" s="169"/>
      <c r="X181" s="169"/>
      <c r="Y181" s="169"/>
      <c r="Z181" s="169"/>
      <c r="AA181" s="169"/>
      <c r="AB181" s="169"/>
      <c r="AC181" s="169"/>
      <c r="AD181" s="169"/>
      <c r="AE181" s="169"/>
      <c r="AF181" s="169"/>
      <c r="AG181" s="169"/>
      <c r="AH181" s="169"/>
      <c r="AI181" s="169"/>
      <c r="AJ181" s="169"/>
      <c r="AK181" s="169"/>
      <c r="AL181" s="169"/>
      <c r="AM181" s="169"/>
      <c r="AN181" s="169"/>
      <c r="AO181" s="169"/>
      <c r="AP181" s="169"/>
      <c r="AQ181" s="169"/>
      <c r="AR181" s="169"/>
      <c r="AS181" s="169"/>
      <c r="AT181" s="169"/>
      <c r="AU181" s="169"/>
      <c r="AV181" s="169"/>
      <c r="AW181" s="169"/>
      <c r="AX181" s="169"/>
      <c r="AY181" s="169"/>
      <c r="AZ181" s="169"/>
      <c r="BA181" s="169"/>
      <c r="BB181" s="169"/>
      <c r="BC181" s="169"/>
      <c r="BD181" s="169"/>
      <c r="BE181" s="169"/>
      <c r="BF181" s="169"/>
      <c r="BG181" s="169"/>
      <c r="BH181" s="169"/>
    </row>
    <row r="182" spans="2:60" ht="15.75" x14ac:dyDescent="0.25">
      <c r="B182" s="169"/>
      <c r="C182" s="169"/>
      <c r="D182" s="169"/>
      <c r="E182" s="169"/>
      <c r="F182" s="169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  <c r="S182" s="169"/>
      <c r="T182" s="169"/>
      <c r="U182" s="169"/>
      <c r="V182" s="169"/>
      <c r="W182" s="169"/>
      <c r="X182" s="169"/>
      <c r="Y182" s="169"/>
      <c r="Z182" s="169"/>
      <c r="AA182" s="169"/>
      <c r="AB182" s="169"/>
      <c r="AC182" s="169"/>
      <c r="AD182" s="169"/>
      <c r="AE182" s="169"/>
      <c r="AF182" s="169"/>
      <c r="AG182" s="169"/>
      <c r="AH182" s="169"/>
      <c r="AI182" s="169"/>
      <c r="AJ182" s="169"/>
      <c r="AK182" s="169"/>
      <c r="AL182" s="169"/>
      <c r="AM182" s="169"/>
      <c r="AN182" s="169"/>
      <c r="AO182" s="169"/>
      <c r="AP182" s="169"/>
      <c r="AQ182" s="169"/>
      <c r="AR182" s="169"/>
      <c r="AS182" s="169"/>
      <c r="AT182" s="169"/>
      <c r="AU182" s="169"/>
      <c r="AV182" s="169"/>
      <c r="AW182" s="169"/>
      <c r="AX182" s="169"/>
      <c r="AY182" s="169"/>
      <c r="AZ182" s="169"/>
      <c r="BA182" s="169"/>
      <c r="BB182" s="169"/>
      <c r="BC182" s="169"/>
      <c r="BD182" s="169"/>
      <c r="BE182" s="169"/>
      <c r="BF182" s="169"/>
      <c r="BG182" s="169"/>
      <c r="BH182" s="169"/>
    </row>
    <row r="183" spans="2:60" ht="15.75" x14ac:dyDescent="0.25">
      <c r="B183" s="169"/>
      <c r="C183" s="169"/>
      <c r="D183" s="169"/>
      <c r="E183" s="169"/>
      <c r="F183" s="169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  <c r="W183" s="169"/>
      <c r="X183" s="169"/>
      <c r="Y183" s="169"/>
      <c r="Z183" s="169"/>
      <c r="AA183" s="169"/>
      <c r="AB183" s="169"/>
      <c r="AC183" s="169"/>
      <c r="AD183" s="169"/>
      <c r="AE183" s="169"/>
      <c r="AF183" s="169"/>
      <c r="AG183" s="169"/>
      <c r="AH183" s="169"/>
      <c r="AI183" s="169"/>
      <c r="AJ183" s="169"/>
      <c r="AK183" s="169"/>
      <c r="AL183" s="169"/>
      <c r="AM183" s="169"/>
      <c r="AN183" s="169"/>
      <c r="AO183" s="169"/>
      <c r="AP183" s="169"/>
      <c r="AQ183" s="169"/>
      <c r="AR183" s="169"/>
      <c r="AS183" s="169"/>
      <c r="AT183" s="169"/>
      <c r="AU183" s="169"/>
      <c r="AV183" s="169"/>
      <c r="AW183" s="169"/>
      <c r="AX183" s="169"/>
      <c r="AY183" s="169"/>
      <c r="AZ183" s="169"/>
      <c r="BA183" s="169"/>
      <c r="BB183" s="169"/>
      <c r="BC183" s="169"/>
      <c r="BD183" s="169"/>
      <c r="BE183" s="169"/>
      <c r="BF183" s="169"/>
      <c r="BG183" s="169"/>
      <c r="BH183" s="169"/>
    </row>
    <row r="184" spans="2:60" ht="15.75" x14ac:dyDescent="0.25">
      <c r="B184" s="169"/>
      <c r="C184" s="169"/>
      <c r="D184" s="169"/>
      <c r="E184" s="169"/>
      <c r="F184" s="169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  <c r="AC184" s="169"/>
      <c r="AD184" s="169"/>
      <c r="AE184" s="169"/>
      <c r="AF184" s="169"/>
      <c r="AG184" s="169"/>
      <c r="AH184" s="169"/>
      <c r="AI184" s="169"/>
      <c r="AJ184" s="169"/>
      <c r="AK184" s="169"/>
      <c r="AL184" s="169"/>
      <c r="AM184" s="169"/>
      <c r="AN184" s="169"/>
      <c r="AO184" s="169"/>
      <c r="AP184" s="169"/>
      <c r="AQ184" s="169"/>
      <c r="AR184" s="169"/>
      <c r="AS184" s="169"/>
      <c r="AT184" s="169"/>
      <c r="AU184" s="169"/>
      <c r="AV184" s="169"/>
      <c r="AW184" s="169"/>
      <c r="AX184" s="169"/>
      <c r="AY184" s="169"/>
      <c r="AZ184" s="169"/>
      <c r="BA184" s="169"/>
      <c r="BB184" s="169"/>
      <c r="BC184" s="169"/>
      <c r="BD184" s="169"/>
      <c r="BE184" s="169"/>
      <c r="BF184" s="169"/>
      <c r="BG184" s="169"/>
      <c r="BH184" s="169"/>
    </row>
    <row r="185" spans="2:60" ht="15.75" x14ac:dyDescent="0.25">
      <c r="B185" s="169"/>
      <c r="C185" s="169"/>
      <c r="D185" s="169"/>
      <c r="E185" s="169"/>
      <c r="F185" s="169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  <c r="S185" s="169"/>
      <c r="T185" s="169"/>
      <c r="U185" s="169"/>
      <c r="V185" s="169"/>
      <c r="W185" s="169"/>
      <c r="X185" s="169"/>
      <c r="Y185" s="169"/>
      <c r="Z185" s="169"/>
      <c r="AA185" s="169"/>
      <c r="AB185" s="169"/>
      <c r="AC185" s="169"/>
      <c r="AD185" s="169"/>
      <c r="AE185" s="169"/>
      <c r="AF185" s="169"/>
      <c r="AG185" s="169"/>
      <c r="AH185" s="169"/>
      <c r="AI185" s="169"/>
      <c r="AJ185" s="169"/>
      <c r="AK185" s="169"/>
      <c r="AL185" s="169"/>
      <c r="AM185" s="169"/>
      <c r="AN185" s="169"/>
      <c r="AO185" s="169"/>
      <c r="AP185" s="169"/>
      <c r="AQ185" s="169"/>
      <c r="AR185" s="169"/>
      <c r="AS185" s="169"/>
      <c r="AT185" s="169"/>
      <c r="AU185" s="169"/>
      <c r="AV185" s="169"/>
      <c r="AW185" s="169"/>
      <c r="AX185" s="169"/>
      <c r="AY185" s="169"/>
      <c r="AZ185" s="169"/>
      <c r="BA185" s="169"/>
      <c r="BB185" s="169"/>
      <c r="BC185" s="169"/>
      <c r="BD185" s="169"/>
      <c r="BE185" s="169"/>
      <c r="BF185" s="169"/>
      <c r="BG185" s="169"/>
      <c r="BH185" s="169"/>
    </row>
    <row r="186" spans="2:60" ht="15.75" x14ac:dyDescent="0.25">
      <c r="B186" s="169"/>
      <c r="C186" s="169"/>
      <c r="D186" s="169"/>
      <c r="E186" s="169"/>
      <c r="F186" s="169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  <c r="X186" s="169"/>
      <c r="Y186" s="169"/>
      <c r="Z186" s="169"/>
      <c r="AA186" s="169"/>
      <c r="AB186" s="169"/>
      <c r="AC186" s="169"/>
      <c r="AD186" s="169"/>
      <c r="AE186" s="169"/>
      <c r="AF186" s="169"/>
      <c r="AG186" s="169"/>
      <c r="AH186" s="169"/>
      <c r="AI186" s="169"/>
      <c r="AJ186" s="169"/>
      <c r="AK186" s="169"/>
      <c r="AL186" s="169"/>
      <c r="AM186" s="169"/>
      <c r="AN186" s="169"/>
      <c r="AO186" s="169"/>
      <c r="AP186" s="169"/>
      <c r="AQ186" s="169"/>
      <c r="AR186" s="169"/>
      <c r="AS186" s="169"/>
      <c r="AT186" s="169"/>
      <c r="AU186" s="169"/>
      <c r="AV186" s="169"/>
      <c r="AW186" s="169"/>
      <c r="AX186" s="169"/>
      <c r="AY186" s="169"/>
      <c r="AZ186" s="169"/>
      <c r="BA186" s="169"/>
      <c r="BB186" s="169"/>
      <c r="BC186" s="169"/>
      <c r="BD186" s="169"/>
      <c r="BE186" s="169"/>
      <c r="BF186" s="169"/>
      <c r="BG186" s="169"/>
      <c r="BH186" s="169"/>
    </row>
    <row r="187" spans="2:60" ht="15.75" x14ac:dyDescent="0.25">
      <c r="B187" s="169"/>
      <c r="C187" s="169"/>
      <c r="D187" s="169"/>
      <c r="E187" s="169"/>
      <c r="F187" s="169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  <c r="AG187" s="169"/>
      <c r="AH187" s="169"/>
      <c r="AI187" s="169"/>
      <c r="AJ187" s="169"/>
      <c r="AK187" s="169"/>
      <c r="AL187" s="169"/>
      <c r="AM187" s="169"/>
      <c r="AN187" s="169"/>
      <c r="AO187" s="169"/>
      <c r="AP187" s="169"/>
      <c r="AQ187" s="169"/>
      <c r="AR187" s="169"/>
      <c r="AS187" s="169"/>
      <c r="AT187" s="169"/>
      <c r="AU187" s="169"/>
      <c r="AV187" s="169"/>
      <c r="AW187" s="169"/>
      <c r="AX187" s="169"/>
      <c r="AY187" s="169"/>
      <c r="AZ187" s="169"/>
      <c r="BA187" s="169"/>
      <c r="BB187" s="169"/>
      <c r="BC187" s="169"/>
      <c r="BD187" s="169"/>
      <c r="BE187" s="169"/>
      <c r="BF187" s="169"/>
      <c r="BG187" s="169"/>
      <c r="BH187" s="169"/>
    </row>
    <row r="188" spans="2:60" ht="15.75" x14ac:dyDescent="0.25">
      <c r="B188" s="169"/>
      <c r="C188" s="169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  <c r="AQ188" s="169"/>
      <c r="AR188" s="169"/>
      <c r="AS188" s="169"/>
      <c r="AT188" s="169"/>
      <c r="AU188" s="169"/>
      <c r="AV188" s="169"/>
      <c r="AW188" s="169"/>
      <c r="AX188" s="169"/>
      <c r="AY188" s="169"/>
      <c r="AZ188" s="169"/>
      <c r="BA188" s="169"/>
      <c r="BB188" s="169"/>
      <c r="BC188" s="169"/>
      <c r="BD188" s="169"/>
      <c r="BE188" s="169"/>
      <c r="BF188" s="169"/>
      <c r="BG188" s="169"/>
      <c r="BH188" s="169"/>
    </row>
    <row r="189" spans="2:60" ht="15.75" x14ac:dyDescent="0.25">
      <c r="B189" s="169"/>
      <c r="C189" s="169"/>
      <c r="D189" s="169"/>
      <c r="E189" s="169"/>
      <c r="F189" s="169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  <c r="S189" s="169"/>
      <c r="T189" s="169"/>
      <c r="U189" s="169"/>
      <c r="V189" s="169"/>
      <c r="W189" s="169"/>
      <c r="X189" s="169"/>
      <c r="Y189" s="169"/>
      <c r="Z189" s="169"/>
      <c r="AA189" s="169"/>
      <c r="AB189" s="169"/>
      <c r="AC189" s="169"/>
      <c r="AD189" s="169"/>
      <c r="AE189" s="169"/>
      <c r="AF189" s="169"/>
      <c r="AG189" s="169"/>
      <c r="AH189" s="169"/>
      <c r="AI189" s="169"/>
      <c r="AJ189" s="169"/>
      <c r="AK189" s="169"/>
      <c r="AL189" s="169"/>
      <c r="AM189" s="169"/>
      <c r="AN189" s="169"/>
      <c r="AO189" s="169"/>
      <c r="AP189" s="169"/>
      <c r="AQ189" s="169"/>
      <c r="AR189" s="169"/>
      <c r="AS189" s="169"/>
      <c r="AT189" s="169"/>
      <c r="AU189" s="169"/>
      <c r="AV189" s="169"/>
      <c r="AW189" s="169"/>
      <c r="AX189" s="169"/>
      <c r="AY189" s="169"/>
      <c r="AZ189" s="169"/>
      <c r="BA189" s="169"/>
      <c r="BB189" s="169"/>
      <c r="BC189" s="169"/>
      <c r="BD189" s="169"/>
      <c r="BE189" s="169"/>
      <c r="BF189" s="169"/>
      <c r="BG189" s="169"/>
      <c r="BH189" s="169"/>
    </row>
    <row r="190" spans="2:60" ht="15.75" x14ac:dyDescent="0.25">
      <c r="B190" s="169"/>
      <c r="C190" s="169"/>
      <c r="D190" s="169"/>
      <c r="E190" s="169"/>
      <c r="F190" s="169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169"/>
      <c r="T190" s="169"/>
      <c r="U190" s="169"/>
      <c r="V190" s="169"/>
      <c r="W190" s="169"/>
      <c r="X190" s="169"/>
      <c r="Y190" s="169"/>
      <c r="Z190" s="169"/>
      <c r="AA190" s="169"/>
      <c r="AB190" s="169"/>
      <c r="AC190" s="169"/>
      <c r="AD190" s="169"/>
      <c r="AE190" s="169"/>
      <c r="AF190" s="169"/>
      <c r="AG190" s="169"/>
      <c r="AH190" s="169"/>
      <c r="AI190" s="169"/>
      <c r="AJ190" s="169"/>
      <c r="AK190" s="169"/>
      <c r="AL190" s="169"/>
      <c r="AM190" s="169"/>
      <c r="AN190" s="169"/>
      <c r="AO190" s="169"/>
      <c r="AP190" s="169"/>
      <c r="AQ190" s="169"/>
      <c r="AR190" s="169"/>
      <c r="AS190" s="169"/>
      <c r="AT190" s="169"/>
      <c r="AU190" s="169"/>
      <c r="AV190" s="169"/>
      <c r="AW190" s="169"/>
      <c r="AX190" s="169"/>
      <c r="AY190" s="169"/>
      <c r="AZ190" s="169"/>
      <c r="BA190" s="169"/>
      <c r="BB190" s="169"/>
      <c r="BC190" s="169"/>
      <c r="BD190" s="169"/>
      <c r="BE190" s="169"/>
      <c r="BF190" s="169"/>
      <c r="BG190" s="169"/>
      <c r="BH190" s="169"/>
    </row>
    <row r="191" spans="2:60" ht="15.75" x14ac:dyDescent="0.25">
      <c r="B191" s="169"/>
      <c r="C191" s="169"/>
      <c r="D191" s="169"/>
      <c r="E191" s="169"/>
      <c r="F191" s="169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  <c r="S191" s="169"/>
      <c r="T191" s="169"/>
      <c r="U191" s="169"/>
      <c r="V191" s="169"/>
      <c r="W191" s="169"/>
      <c r="X191" s="169"/>
      <c r="Y191" s="169"/>
      <c r="Z191" s="169"/>
      <c r="AA191" s="169"/>
      <c r="AB191" s="169"/>
      <c r="AC191" s="169"/>
      <c r="AD191" s="169"/>
      <c r="AE191" s="169"/>
      <c r="AF191" s="169"/>
      <c r="AG191" s="169"/>
      <c r="AH191" s="169"/>
      <c r="AI191" s="169"/>
      <c r="AJ191" s="169"/>
      <c r="AK191" s="169"/>
      <c r="AL191" s="169"/>
      <c r="AM191" s="169"/>
      <c r="AN191" s="169"/>
      <c r="AO191" s="169"/>
      <c r="AP191" s="169"/>
      <c r="AQ191" s="169"/>
      <c r="AR191" s="169"/>
      <c r="AS191" s="169"/>
      <c r="AT191" s="169"/>
      <c r="AU191" s="169"/>
      <c r="AV191" s="169"/>
      <c r="AW191" s="169"/>
      <c r="AX191" s="169"/>
      <c r="AY191" s="169"/>
      <c r="AZ191" s="169"/>
      <c r="BA191" s="169"/>
      <c r="BB191" s="169"/>
      <c r="BC191" s="169"/>
      <c r="BD191" s="169"/>
      <c r="BE191" s="169"/>
      <c r="BF191" s="169"/>
      <c r="BG191" s="169"/>
      <c r="BH191" s="169"/>
    </row>
    <row r="192" spans="2:60" ht="15.75" x14ac:dyDescent="0.25">
      <c r="B192" s="169"/>
      <c r="C192" s="169"/>
      <c r="D192" s="169"/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169"/>
      <c r="T192" s="169"/>
      <c r="U192" s="169"/>
      <c r="V192" s="169"/>
      <c r="W192" s="169"/>
      <c r="X192" s="169"/>
      <c r="Y192" s="169"/>
      <c r="Z192" s="169"/>
      <c r="AA192" s="169"/>
      <c r="AB192" s="169"/>
      <c r="AC192" s="169"/>
      <c r="AD192" s="169"/>
      <c r="AE192" s="169"/>
      <c r="AF192" s="169"/>
      <c r="AG192" s="169"/>
      <c r="AH192" s="169"/>
      <c r="AI192" s="169"/>
      <c r="AJ192" s="169"/>
      <c r="AK192" s="169"/>
      <c r="AL192" s="169"/>
      <c r="AM192" s="169"/>
      <c r="AN192" s="169"/>
      <c r="AO192" s="169"/>
      <c r="AP192" s="169"/>
      <c r="AQ192" s="169"/>
      <c r="AR192" s="169"/>
      <c r="AS192" s="169"/>
      <c r="AT192" s="169"/>
      <c r="AU192" s="169"/>
      <c r="AV192" s="169"/>
      <c r="AW192" s="169"/>
      <c r="AX192" s="169"/>
      <c r="AY192" s="169"/>
      <c r="AZ192" s="169"/>
      <c r="BA192" s="169"/>
      <c r="BB192" s="169"/>
      <c r="BC192" s="169"/>
      <c r="BD192" s="169"/>
      <c r="BE192" s="169"/>
      <c r="BF192" s="169"/>
      <c r="BG192" s="169"/>
      <c r="BH192" s="169"/>
    </row>
    <row r="193" spans="2:60" ht="15.75" x14ac:dyDescent="0.25">
      <c r="B193" s="169"/>
      <c r="C193" s="169"/>
      <c r="D193" s="169"/>
      <c r="E193" s="169"/>
      <c r="F193" s="169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169"/>
      <c r="T193" s="169"/>
      <c r="U193" s="169"/>
      <c r="V193" s="169"/>
      <c r="W193" s="169"/>
      <c r="X193" s="169"/>
      <c r="Y193" s="169"/>
      <c r="Z193" s="169"/>
      <c r="AA193" s="169"/>
      <c r="AB193" s="169"/>
      <c r="AC193" s="169"/>
      <c r="AD193" s="169"/>
      <c r="AE193" s="169"/>
      <c r="AF193" s="169"/>
      <c r="AG193" s="169"/>
      <c r="AH193" s="169"/>
      <c r="AI193" s="169"/>
      <c r="AJ193" s="169"/>
      <c r="AK193" s="169"/>
      <c r="AL193" s="169"/>
      <c r="AM193" s="169"/>
      <c r="AN193" s="169"/>
      <c r="AO193" s="169"/>
      <c r="AP193" s="169"/>
      <c r="AQ193" s="169"/>
      <c r="AR193" s="169"/>
      <c r="AS193" s="169"/>
      <c r="AT193" s="169"/>
      <c r="AU193" s="169"/>
      <c r="AV193" s="169"/>
      <c r="AW193" s="169"/>
      <c r="AX193" s="169"/>
      <c r="AY193" s="169"/>
      <c r="AZ193" s="169"/>
      <c r="BA193" s="169"/>
      <c r="BB193" s="169"/>
      <c r="BC193" s="169"/>
      <c r="BD193" s="169"/>
      <c r="BE193" s="169"/>
      <c r="BF193" s="169"/>
      <c r="BG193" s="169"/>
      <c r="BH193" s="169"/>
    </row>
    <row r="194" spans="2:60" ht="15.75" x14ac:dyDescent="0.25">
      <c r="B194" s="169"/>
      <c r="C194" s="169"/>
      <c r="D194" s="169"/>
      <c r="E194" s="169"/>
      <c r="F194" s="169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169"/>
      <c r="T194" s="169"/>
      <c r="U194" s="169"/>
      <c r="V194" s="169"/>
      <c r="W194" s="169"/>
      <c r="X194" s="169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  <c r="AQ194" s="169"/>
      <c r="AR194" s="169"/>
      <c r="AS194" s="169"/>
      <c r="AT194" s="169"/>
      <c r="AU194" s="169"/>
      <c r="AV194" s="169"/>
      <c r="AW194" s="169"/>
      <c r="AX194" s="169"/>
      <c r="AY194" s="169"/>
      <c r="AZ194" s="169"/>
      <c r="BA194" s="169"/>
      <c r="BB194" s="169"/>
      <c r="BC194" s="169"/>
      <c r="BD194" s="169"/>
      <c r="BE194" s="169"/>
      <c r="BF194" s="169"/>
      <c r="BG194" s="169"/>
      <c r="BH194" s="169"/>
    </row>
    <row r="195" spans="2:60" ht="15.75" x14ac:dyDescent="0.25">
      <c r="B195" s="169"/>
      <c r="C195" s="169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69"/>
      <c r="X195" s="169"/>
      <c r="Y195" s="169"/>
      <c r="Z195" s="169"/>
      <c r="AA195" s="169"/>
      <c r="AB195" s="169"/>
      <c r="AC195" s="169"/>
      <c r="AD195" s="169"/>
      <c r="AE195" s="169"/>
      <c r="AF195" s="169"/>
      <c r="AG195" s="169"/>
      <c r="AH195" s="169"/>
      <c r="AI195" s="169"/>
      <c r="AJ195" s="169"/>
      <c r="AK195" s="169"/>
      <c r="AL195" s="169"/>
      <c r="AM195" s="169"/>
      <c r="AN195" s="169"/>
      <c r="AO195" s="169"/>
      <c r="AP195" s="169"/>
      <c r="AQ195" s="169"/>
      <c r="AR195" s="169"/>
      <c r="AS195" s="169"/>
      <c r="AT195" s="169"/>
      <c r="AU195" s="169"/>
      <c r="AV195" s="169"/>
      <c r="AW195" s="169"/>
      <c r="AX195" s="169"/>
      <c r="AY195" s="169"/>
      <c r="AZ195" s="169"/>
      <c r="BA195" s="169"/>
      <c r="BB195" s="169"/>
      <c r="BC195" s="169"/>
      <c r="BD195" s="169"/>
      <c r="BE195" s="169"/>
      <c r="BF195" s="169"/>
      <c r="BG195" s="169"/>
      <c r="BH195" s="169"/>
    </row>
    <row r="196" spans="2:60" ht="15.75" x14ac:dyDescent="0.25">
      <c r="B196" s="169"/>
      <c r="C196" s="169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  <c r="AC196" s="169"/>
      <c r="AD196" s="169"/>
      <c r="AE196" s="169"/>
      <c r="AF196" s="169"/>
      <c r="AG196" s="169"/>
      <c r="AH196" s="169"/>
      <c r="AI196" s="169"/>
      <c r="AJ196" s="169"/>
      <c r="AK196" s="169"/>
      <c r="AL196" s="169"/>
      <c r="AM196" s="169"/>
      <c r="AN196" s="169"/>
      <c r="AO196" s="169"/>
      <c r="AP196" s="169"/>
      <c r="AQ196" s="169"/>
      <c r="AR196" s="169"/>
      <c r="AS196" s="169"/>
      <c r="AT196" s="169"/>
      <c r="AU196" s="169"/>
      <c r="AV196" s="169"/>
      <c r="AW196" s="169"/>
      <c r="AX196" s="169"/>
      <c r="AY196" s="169"/>
      <c r="AZ196" s="169"/>
      <c r="BA196" s="169"/>
      <c r="BB196" s="169"/>
      <c r="BC196" s="169"/>
      <c r="BD196" s="169"/>
      <c r="BE196" s="169"/>
      <c r="BF196" s="169"/>
      <c r="BG196" s="169"/>
      <c r="BH196" s="169"/>
    </row>
    <row r="197" spans="2:60" ht="15.75" x14ac:dyDescent="0.25">
      <c r="B197" s="169"/>
      <c r="C197" s="169"/>
      <c r="D197" s="169"/>
      <c r="E197" s="169"/>
      <c r="F197" s="169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69"/>
      <c r="X197" s="169"/>
      <c r="Y197" s="169"/>
      <c r="Z197" s="169"/>
      <c r="AA197" s="169"/>
      <c r="AB197" s="169"/>
      <c r="AC197" s="169"/>
      <c r="AD197" s="169"/>
      <c r="AE197" s="169"/>
      <c r="AF197" s="169"/>
      <c r="AG197" s="169"/>
      <c r="AH197" s="169"/>
      <c r="AI197" s="169"/>
      <c r="AJ197" s="169"/>
      <c r="AK197" s="169"/>
      <c r="AL197" s="169"/>
      <c r="AM197" s="169"/>
      <c r="AN197" s="169"/>
      <c r="AO197" s="169"/>
      <c r="AP197" s="169"/>
      <c r="AQ197" s="169"/>
      <c r="AR197" s="169"/>
      <c r="AS197" s="169"/>
      <c r="AT197" s="169"/>
      <c r="AU197" s="169"/>
      <c r="AV197" s="169"/>
      <c r="AW197" s="169"/>
      <c r="AX197" s="169"/>
      <c r="AY197" s="169"/>
      <c r="AZ197" s="169"/>
      <c r="BA197" s="169"/>
      <c r="BB197" s="169"/>
      <c r="BC197" s="169"/>
      <c r="BD197" s="169"/>
      <c r="BE197" s="169"/>
      <c r="BF197" s="169"/>
      <c r="BG197" s="169"/>
      <c r="BH197" s="169"/>
    </row>
    <row r="198" spans="2:60" ht="15.75" x14ac:dyDescent="0.25">
      <c r="B198" s="169"/>
      <c r="C198" s="169"/>
      <c r="D198" s="169"/>
      <c r="E198" s="169"/>
      <c r="F198" s="169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  <c r="S198" s="169"/>
      <c r="T198" s="169"/>
      <c r="U198" s="169"/>
      <c r="V198" s="169"/>
      <c r="W198" s="169"/>
      <c r="X198" s="169"/>
      <c r="Y198" s="169"/>
      <c r="Z198" s="169"/>
      <c r="AA198" s="169"/>
      <c r="AB198" s="169"/>
      <c r="AC198" s="169"/>
      <c r="AD198" s="169"/>
      <c r="AE198" s="169"/>
      <c r="AF198" s="169"/>
      <c r="AG198" s="169"/>
      <c r="AH198" s="169"/>
      <c r="AI198" s="169"/>
      <c r="AJ198" s="169"/>
      <c r="AK198" s="169"/>
      <c r="AL198" s="169"/>
      <c r="AM198" s="169"/>
      <c r="AN198" s="169"/>
      <c r="AO198" s="169"/>
      <c r="AP198" s="169"/>
      <c r="AQ198" s="169"/>
      <c r="AR198" s="169"/>
      <c r="AS198" s="169"/>
      <c r="AT198" s="169"/>
      <c r="AU198" s="169"/>
      <c r="AV198" s="169"/>
      <c r="AW198" s="169"/>
      <c r="AX198" s="169"/>
      <c r="AY198" s="169"/>
      <c r="AZ198" s="169"/>
      <c r="BA198" s="169"/>
      <c r="BB198" s="169"/>
      <c r="BC198" s="169"/>
      <c r="BD198" s="169"/>
      <c r="BE198" s="169"/>
      <c r="BF198" s="169"/>
      <c r="BG198" s="169"/>
      <c r="BH198" s="169"/>
    </row>
    <row r="199" spans="2:60" ht="15.75" x14ac:dyDescent="0.25">
      <c r="B199" s="169"/>
      <c r="C199" s="169"/>
      <c r="D199" s="169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169"/>
      <c r="T199" s="169"/>
      <c r="U199" s="169"/>
      <c r="V199" s="169"/>
      <c r="W199" s="169"/>
      <c r="X199" s="169"/>
      <c r="Y199" s="169"/>
      <c r="Z199" s="169"/>
      <c r="AA199" s="169"/>
      <c r="AB199" s="169"/>
      <c r="AC199" s="169"/>
      <c r="AD199" s="169"/>
      <c r="AE199" s="169"/>
      <c r="AF199" s="169"/>
      <c r="AG199" s="169"/>
      <c r="AH199" s="169"/>
      <c r="AI199" s="169"/>
      <c r="AJ199" s="169"/>
      <c r="AK199" s="169"/>
      <c r="AL199" s="169"/>
      <c r="AM199" s="169"/>
      <c r="AN199" s="169"/>
      <c r="AO199" s="169"/>
      <c r="AP199" s="169"/>
      <c r="AQ199" s="169"/>
      <c r="AR199" s="169"/>
      <c r="AS199" s="169"/>
      <c r="AT199" s="169"/>
      <c r="AU199" s="169"/>
      <c r="AV199" s="169"/>
      <c r="AW199" s="169"/>
      <c r="AX199" s="169"/>
      <c r="AY199" s="169"/>
      <c r="AZ199" s="169"/>
      <c r="BA199" s="169"/>
      <c r="BB199" s="169"/>
      <c r="BC199" s="169"/>
      <c r="BD199" s="169"/>
      <c r="BE199" s="169"/>
      <c r="BF199" s="169"/>
      <c r="BG199" s="169"/>
      <c r="BH199" s="169"/>
    </row>
    <row r="200" spans="2:60" ht="15.75" x14ac:dyDescent="0.25">
      <c r="B200" s="169"/>
      <c r="C200" s="169"/>
      <c r="D200" s="169"/>
      <c r="E200" s="169"/>
      <c r="F200" s="169"/>
      <c r="G200" s="169"/>
      <c r="H200" s="169"/>
      <c r="I200" s="169"/>
      <c r="J200" s="169"/>
      <c r="K200" s="169"/>
      <c r="L200" s="169"/>
      <c r="M200" s="169"/>
      <c r="N200" s="169"/>
      <c r="O200" s="169"/>
      <c r="P200" s="169"/>
      <c r="Q200" s="169"/>
      <c r="R200" s="169"/>
      <c r="S200" s="169"/>
      <c r="T200" s="169"/>
      <c r="U200" s="169"/>
      <c r="V200" s="169"/>
      <c r="W200" s="169"/>
      <c r="X200" s="169"/>
      <c r="Y200" s="169"/>
      <c r="Z200" s="169"/>
      <c r="AA200" s="169"/>
      <c r="AB200" s="169"/>
      <c r="AC200" s="169"/>
      <c r="AD200" s="169"/>
      <c r="AE200" s="169"/>
      <c r="AF200" s="169"/>
      <c r="AG200" s="169"/>
      <c r="AH200" s="169"/>
      <c r="AI200" s="169"/>
      <c r="AJ200" s="169"/>
      <c r="AK200" s="169"/>
      <c r="AL200" s="169"/>
      <c r="AM200" s="169"/>
      <c r="AN200" s="169"/>
      <c r="AO200" s="169"/>
      <c r="AP200" s="169"/>
      <c r="AQ200" s="169"/>
      <c r="AR200" s="169"/>
      <c r="AS200" s="169"/>
      <c r="AT200" s="169"/>
      <c r="AU200" s="169"/>
      <c r="AV200" s="169"/>
      <c r="AW200" s="169"/>
      <c r="AX200" s="169"/>
      <c r="AY200" s="169"/>
      <c r="AZ200" s="169"/>
      <c r="BA200" s="169"/>
      <c r="BB200" s="169"/>
      <c r="BC200" s="169"/>
      <c r="BD200" s="169"/>
      <c r="BE200" s="169"/>
      <c r="BF200" s="169"/>
      <c r="BG200" s="169"/>
      <c r="BH200" s="169"/>
    </row>
    <row r="201" spans="2:60" ht="15.75" x14ac:dyDescent="0.25">
      <c r="B201" s="169"/>
      <c r="C201" s="169"/>
      <c r="D201" s="169"/>
      <c r="E201" s="169"/>
      <c r="F201" s="169"/>
      <c r="G201" s="169"/>
      <c r="H201" s="169"/>
      <c r="I201" s="169"/>
      <c r="J201" s="169"/>
      <c r="K201" s="169"/>
      <c r="L201" s="169"/>
      <c r="M201" s="169"/>
      <c r="N201" s="169"/>
      <c r="O201" s="169"/>
      <c r="P201" s="169"/>
      <c r="Q201" s="169"/>
      <c r="R201" s="169"/>
      <c r="S201" s="169"/>
      <c r="T201" s="169"/>
      <c r="U201" s="169"/>
      <c r="V201" s="169"/>
      <c r="W201" s="169"/>
      <c r="X201" s="169"/>
      <c r="Y201" s="169"/>
      <c r="Z201" s="169"/>
      <c r="AA201" s="169"/>
      <c r="AB201" s="169"/>
      <c r="AC201" s="169"/>
      <c r="AD201" s="169"/>
      <c r="AE201" s="169"/>
      <c r="AF201" s="169"/>
      <c r="AG201" s="169"/>
      <c r="AH201" s="169"/>
      <c r="AI201" s="169"/>
      <c r="AJ201" s="169"/>
      <c r="AK201" s="169"/>
      <c r="AL201" s="169"/>
      <c r="AM201" s="169"/>
      <c r="AN201" s="169"/>
      <c r="AO201" s="169"/>
      <c r="AP201" s="169"/>
      <c r="AQ201" s="169"/>
      <c r="AR201" s="169"/>
      <c r="AS201" s="169"/>
      <c r="AT201" s="169"/>
      <c r="AU201" s="169"/>
      <c r="AV201" s="169"/>
      <c r="AW201" s="169"/>
      <c r="AX201" s="169"/>
      <c r="AY201" s="169"/>
      <c r="AZ201" s="169"/>
      <c r="BA201" s="169"/>
      <c r="BB201" s="169"/>
      <c r="BC201" s="169"/>
      <c r="BD201" s="169"/>
      <c r="BE201" s="169"/>
      <c r="BF201" s="169"/>
      <c r="BG201" s="169"/>
      <c r="BH201" s="169"/>
    </row>
    <row r="202" spans="2:60" ht="15.75" x14ac:dyDescent="0.25">
      <c r="B202" s="169"/>
      <c r="C202" s="169"/>
      <c r="D202" s="169"/>
      <c r="E202" s="169"/>
      <c r="F202" s="169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  <c r="W202" s="169"/>
      <c r="X202" s="169"/>
      <c r="Y202" s="169"/>
      <c r="Z202" s="169"/>
      <c r="AA202" s="169"/>
      <c r="AB202" s="169"/>
      <c r="AC202" s="169"/>
      <c r="AD202" s="169"/>
      <c r="AE202" s="169"/>
      <c r="AF202" s="169"/>
      <c r="AG202" s="169"/>
      <c r="AH202" s="169"/>
      <c r="AI202" s="169"/>
      <c r="AJ202" s="169"/>
      <c r="AK202" s="169"/>
      <c r="AL202" s="169"/>
      <c r="AM202" s="169"/>
      <c r="AN202" s="169"/>
      <c r="AO202" s="169"/>
      <c r="AP202" s="169"/>
      <c r="AQ202" s="169"/>
      <c r="AR202" s="169"/>
      <c r="AS202" s="169"/>
      <c r="AT202" s="169"/>
      <c r="AU202" s="169"/>
      <c r="AV202" s="169"/>
      <c r="AW202" s="169"/>
      <c r="AX202" s="169"/>
      <c r="AY202" s="169"/>
      <c r="AZ202" s="169"/>
      <c r="BA202" s="169"/>
      <c r="BB202" s="169"/>
      <c r="BC202" s="169"/>
      <c r="BD202" s="169"/>
      <c r="BE202" s="169"/>
      <c r="BF202" s="169"/>
      <c r="BG202" s="169"/>
      <c r="BH202" s="169"/>
    </row>
    <row r="203" spans="2:60" ht="15.75" x14ac:dyDescent="0.25">
      <c r="B203" s="169"/>
      <c r="C203" s="169"/>
      <c r="D203" s="169"/>
      <c r="E203" s="169"/>
      <c r="F203" s="169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  <c r="AC203" s="169"/>
      <c r="AD203" s="169"/>
      <c r="AE203" s="169"/>
      <c r="AF203" s="169"/>
      <c r="AG203" s="169"/>
      <c r="AH203" s="169"/>
      <c r="AI203" s="169"/>
      <c r="AJ203" s="169"/>
      <c r="AK203" s="169"/>
      <c r="AL203" s="169"/>
      <c r="AM203" s="169"/>
      <c r="AN203" s="169"/>
      <c r="AO203" s="169"/>
      <c r="AP203" s="169"/>
      <c r="AQ203" s="169"/>
      <c r="AR203" s="169"/>
      <c r="AS203" s="169"/>
      <c r="AT203" s="169"/>
      <c r="AU203" s="169"/>
      <c r="AV203" s="169"/>
      <c r="AW203" s="169"/>
      <c r="AX203" s="169"/>
      <c r="AY203" s="169"/>
      <c r="AZ203" s="169"/>
      <c r="BA203" s="169"/>
      <c r="BB203" s="169"/>
      <c r="BC203" s="169"/>
      <c r="BD203" s="169"/>
      <c r="BE203" s="169"/>
      <c r="BF203" s="169"/>
      <c r="BG203" s="169"/>
      <c r="BH203" s="169"/>
    </row>
    <row r="204" spans="2:60" ht="15.75" x14ac:dyDescent="0.25">
      <c r="B204" s="169"/>
      <c r="C204" s="169"/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  <c r="AC204" s="169"/>
      <c r="AD204" s="169"/>
      <c r="AE204" s="169"/>
      <c r="AF204" s="169"/>
      <c r="AG204" s="169"/>
      <c r="AH204" s="169"/>
      <c r="AI204" s="169"/>
      <c r="AJ204" s="169"/>
      <c r="AK204" s="169"/>
      <c r="AL204" s="169"/>
      <c r="AM204" s="169"/>
      <c r="AN204" s="169"/>
      <c r="AO204" s="169"/>
      <c r="AP204" s="169"/>
      <c r="AQ204" s="169"/>
      <c r="AR204" s="169"/>
      <c r="AS204" s="169"/>
      <c r="AT204" s="169"/>
      <c r="AU204" s="169"/>
      <c r="AV204" s="169"/>
      <c r="AW204" s="169"/>
      <c r="AX204" s="169"/>
      <c r="AY204" s="169"/>
      <c r="AZ204" s="169"/>
      <c r="BA204" s="169"/>
      <c r="BB204" s="169"/>
      <c r="BC204" s="169"/>
      <c r="BD204" s="169"/>
      <c r="BE204" s="169"/>
      <c r="BF204" s="169"/>
      <c r="BG204" s="169"/>
      <c r="BH204" s="169"/>
    </row>
    <row r="205" spans="2:60" ht="15.75" x14ac:dyDescent="0.25">
      <c r="B205" s="169"/>
      <c r="C205" s="169"/>
      <c r="D205" s="169"/>
      <c r="E205" s="169"/>
      <c r="F205" s="169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  <c r="AC205" s="169"/>
      <c r="AD205" s="169"/>
      <c r="AE205" s="169"/>
      <c r="AF205" s="169"/>
      <c r="AG205" s="169"/>
      <c r="AH205" s="169"/>
      <c r="AI205" s="169"/>
      <c r="AJ205" s="169"/>
      <c r="AK205" s="169"/>
      <c r="AL205" s="169"/>
      <c r="AM205" s="169"/>
      <c r="AN205" s="169"/>
      <c r="AO205" s="169"/>
      <c r="AP205" s="169"/>
      <c r="AQ205" s="169"/>
      <c r="AR205" s="169"/>
      <c r="AS205" s="169"/>
      <c r="AT205" s="169"/>
      <c r="AU205" s="169"/>
      <c r="AV205" s="169"/>
      <c r="AW205" s="169"/>
      <c r="AX205" s="169"/>
      <c r="AY205" s="169"/>
      <c r="AZ205" s="169"/>
      <c r="BA205" s="169"/>
      <c r="BB205" s="169"/>
      <c r="BC205" s="169"/>
      <c r="BD205" s="169"/>
      <c r="BE205" s="169"/>
      <c r="BF205" s="169"/>
      <c r="BG205" s="169"/>
      <c r="BH205" s="169"/>
    </row>
    <row r="206" spans="2:60" ht="15.75" x14ac:dyDescent="0.25">
      <c r="B206" s="169"/>
      <c r="C206" s="169"/>
      <c r="D206" s="169"/>
      <c r="E206" s="169"/>
      <c r="F206" s="169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  <c r="AC206" s="169"/>
      <c r="AD206" s="169"/>
      <c r="AE206" s="169"/>
      <c r="AF206" s="169"/>
      <c r="AG206" s="169"/>
      <c r="AH206" s="169"/>
      <c r="AI206" s="169"/>
      <c r="AJ206" s="169"/>
      <c r="AK206" s="169"/>
      <c r="AL206" s="169"/>
      <c r="AM206" s="169"/>
      <c r="AN206" s="169"/>
      <c r="AO206" s="169"/>
      <c r="AP206" s="169"/>
      <c r="AQ206" s="169"/>
      <c r="AR206" s="169"/>
      <c r="AS206" s="169"/>
      <c r="AT206" s="169"/>
      <c r="AU206" s="169"/>
      <c r="AV206" s="169"/>
      <c r="AW206" s="169"/>
      <c r="AX206" s="169"/>
      <c r="AY206" s="169"/>
      <c r="AZ206" s="169"/>
      <c r="BA206" s="169"/>
      <c r="BB206" s="169"/>
      <c r="BC206" s="169"/>
      <c r="BD206" s="169"/>
      <c r="BE206" s="169"/>
      <c r="BF206" s="169"/>
      <c r="BG206" s="169"/>
      <c r="BH206" s="169"/>
    </row>
    <row r="207" spans="2:60" ht="15.75" x14ac:dyDescent="0.25">
      <c r="B207" s="169"/>
      <c r="C207" s="169"/>
      <c r="D207" s="169"/>
      <c r="E207" s="169"/>
      <c r="F207" s="169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9"/>
      <c r="V207" s="169"/>
      <c r="W207" s="169"/>
      <c r="X207" s="169"/>
      <c r="Y207" s="169"/>
      <c r="Z207" s="169"/>
      <c r="AA207" s="169"/>
      <c r="AB207" s="169"/>
      <c r="AC207" s="169"/>
      <c r="AD207" s="169"/>
      <c r="AE207" s="169"/>
      <c r="AF207" s="169"/>
      <c r="AG207" s="169"/>
      <c r="AH207" s="169"/>
      <c r="AI207" s="169"/>
      <c r="AJ207" s="169"/>
      <c r="AK207" s="169"/>
      <c r="AL207" s="169"/>
      <c r="AM207" s="169"/>
      <c r="AN207" s="169"/>
      <c r="AO207" s="169"/>
      <c r="AP207" s="169"/>
      <c r="AQ207" s="169"/>
      <c r="AR207" s="169"/>
      <c r="AS207" s="169"/>
      <c r="AT207" s="169"/>
      <c r="AU207" s="169"/>
      <c r="AV207" s="169"/>
      <c r="AW207" s="169"/>
      <c r="AX207" s="169"/>
      <c r="AY207" s="169"/>
      <c r="AZ207" s="169"/>
      <c r="BA207" s="169"/>
      <c r="BB207" s="169"/>
      <c r="BC207" s="169"/>
      <c r="BD207" s="169"/>
      <c r="BE207" s="169"/>
      <c r="BF207" s="169"/>
      <c r="BG207" s="169"/>
      <c r="BH207" s="169"/>
    </row>
    <row r="208" spans="2:60" ht="15.75" x14ac:dyDescent="0.25">
      <c r="B208" s="169"/>
      <c r="C208" s="169"/>
      <c r="D208" s="169"/>
      <c r="E208" s="169"/>
      <c r="F208" s="169"/>
      <c r="G208" s="169"/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  <c r="S208" s="169"/>
      <c r="T208" s="169"/>
      <c r="U208" s="169"/>
      <c r="V208" s="169"/>
      <c r="W208" s="169"/>
      <c r="X208" s="169"/>
      <c r="Y208" s="169"/>
      <c r="Z208" s="169"/>
      <c r="AA208" s="169"/>
      <c r="AB208" s="169"/>
      <c r="AC208" s="169"/>
      <c r="AD208" s="169"/>
      <c r="AE208" s="169"/>
      <c r="AF208" s="169"/>
      <c r="AG208" s="169"/>
      <c r="AH208" s="169"/>
      <c r="AI208" s="169"/>
      <c r="AJ208" s="169"/>
      <c r="AK208" s="169"/>
      <c r="AL208" s="169"/>
      <c r="AM208" s="169"/>
      <c r="AN208" s="169"/>
      <c r="AO208" s="169"/>
      <c r="AP208" s="169"/>
      <c r="AQ208" s="169"/>
      <c r="AR208" s="169"/>
      <c r="AS208" s="169"/>
      <c r="AT208" s="169"/>
      <c r="AU208" s="169"/>
      <c r="AV208" s="169"/>
      <c r="AW208" s="169"/>
      <c r="AX208" s="169"/>
      <c r="AY208" s="169"/>
      <c r="AZ208" s="169"/>
      <c r="BA208" s="169"/>
      <c r="BB208" s="169"/>
      <c r="BC208" s="169"/>
      <c r="BD208" s="169"/>
      <c r="BE208" s="169"/>
      <c r="BF208" s="169"/>
      <c r="BG208" s="169"/>
      <c r="BH208" s="169"/>
    </row>
    <row r="209" spans="2:60" ht="15.75" x14ac:dyDescent="0.25">
      <c r="B209" s="169"/>
      <c r="C209" s="169"/>
      <c r="D209" s="169"/>
      <c r="E209" s="169"/>
      <c r="F209" s="169"/>
      <c r="G209" s="169"/>
      <c r="H209" s="169"/>
      <c r="I209" s="169"/>
      <c r="J209" s="169"/>
      <c r="K209" s="169"/>
      <c r="L209" s="169"/>
      <c r="M209" s="169"/>
      <c r="N209" s="169"/>
      <c r="O209" s="169"/>
      <c r="P209" s="169"/>
      <c r="Q209" s="169"/>
      <c r="R209" s="169"/>
      <c r="S209" s="169"/>
      <c r="T209" s="169"/>
      <c r="U209" s="169"/>
      <c r="V209" s="169"/>
      <c r="W209" s="169"/>
      <c r="X209" s="169"/>
      <c r="Y209" s="169"/>
      <c r="Z209" s="169"/>
      <c r="AA209" s="169"/>
      <c r="AB209" s="169"/>
      <c r="AC209" s="169"/>
      <c r="AD209" s="169"/>
      <c r="AE209" s="169"/>
      <c r="AF209" s="169"/>
      <c r="AG209" s="169"/>
      <c r="AH209" s="169"/>
      <c r="AI209" s="169"/>
      <c r="AJ209" s="169"/>
      <c r="AK209" s="169"/>
      <c r="AL209" s="169"/>
      <c r="AM209" s="169"/>
      <c r="AN209" s="169"/>
      <c r="AO209" s="169"/>
      <c r="AP209" s="169"/>
      <c r="AQ209" s="169"/>
      <c r="AR209" s="169"/>
      <c r="AS209" s="169"/>
      <c r="AT209" s="169"/>
      <c r="AU209" s="169"/>
      <c r="AV209" s="169"/>
      <c r="AW209" s="169"/>
      <c r="AX209" s="169"/>
      <c r="AY209" s="169"/>
      <c r="AZ209" s="169"/>
      <c r="BA209" s="169"/>
      <c r="BB209" s="169"/>
      <c r="BC209" s="169"/>
      <c r="BD209" s="169"/>
      <c r="BE209" s="169"/>
      <c r="BF209" s="169"/>
      <c r="BG209" s="169"/>
      <c r="BH209" s="169"/>
    </row>
    <row r="210" spans="2:60" ht="15.75" x14ac:dyDescent="0.25">
      <c r="B210" s="169"/>
      <c r="C210" s="169"/>
      <c r="D210" s="169"/>
      <c r="E210" s="169"/>
      <c r="F210" s="169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  <c r="S210" s="169"/>
      <c r="T210" s="169"/>
      <c r="U210" s="169"/>
      <c r="V210" s="169"/>
      <c r="W210" s="169"/>
      <c r="X210" s="169"/>
      <c r="Y210" s="169"/>
      <c r="Z210" s="169"/>
      <c r="AA210" s="169"/>
      <c r="AB210" s="169"/>
      <c r="AC210" s="169"/>
      <c r="AD210" s="169"/>
      <c r="AE210" s="169"/>
      <c r="AF210" s="169"/>
      <c r="AG210" s="169"/>
      <c r="AH210" s="169"/>
      <c r="AI210" s="169"/>
      <c r="AJ210" s="169"/>
      <c r="AK210" s="169"/>
      <c r="AL210" s="169"/>
      <c r="AM210" s="169"/>
      <c r="AN210" s="169"/>
      <c r="AO210" s="169"/>
      <c r="AP210" s="169"/>
      <c r="AQ210" s="169"/>
      <c r="AR210" s="169"/>
      <c r="AS210" s="169"/>
      <c r="AT210" s="169"/>
      <c r="AU210" s="169"/>
      <c r="AV210" s="169"/>
      <c r="AW210" s="169"/>
      <c r="AX210" s="169"/>
      <c r="AY210" s="169"/>
      <c r="AZ210" s="169"/>
      <c r="BA210" s="169"/>
      <c r="BB210" s="169"/>
      <c r="BC210" s="169"/>
      <c r="BD210" s="169"/>
      <c r="BE210" s="169"/>
      <c r="BF210" s="169"/>
      <c r="BG210" s="169"/>
      <c r="BH210" s="169"/>
    </row>
    <row r="211" spans="2:60" ht="15.75" x14ac:dyDescent="0.25">
      <c r="B211" s="169"/>
      <c r="C211" s="169"/>
      <c r="D211" s="169"/>
      <c r="E211" s="169"/>
      <c r="F211" s="169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69"/>
      <c r="AE211" s="169"/>
      <c r="AF211" s="169"/>
      <c r="AG211" s="169"/>
      <c r="AH211" s="169"/>
      <c r="AI211" s="169"/>
      <c r="AJ211" s="169"/>
      <c r="AK211" s="169"/>
      <c r="AL211" s="169"/>
      <c r="AM211" s="169"/>
      <c r="AN211" s="169"/>
      <c r="AO211" s="169"/>
      <c r="AP211" s="169"/>
      <c r="AQ211" s="169"/>
      <c r="AR211" s="169"/>
      <c r="AS211" s="169"/>
      <c r="AT211" s="169"/>
      <c r="AU211" s="169"/>
      <c r="AV211" s="169"/>
      <c r="AW211" s="169"/>
      <c r="AX211" s="169"/>
      <c r="AY211" s="169"/>
      <c r="AZ211" s="169"/>
      <c r="BA211" s="169"/>
      <c r="BB211" s="169"/>
      <c r="BC211" s="169"/>
      <c r="BD211" s="169"/>
      <c r="BE211" s="169"/>
      <c r="BF211" s="169"/>
      <c r="BG211" s="169"/>
      <c r="BH211" s="169"/>
    </row>
    <row r="212" spans="2:60" ht="15.75" x14ac:dyDescent="0.25">
      <c r="B212" s="169"/>
      <c r="C212" s="169"/>
      <c r="D212" s="169"/>
      <c r="E212" s="169"/>
      <c r="F212" s="169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N212" s="169"/>
      <c r="AO212" s="169"/>
      <c r="AP212" s="169"/>
      <c r="AQ212" s="169"/>
      <c r="AR212" s="169"/>
      <c r="AS212" s="169"/>
      <c r="AT212" s="169"/>
      <c r="AU212" s="169"/>
      <c r="AV212" s="169"/>
      <c r="AW212" s="169"/>
      <c r="AX212" s="169"/>
      <c r="AY212" s="169"/>
      <c r="AZ212" s="169"/>
      <c r="BA212" s="169"/>
      <c r="BB212" s="169"/>
      <c r="BC212" s="169"/>
      <c r="BD212" s="169"/>
      <c r="BE212" s="169"/>
      <c r="BF212" s="169"/>
      <c r="BG212" s="169"/>
      <c r="BH212" s="169"/>
    </row>
    <row r="213" spans="2:60" ht="15.75" x14ac:dyDescent="0.25">
      <c r="B213" s="169"/>
      <c r="C213" s="169"/>
      <c r="D213" s="169"/>
      <c r="E213" s="169"/>
      <c r="F213" s="169"/>
      <c r="G213" s="169"/>
      <c r="H213" s="169"/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  <c r="S213" s="169"/>
      <c r="T213" s="169"/>
      <c r="U213" s="169"/>
      <c r="V213" s="169"/>
      <c r="W213" s="169"/>
      <c r="X213" s="169"/>
      <c r="Y213" s="169"/>
      <c r="Z213" s="169"/>
      <c r="AA213" s="169"/>
      <c r="AB213" s="169"/>
      <c r="AC213" s="169"/>
      <c r="AD213" s="169"/>
      <c r="AE213" s="169"/>
      <c r="AF213" s="169"/>
      <c r="AG213" s="169"/>
      <c r="AH213" s="169"/>
      <c r="AI213" s="169"/>
      <c r="AJ213" s="169"/>
      <c r="AK213" s="169"/>
      <c r="AL213" s="169"/>
      <c r="AM213" s="169"/>
      <c r="AN213" s="169"/>
      <c r="AO213" s="169"/>
      <c r="AP213" s="169"/>
      <c r="AQ213" s="169"/>
      <c r="AR213" s="169"/>
      <c r="AS213" s="169"/>
      <c r="AT213" s="169"/>
      <c r="AU213" s="169"/>
      <c r="AV213" s="169"/>
      <c r="AW213" s="169"/>
      <c r="AX213" s="169"/>
      <c r="AY213" s="169"/>
      <c r="AZ213" s="169"/>
      <c r="BA213" s="169"/>
      <c r="BB213" s="169"/>
      <c r="BC213" s="169"/>
      <c r="BD213" s="169"/>
      <c r="BE213" s="169"/>
      <c r="BF213" s="169"/>
      <c r="BG213" s="169"/>
      <c r="BH213" s="169"/>
    </row>
    <row r="214" spans="2:60" ht="15.75" x14ac:dyDescent="0.25">
      <c r="B214" s="169"/>
      <c r="C214" s="169"/>
      <c r="D214" s="169"/>
      <c r="E214" s="169"/>
      <c r="F214" s="169"/>
      <c r="G214" s="169"/>
      <c r="H214" s="169"/>
      <c r="I214" s="169"/>
      <c r="J214" s="169"/>
      <c r="K214" s="169"/>
      <c r="L214" s="169"/>
      <c r="M214" s="169"/>
      <c r="N214" s="169"/>
      <c r="O214" s="169"/>
      <c r="P214" s="169"/>
      <c r="Q214" s="169"/>
      <c r="R214" s="169"/>
      <c r="S214" s="169"/>
      <c r="T214" s="169"/>
      <c r="U214" s="169"/>
      <c r="V214" s="169"/>
      <c r="W214" s="169"/>
      <c r="X214" s="169"/>
      <c r="Y214" s="169"/>
      <c r="Z214" s="169"/>
      <c r="AA214" s="169"/>
      <c r="AB214" s="169"/>
      <c r="AC214" s="169"/>
      <c r="AD214" s="169"/>
      <c r="AE214" s="169"/>
      <c r="AF214" s="169"/>
      <c r="AG214" s="169"/>
      <c r="AH214" s="169"/>
      <c r="AI214" s="169"/>
      <c r="AJ214" s="169"/>
      <c r="AK214" s="169"/>
      <c r="AL214" s="169"/>
      <c r="AM214" s="169"/>
      <c r="AN214" s="169"/>
      <c r="AO214" s="169"/>
      <c r="AP214" s="169"/>
      <c r="AQ214" s="169"/>
      <c r="AR214" s="169"/>
      <c r="AS214" s="169"/>
      <c r="AT214" s="169"/>
      <c r="AU214" s="169"/>
      <c r="AV214" s="169"/>
      <c r="AW214" s="169"/>
      <c r="AX214" s="169"/>
      <c r="AY214" s="169"/>
      <c r="AZ214" s="169"/>
      <c r="BA214" s="169"/>
      <c r="BB214" s="169"/>
      <c r="BC214" s="169"/>
      <c r="BD214" s="169"/>
      <c r="BE214" s="169"/>
      <c r="BF214" s="169"/>
      <c r="BG214" s="169"/>
      <c r="BH214" s="169"/>
    </row>
    <row r="215" spans="2:60" ht="15.75" x14ac:dyDescent="0.25">
      <c r="B215" s="169"/>
      <c r="C215" s="169"/>
      <c r="D215" s="169"/>
      <c r="E215" s="169"/>
      <c r="F215" s="169"/>
      <c r="G215" s="169"/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  <c r="S215" s="169"/>
      <c r="T215" s="169"/>
      <c r="U215" s="169"/>
      <c r="V215" s="169"/>
      <c r="W215" s="169"/>
      <c r="X215" s="169"/>
      <c r="Y215" s="169"/>
      <c r="Z215" s="169"/>
      <c r="AA215" s="169"/>
      <c r="AB215" s="169"/>
      <c r="AC215" s="169"/>
      <c r="AD215" s="169"/>
      <c r="AE215" s="169"/>
      <c r="AF215" s="169"/>
      <c r="AG215" s="169"/>
      <c r="AH215" s="169"/>
      <c r="AI215" s="169"/>
      <c r="AJ215" s="169"/>
      <c r="AK215" s="169"/>
      <c r="AL215" s="169"/>
      <c r="AM215" s="169"/>
      <c r="AN215" s="169"/>
      <c r="AO215" s="169"/>
      <c r="AP215" s="169"/>
      <c r="AQ215" s="169"/>
      <c r="AR215" s="169"/>
      <c r="AS215" s="169"/>
      <c r="AT215" s="169"/>
      <c r="AU215" s="169"/>
      <c r="AV215" s="169"/>
      <c r="AW215" s="169"/>
      <c r="AX215" s="169"/>
      <c r="AY215" s="169"/>
      <c r="AZ215" s="169"/>
      <c r="BA215" s="169"/>
      <c r="BB215" s="169"/>
      <c r="BC215" s="169"/>
      <c r="BD215" s="169"/>
      <c r="BE215" s="169"/>
      <c r="BF215" s="169"/>
      <c r="BG215" s="169"/>
      <c r="BH215" s="169"/>
    </row>
    <row r="216" spans="2:60" ht="15.75" x14ac:dyDescent="0.25">
      <c r="B216" s="169"/>
      <c r="C216" s="169"/>
      <c r="D216" s="169"/>
      <c r="E216" s="169"/>
      <c r="F216" s="169"/>
      <c r="G216" s="169"/>
      <c r="H216" s="169"/>
      <c r="I216" s="169"/>
      <c r="J216" s="169"/>
      <c r="K216" s="169"/>
      <c r="L216" s="169"/>
      <c r="M216" s="169"/>
      <c r="N216" s="169"/>
      <c r="O216" s="169"/>
      <c r="P216" s="169"/>
      <c r="Q216" s="169"/>
      <c r="R216" s="169"/>
      <c r="S216" s="169"/>
      <c r="T216" s="169"/>
      <c r="U216" s="169"/>
      <c r="V216" s="169"/>
      <c r="W216" s="169"/>
      <c r="X216" s="169"/>
      <c r="Y216" s="169"/>
      <c r="Z216" s="169"/>
      <c r="AA216" s="169"/>
      <c r="AB216" s="169"/>
      <c r="AC216" s="169"/>
      <c r="AD216" s="169"/>
      <c r="AE216" s="169"/>
      <c r="AF216" s="169"/>
      <c r="AG216" s="169"/>
      <c r="AH216" s="169"/>
      <c r="AI216" s="169"/>
      <c r="AJ216" s="169"/>
      <c r="AK216" s="169"/>
      <c r="AL216" s="169"/>
      <c r="AM216" s="169"/>
      <c r="AN216" s="169"/>
      <c r="AO216" s="169"/>
      <c r="AP216" s="169"/>
      <c r="AQ216" s="169"/>
      <c r="AR216" s="169"/>
      <c r="AS216" s="169"/>
      <c r="AT216" s="169"/>
      <c r="AU216" s="169"/>
      <c r="AV216" s="169"/>
      <c r="AW216" s="169"/>
      <c r="AX216" s="169"/>
      <c r="AY216" s="169"/>
      <c r="AZ216" s="169"/>
      <c r="BA216" s="169"/>
      <c r="BB216" s="169"/>
      <c r="BC216" s="169"/>
      <c r="BD216" s="169"/>
      <c r="BE216" s="169"/>
      <c r="BF216" s="169"/>
      <c r="BG216" s="169"/>
      <c r="BH216" s="169"/>
    </row>
    <row r="217" spans="2:60" ht="15.75" x14ac:dyDescent="0.25">
      <c r="B217" s="169"/>
      <c r="C217" s="169"/>
      <c r="D217" s="169"/>
      <c r="E217" s="169"/>
      <c r="F217" s="169"/>
      <c r="G217" s="169"/>
      <c r="H217" s="169"/>
      <c r="I217" s="169"/>
      <c r="J217" s="169"/>
      <c r="K217" s="169"/>
      <c r="L217" s="169"/>
      <c r="M217" s="169"/>
      <c r="N217" s="169"/>
      <c r="O217" s="169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  <c r="AC217" s="169"/>
      <c r="AD217" s="169"/>
      <c r="AE217" s="169"/>
      <c r="AF217" s="169"/>
      <c r="AG217" s="169"/>
      <c r="AH217" s="169"/>
      <c r="AI217" s="169"/>
      <c r="AJ217" s="169"/>
      <c r="AK217" s="169"/>
      <c r="AL217" s="169"/>
      <c r="AM217" s="169"/>
      <c r="AN217" s="169"/>
      <c r="AO217" s="169"/>
      <c r="AP217" s="169"/>
      <c r="AQ217" s="169"/>
      <c r="AR217" s="169"/>
      <c r="AS217" s="169"/>
      <c r="AT217" s="169"/>
      <c r="AU217" s="169"/>
      <c r="AV217" s="169"/>
      <c r="AW217" s="169"/>
      <c r="AX217" s="169"/>
      <c r="AY217" s="169"/>
      <c r="AZ217" s="169"/>
      <c r="BA217" s="169"/>
      <c r="BB217" s="169"/>
      <c r="BC217" s="169"/>
      <c r="BD217" s="169"/>
      <c r="BE217" s="169"/>
      <c r="BF217" s="169"/>
      <c r="BG217" s="169"/>
      <c r="BH217" s="169"/>
    </row>
    <row r="218" spans="2:60" ht="15.75" x14ac:dyDescent="0.25">
      <c r="B218" s="169"/>
      <c r="C218" s="169"/>
      <c r="D218" s="169"/>
      <c r="E218" s="169"/>
      <c r="F218" s="169"/>
      <c r="G218" s="169"/>
      <c r="H218" s="169"/>
      <c r="I218" s="169"/>
      <c r="J218" s="169"/>
      <c r="K218" s="169"/>
      <c r="L218" s="169"/>
      <c r="M218" s="169"/>
      <c r="N218" s="169"/>
      <c r="O218" s="169"/>
      <c r="P218" s="169"/>
      <c r="Q218" s="169"/>
      <c r="R218" s="169"/>
      <c r="S218" s="169"/>
      <c r="T218" s="169"/>
      <c r="U218" s="169"/>
      <c r="V218" s="169"/>
      <c r="W218" s="169"/>
      <c r="X218" s="169"/>
      <c r="Y218" s="169"/>
      <c r="Z218" s="169"/>
      <c r="AA218" s="169"/>
      <c r="AB218" s="169"/>
      <c r="AC218" s="169"/>
      <c r="AD218" s="169"/>
      <c r="AE218" s="169"/>
      <c r="AF218" s="169"/>
      <c r="AG218" s="169"/>
      <c r="AH218" s="169"/>
      <c r="AI218" s="169"/>
      <c r="AJ218" s="169"/>
      <c r="AK218" s="169"/>
      <c r="AL218" s="169"/>
      <c r="AM218" s="169"/>
      <c r="AN218" s="169"/>
      <c r="AO218" s="169"/>
      <c r="AP218" s="169"/>
      <c r="AQ218" s="169"/>
      <c r="AR218" s="169"/>
      <c r="AS218" s="169"/>
      <c r="AT218" s="169"/>
      <c r="AU218" s="169"/>
      <c r="AV218" s="169"/>
      <c r="AW218" s="169"/>
      <c r="AX218" s="169"/>
      <c r="AY218" s="169"/>
      <c r="AZ218" s="169"/>
      <c r="BA218" s="169"/>
      <c r="BB218" s="169"/>
      <c r="BC218" s="169"/>
      <c r="BD218" s="169"/>
      <c r="BE218" s="169"/>
      <c r="BF218" s="169"/>
      <c r="BG218" s="169"/>
      <c r="BH218" s="169"/>
    </row>
    <row r="219" spans="2:60" ht="15.75" x14ac:dyDescent="0.25">
      <c r="B219" s="169"/>
      <c r="C219" s="169"/>
      <c r="D219" s="169"/>
      <c r="E219" s="169"/>
      <c r="F219" s="169"/>
      <c r="G219" s="169"/>
      <c r="H219" s="169"/>
      <c r="I219" s="169"/>
      <c r="J219" s="169"/>
      <c r="K219" s="169"/>
      <c r="L219" s="169"/>
      <c r="M219" s="169"/>
      <c r="N219" s="169"/>
      <c r="O219" s="169"/>
      <c r="P219" s="169"/>
      <c r="Q219" s="169"/>
      <c r="R219" s="169"/>
      <c r="S219" s="169"/>
      <c r="T219" s="169"/>
      <c r="U219" s="169"/>
      <c r="V219" s="169"/>
      <c r="W219" s="169"/>
      <c r="X219" s="169"/>
      <c r="Y219" s="169"/>
      <c r="Z219" s="169"/>
      <c r="AA219" s="169"/>
      <c r="AB219" s="169"/>
      <c r="AC219" s="169"/>
      <c r="AD219" s="169"/>
      <c r="AE219" s="169"/>
      <c r="AF219" s="169"/>
      <c r="AG219" s="169"/>
      <c r="AH219" s="169"/>
      <c r="AI219" s="169"/>
      <c r="AJ219" s="169"/>
      <c r="AK219" s="169"/>
      <c r="AL219" s="169"/>
      <c r="AM219" s="169"/>
      <c r="AN219" s="169"/>
      <c r="AO219" s="169"/>
      <c r="AP219" s="169"/>
      <c r="AQ219" s="169"/>
      <c r="AR219" s="169"/>
      <c r="AS219" s="169"/>
      <c r="AT219" s="169"/>
      <c r="AU219" s="169"/>
      <c r="AV219" s="169"/>
      <c r="AW219" s="169"/>
      <c r="AX219" s="169"/>
      <c r="AY219" s="169"/>
      <c r="AZ219" s="169"/>
      <c r="BA219" s="169"/>
      <c r="BB219" s="169"/>
      <c r="BC219" s="169"/>
      <c r="BD219" s="169"/>
      <c r="BE219" s="169"/>
      <c r="BF219" s="169"/>
      <c r="BG219" s="169"/>
      <c r="BH219" s="169"/>
    </row>
    <row r="220" spans="2:60" ht="15.75" x14ac:dyDescent="0.25">
      <c r="B220" s="169"/>
      <c r="C220" s="169"/>
      <c r="D220" s="169"/>
      <c r="E220" s="169"/>
      <c r="F220" s="169"/>
      <c r="G220" s="169"/>
      <c r="H220" s="169"/>
      <c r="I220" s="169"/>
      <c r="J220" s="169"/>
      <c r="K220" s="169"/>
      <c r="L220" s="169"/>
      <c r="M220" s="169"/>
      <c r="N220" s="169"/>
      <c r="O220" s="169"/>
      <c r="P220" s="169"/>
      <c r="Q220" s="169"/>
      <c r="R220" s="169"/>
      <c r="S220" s="169"/>
      <c r="T220" s="169"/>
      <c r="U220" s="169"/>
      <c r="V220" s="169"/>
      <c r="W220" s="169"/>
      <c r="X220" s="169"/>
      <c r="Y220" s="169"/>
      <c r="Z220" s="169"/>
      <c r="AA220" s="169"/>
      <c r="AB220" s="169"/>
      <c r="AC220" s="169"/>
      <c r="AD220" s="169"/>
      <c r="AE220" s="169"/>
      <c r="AF220" s="169"/>
      <c r="AG220" s="169"/>
      <c r="AH220" s="169"/>
      <c r="AI220" s="169"/>
      <c r="AJ220" s="169"/>
      <c r="AK220" s="169"/>
      <c r="AL220" s="169"/>
      <c r="AM220" s="169"/>
      <c r="AN220" s="169"/>
      <c r="AO220" s="169"/>
      <c r="AP220" s="169"/>
      <c r="AQ220" s="169"/>
      <c r="AR220" s="169"/>
      <c r="AS220" s="169"/>
      <c r="AT220" s="169"/>
      <c r="AU220" s="169"/>
      <c r="AV220" s="169"/>
      <c r="AW220" s="169"/>
      <c r="AX220" s="169"/>
      <c r="AY220" s="169"/>
      <c r="AZ220" s="169"/>
      <c r="BA220" s="169"/>
      <c r="BB220" s="169"/>
      <c r="BC220" s="169"/>
      <c r="BD220" s="169"/>
      <c r="BE220" s="169"/>
      <c r="BF220" s="169"/>
      <c r="BG220" s="169"/>
      <c r="BH220" s="169"/>
    </row>
    <row r="221" spans="2:60" ht="15.75" x14ac:dyDescent="0.25">
      <c r="B221" s="169"/>
      <c r="C221" s="169"/>
      <c r="D221" s="169"/>
      <c r="E221" s="169"/>
      <c r="F221" s="169"/>
      <c r="G221" s="169"/>
      <c r="H221" s="169"/>
      <c r="I221" s="169"/>
      <c r="J221" s="169"/>
      <c r="K221" s="169"/>
      <c r="L221" s="169"/>
      <c r="M221" s="169"/>
      <c r="N221" s="169"/>
      <c r="O221" s="169"/>
      <c r="P221" s="169"/>
      <c r="Q221" s="169"/>
      <c r="R221" s="169"/>
      <c r="S221" s="169"/>
      <c r="T221" s="169"/>
      <c r="U221" s="169"/>
      <c r="V221" s="169"/>
      <c r="W221" s="169"/>
      <c r="X221" s="169"/>
      <c r="Y221" s="169"/>
      <c r="Z221" s="169"/>
      <c r="AA221" s="169"/>
      <c r="AB221" s="169"/>
      <c r="AC221" s="169"/>
      <c r="AD221" s="169"/>
      <c r="AE221" s="169"/>
      <c r="AF221" s="169"/>
      <c r="AG221" s="169"/>
      <c r="AH221" s="169"/>
      <c r="AI221" s="169"/>
      <c r="AJ221" s="169"/>
      <c r="AK221" s="169"/>
      <c r="AL221" s="169"/>
      <c r="AM221" s="169"/>
      <c r="AN221" s="169"/>
      <c r="AO221" s="169"/>
      <c r="AP221" s="169"/>
      <c r="AQ221" s="169"/>
      <c r="AR221" s="169"/>
      <c r="AS221" s="169"/>
      <c r="AT221" s="169"/>
      <c r="AU221" s="169"/>
      <c r="AV221" s="169"/>
      <c r="AW221" s="169"/>
      <c r="AX221" s="169"/>
      <c r="AY221" s="169"/>
      <c r="AZ221" s="169"/>
      <c r="BA221" s="169"/>
      <c r="BB221" s="169"/>
      <c r="BC221" s="169"/>
      <c r="BD221" s="169"/>
      <c r="BE221" s="169"/>
      <c r="BF221" s="169"/>
      <c r="BG221" s="169"/>
      <c r="BH221" s="169"/>
    </row>
    <row r="222" spans="2:60" ht="15.75" x14ac:dyDescent="0.25">
      <c r="B222" s="169"/>
      <c r="C222" s="169"/>
      <c r="D222" s="169"/>
      <c r="E222" s="169"/>
      <c r="F222" s="169"/>
      <c r="G222" s="169"/>
      <c r="H222" s="169"/>
      <c r="I222" s="169"/>
      <c r="J222" s="169"/>
      <c r="K222" s="169"/>
      <c r="L222" s="169"/>
      <c r="M222" s="169"/>
      <c r="N222" s="169"/>
      <c r="O222" s="169"/>
      <c r="P222" s="169"/>
      <c r="Q222" s="169"/>
      <c r="R222" s="169"/>
      <c r="S222" s="169"/>
      <c r="T222" s="169"/>
      <c r="U222" s="169"/>
      <c r="V222" s="169"/>
      <c r="W222" s="169"/>
      <c r="X222" s="169"/>
      <c r="Y222" s="169"/>
      <c r="Z222" s="169"/>
      <c r="AA222" s="169"/>
      <c r="AB222" s="169"/>
      <c r="AC222" s="169"/>
      <c r="AD222" s="169"/>
      <c r="AE222" s="169"/>
      <c r="AF222" s="169"/>
      <c r="AG222" s="169"/>
      <c r="AH222" s="169"/>
      <c r="AI222" s="169"/>
      <c r="AJ222" s="169"/>
      <c r="AK222" s="169"/>
      <c r="AL222" s="169"/>
      <c r="AM222" s="169"/>
      <c r="AN222" s="169"/>
      <c r="AO222" s="169"/>
      <c r="AP222" s="169"/>
      <c r="AQ222" s="169"/>
      <c r="AR222" s="169"/>
      <c r="AS222" s="169"/>
      <c r="AT222" s="169"/>
      <c r="AU222" s="169"/>
      <c r="AV222" s="169"/>
      <c r="AW222" s="169"/>
      <c r="AX222" s="169"/>
      <c r="AY222" s="169"/>
      <c r="AZ222" s="169"/>
      <c r="BA222" s="169"/>
      <c r="BB222" s="169"/>
      <c r="BC222" s="169"/>
      <c r="BD222" s="169"/>
      <c r="BE222" s="169"/>
      <c r="BF222" s="169"/>
      <c r="BG222" s="169"/>
      <c r="BH222" s="169"/>
    </row>
    <row r="223" spans="2:60" ht="15.75" x14ac:dyDescent="0.25">
      <c r="B223" s="169"/>
      <c r="C223" s="169"/>
      <c r="D223" s="169"/>
      <c r="E223" s="169"/>
      <c r="F223" s="169"/>
      <c r="G223" s="169"/>
      <c r="H223" s="169"/>
      <c r="I223" s="169"/>
      <c r="J223" s="169"/>
      <c r="K223" s="169"/>
      <c r="L223" s="169"/>
      <c r="M223" s="169"/>
      <c r="N223" s="169"/>
      <c r="O223" s="169"/>
      <c r="P223" s="169"/>
      <c r="Q223" s="169"/>
      <c r="R223" s="169"/>
      <c r="S223" s="169"/>
      <c r="T223" s="169"/>
      <c r="U223" s="169"/>
      <c r="V223" s="169"/>
      <c r="W223" s="169"/>
      <c r="X223" s="169"/>
      <c r="Y223" s="169"/>
      <c r="Z223" s="169"/>
      <c r="AA223" s="169"/>
      <c r="AB223" s="169"/>
      <c r="AC223" s="169"/>
      <c r="AD223" s="169"/>
      <c r="AE223" s="169"/>
      <c r="AF223" s="169"/>
      <c r="AG223" s="169"/>
      <c r="AH223" s="169"/>
      <c r="AI223" s="169"/>
      <c r="AJ223" s="169"/>
      <c r="AK223" s="169"/>
      <c r="AL223" s="169"/>
      <c r="AM223" s="169"/>
      <c r="AN223" s="169"/>
      <c r="AO223" s="169"/>
      <c r="AP223" s="169"/>
      <c r="AQ223" s="169"/>
      <c r="AR223" s="169"/>
      <c r="AS223" s="169"/>
      <c r="AT223" s="169"/>
      <c r="AU223" s="169"/>
      <c r="AV223" s="169"/>
      <c r="AW223" s="169"/>
      <c r="AX223" s="169"/>
      <c r="AY223" s="169"/>
      <c r="AZ223" s="169"/>
      <c r="BA223" s="169"/>
      <c r="BB223" s="169"/>
      <c r="BC223" s="169"/>
      <c r="BD223" s="169"/>
      <c r="BE223" s="169"/>
      <c r="BF223" s="169"/>
      <c r="BG223" s="169"/>
      <c r="BH223" s="169"/>
    </row>
    <row r="224" spans="2:60" ht="15.75" x14ac:dyDescent="0.25">
      <c r="B224" s="169"/>
      <c r="C224" s="169"/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  <c r="Z224" s="169"/>
      <c r="AA224" s="169"/>
      <c r="AB224" s="169"/>
      <c r="AC224" s="169"/>
      <c r="AD224" s="169"/>
      <c r="AE224" s="169"/>
      <c r="AF224" s="169"/>
      <c r="AG224" s="169"/>
      <c r="AH224" s="169"/>
      <c r="AI224" s="169"/>
      <c r="AJ224" s="169"/>
      <c r="AK224" s="169"/>
      <c r="AL224" s="169"/>
      <c r="AM224" s="169"/>
      <c r="AN224" s="169"/>
      <c r="AO224" s="169"/>
      <c r="AP224" s="169"/>
      <c r="AQ224" s="169"/>
      <c r="AR224" s="169"/>
      <c r="AS224" s="169"/>
      <c r="AT224" s="169"/>
      <c r="AU224" s="169"/>
      <c r="AV224" s="169"/>
      <c r="AW224" s="169"/>
      <c r="AX224" s="169"/>
      <c r="AY224" s="169"/>
      <c r="AZ224" s="169"/>
      <c r="BA224" s="169"/>
      <c r="BB224" s="169"/>
      <c r="BC224" s="169"/>
      <c r="BD224" s="169"/>
      <c r="BE224" s="169"/>
      <c r="BF224" s="169"/>
      <c r="BG224" s="169"/>
      <c r="BH224" s="169"/>
    </row>
    <row r="225" spans="2:60" ht="15.75" x14ac:dyDescent="0.25">
      <c r="B225" s="169"/>
      <c r="C225" s="169"/>
      <c r="D225" s="169"/>
      <c r="E225" s="169"/>
      <c r="F225" s="169"/>
      <c r="G225" s="169"/>
      <c r="H225" s="169"/>
      <c r="I225" s="169"/>
      <c r="J225" s="169"/>
      <c r="K225" s="169"/>
      <c r="L225" s="169"/>
      <c r="M225" s="169"/>
      <c r="N225" s="169"/>
      <c r="O225" s="169"/>
      <c r="P225" s="169"/>
      <c r="Q225" s="169"/>
      <c r="R225" s="169"/>
      <c r="S225" s="169"/>
      <c r="T225" s="169"/>
      <c r="U225" s="169"/>
      <c r="V225" s="169"/>
      <c r="W225" s="169"/>
      <c r="X225" s="169"/>
      <c r="Y225" s="169"/>
      <c r="Z225" s="169"/>
      <c r="AA225" s="169"/>
      <c r="AB225" s="169"/>
      <c r="AC225" s="169"/>
      <c r="AD225" s="169"/>
      <c r="AE225" s="169"/>
      <c r="AF225" s="169"/>
      <c r="AG225" s="169"/>
      <c r="AH225" s="169"/>
      <c r="AI225" s="169"/>
      <c r="AJ225" s="169"/>
      <c r="AK225" s="169"/>
      <c r="AL225" s="169"/>
      <c r="AM225" s="169"/>
      <c r="AN225" s="169"/>
      <c r="AO225" s="169"/>
      <c r="AP225" s="169"/>
      <c r="AQ225" s="169"/>
      <c r="AR225" s="169"/>
      <c r="AS225" s="169"/>
      <c r="AT225" s="169"/>
      <c r="AU225" s="169"/>
      <c r="AV225" s="169"/>
      <c r="AW225" s="169"/>
      <c r="AX225" s="169"/>
      <c r="AY225" s="169"/>
      <c r="AZ225" s="169"/>
      <c r="BA225" s="169"/>
      <c r="BB225" s="169"/>
      <c r="BC225" s="169"/>
      <c r="BD225" s="169"/>
      <c r="BE225" s="169"/>
      <c r="BF225" s="169"/>
      <c r="BG225" s="169"/>
      <c r="BH225" s="169"/>
    </row>
    <row r="226" spans="2:60" ht="15.75" x14ac:dyDescent="0.25">
      <c r="B226" s="169"/>
      <c r="C226" s="169"/>
      <c r="D226" s="169"/>
      <c r="E226" s="169"/>
      <c r="F226" s="169"/>
      <c r="G226" s="169"/>
      <c r="H226" s="169"/>
      <c r="I226" s="169"/>
      <c r="J226" s="169"/>
      <c r="K226" s="169"/>
      <c r="L226" s="169"/>
      <c r="M226" s="169"/>
      <c r="N226" s="169"/>
      <c r="O226" s="169"/>
      <c r="P226" s="169"/>
      <c r="Q226" s="169"/>
      <c r="R226" s="169"/>
      <c r="S226" s="169"/>
      <c r="T226" s="169"/>
      <c r="U226" s="169"/>
      <c r="V226" s="169"/>
      <c r="W226" s="169"/>
      <c r="X226" s="169"/>
      <c r="Y226" s="169"/>
      <c r="Z226" s="169"/>
      <c r="AA226" s="169"/>
      <c r="AB226" s="169"/>
      <c r="AC226" s="169"/>
      <c r="AD226" s="169"/>
      <c r="AE226" s="169"/>
      <c r="AF226" s="169"/>
      <c r="AG226" s="169"/>
      <c r="AH226" s="169"/>
      <c r="AI226" s="169"/>
      <c r="AJ226" s="169"/>
      <c r="AK226" s="169"/>
      <c r="AL226" s="169"/>
      <c r="AM226" s="169"/>
      <c r="AN226" s="169"/>
      <c r="AO226" s="169"/>
      <c r="AP226" s="169"/>
      <c r="AQ226" s="169"/>
      <c r="AR226" s="169"/>
      <c r="AS226" s="169"/>
      <c r="AT226" s="169"/>
      <c r="AU226" s="169"/>
      <c r="AV226" s="169"/>
      <c r="AW226" s="169"/>
      <c r="AX226" s="169"/>
      <c r="AY226" s="169"/>
      <c r="AZ226" s="169"/>
      <c r="BA226" s="169"/>
      <c r="BB226" s="169"/>
      <c r="BC226" s="169"/>
      <c r="BD226" s="169"/>
      <c r="BE226" s="169"/>
      <c r="BF226" s="169"/>
      <c r="BG226" s="169"/>
      <c r="BH226" s="169"/>
    </row>
    <row r="227" spans="2:60" ht="15.75" x14ac:dyDescent="0.25">
      <c r="B227" s="169"/>
      <c r="C227" s="169"/>
      <c r="D227" s="169"/>
      <c r="E227" s="169"/>
      <c r="F227" s="169"/>
      <c r="G227" s="169"/>
      <c r="H227" s="169"/>
      <c r="I227" s="169"/>
      <c r="J227" s="169"/>
      <c r="K227" s="169"/>
      <c r="L227" s="169"/>
      <c r="M227" s="169"/>
      <c r="N227" s="169"/>
      <c r="O227" s="169"/>
      <c r="P227" s="169"/>
      <c r="Q227" s="169"/>
      <c r="R227" s="169"/>
      <c r="S227" s="169"/>
      <c r="T227" s="169"/>
      <c r="U227" s="169"/>
      <c r="V227" s="169"/>
      <c r="W227" s="169"/>
      <c r="X227" s="169"/>
      <c r="Y227" s="169"/>
      <c r="Z227" s="169"/>
      <c r="AA227" s="169"/>
      <c r="AB227" s="169"/>
      <c r="AC227" s="169"/>
      <c r="AD227" s="169"/>
      <c r="AE227" s="169"/>
      <c r="AF227" s="169"/>
      <c r="AG227" s="169"/>
      <c r="AH227" s="169"/>
      <c r="AI227" s="169"/>
      <c r="AJ227" s="169"/>
      <c r="AK227" s="169"/>
      <c r="AL227" s="169"/>
      <c r="AM227" s="169"/>
      <c r="AN227" s="169"/>
      <c r="AO227" s="169"/>
      <c r="AP227" s="169"/>
      <c r="AQ227" s="169"/>
      <c r="AR227" s="169"/>
      <c r="AS227" s="169"/>
      <c r="AT227" s="169"/>
      <c r="AU227" s="169"/>
      <c r="AV227" s="169"/>
      <c r="AW227" s="169"/>
      <c r="AX227" s="169"/>
      <c r="AY227" s="169"/>
      <c r="AZ227" s="169"/>
      <c r="BA227" s="169"/>
      <c r="BB227" s="169"/>
      <c r="BC227" s="169"/>
      <c r="BD227" s="169"/>
      <c r="BE227" s="169"/>
      <c r="BF227" s="169"/>
      <c r="BG227" s="169"/>
      <c r="BH227" s="169"/>
    </row>
    <row r="228" spans="2:60" ht="15.75" x14ac:dyDescent="0.25">
      <c r="B228" s="169"/>
      <c r="C228" s="169"/>
      <c r="D228" s="169"/>
      <c r="E228" s="169"/>
      <c r="F228" s="169"/>
      <c r="G228" s="169"/>
      <c r="H228" s="169"/>
      <c r="I228" s="169"/>
      <c r="J228" s="169"/>
      <c r="K228" s="169"/>
      <c r="L228" s="169"/>
      <c r="M228" s="169"/>
      <c r="N228" s="169"/>
      <c r="O228" s="169"/>
      <c r="P228" s="169"/>
      <c r="Q228" s="169"/>
      <c r="R228" s="169"/>
      <c r="S228" s="169"/>
      <c r="T228" s="169"/>
      <c r="U228" s="169"/>
      <c r="V228" s="169"/>
      <c r="W228" s="169"/>
      <c r="X228" s="169"/>
      <c r="Y228" s="169"/>
      <c r="Z228" s="169"/>
      <c r="AA228" s="169"/>
      <c r="AB228" s="169"/>
      <c r="AC228" s="169"/>
      <c r="AD228" s="169"/>
      <c r="AE228" s="169"/>
      <c r="AF228" s="169"/>
      <c r="AG228" s="169"/>
      <c r="AH228" s="169"/>
      <c r="AI228" s="169"/>
      <c r="AJ228" s="169"/>
      <c r="AK228" s="169"/>
      <c r="AL228" s="169"/>
      <c r="AM228" s="169"/>
      <c r="AN228" s="169"/>
      <c r="AO228" s="169"/>
      <c r="AP228" s="169"/>
      <c r="AQ228" s="169"/>
      <c r="AR228" s="169"/>
      <c r="AS228" s="169"/>
      <c r="AT228" s="169"/>
      <c r="AU228" s="169"/>
      <c r="AV228" s="169"/>
      <c r="AW228" s="169"/>
      <c r="AX228" s="169"/>
      <c r="AY228" s="169"/>
      <c r="AZ228" s="169"/>
      <c r="BA228" s="169"/>
      <c r="BB228" s="169"/>
      <c r="BC228" s="169"/>
      <c r="BD228" s="169"/>
      <c r="BE228" s="169"/>
      <c r="BF228" s="169"/>
      <c r="BG228" s="169"/>
      <c r="BH228" s="169"/>
    </row>
    <row r="229" spans="2:60" ht="15.75" x14ac:dyDescent="0.25">
      <c r="B229" s="169"/>
      <c r="C229" s="169"/>
      <c r="D229" s="169"/>
      <c r="E229" s="169"/>
      <c r="F229" s="169"/>
      <c r="G229" s="169"/>
      <c r="H229" s="169"/>
      <c r="I229" s="169"/>
      <c r="J229" s="169"/>
      <c r="K229" s="169"/>
      <c r="L229" s="169"/>
      <c r="M229" s="169"/>
      <c r="N229" s="169"/>
      <c r="O229" s="169"/>
      <c r="P229" s="169"/>
      <c r="Q229" s="169"/>
      <c r="R229" s="169"/>
      <c r="S229" s="169"/>
      <c r="T229" s="169"/>
      <c r="U229" s="169"/>
      <c r="V229" s="169"/>
      <c r="W229" s="169"/>
      <c r="X229" s="169"/>
      <c r="Y229" s="169"/>
      <c r="Z229" s="169"/>
      <c r="AA229" s="169"/>
      <c r="AB229" s="169"/>
      <c r="AC229" s="169"/>
      <c r="AD229" s="169"/>
      <c r="AE229" s="169"/>
      <c r="AF229" s="169"/>
      <c r="AG229" s="169"/>
      <c r="AH229" s="169"/>
      <c r="AI229" s="169"/>
      <c r="AJ229" s="169"/>
      <c r="AK229" s="169"/>
      <c r="AL229" s="169"/>
      <c r="AM229" s="169"/>
      <c r="AN229" s="169"/>
      <c r="AO229" s="169"/>
      <c r="AP229" s="169"/>
      <c r="AQ229" s="169"/>
      <c r="AR229" s="169"/>
      <c r="AS229" s="169"/>
      <c r="AT229" s="169"/>
      <c r="AU229" s="169"/>
      <c r="AV229" s="169"/>
      <c r="AW229" s="169"/>
      <c r="AX229" s="169"/>
      <c r="AY229" s="169"/>
      <c r="AZ229" s="169"/>
      <c r="BA229" s="169"/>
      <c r="BB229" s="169"/>
      <c r="BC229" s="169"/>
      <c r="BD229" s="169"/>
      <c r="BE229" s="169"/>
      <c r="BF229" s="169"/>
      <c r="BG229" s="169"/>
      <c r="BH229" s="169"/>
    </row>
    <row r="230" spans="2:60" ht="15.75" x14ac:dyDescent="0.25">
      <c r="B230" s="169"/>
      <c r="C230" s="169"/>
      <c r="D230" s="169"/>
      <c r="E230" s="169"/>
      <c r="F230" s="169"/>
      <c r="G230" s="169"/>
      <c r="H230" s="169"/>
      <c r="I230" s="169"/>
      <c r="J230" s="169"/>
      <c r="K230" s="169"/>
      <c r="L230" s="169"/>
      <c r="M230" s="169"/>
      <c r="N230" s="169"/>
      <c r="O230" s="169"/>
      <c r="P230" s="169"/>
      <c r="Q230" s="169"/>
      <c r="R230" s="169"/>
      <c r="S230" s="169"/>
      <c r="T230" s="169"/>
      <c r="U230" s="169"/>
      <c r="V230" s="169"/>
      <c r="W230" s="169"/>
      <c r="X230" s="169"/>
      <c r="Y230" s="169"/>
      <c r="Z230" s="169"/>
      <c r="AA230" s="169"/>
      <c r="AB230" s="169"/>
      <c r="AC230" s="169"/>
      <c r="AD230" s="169"/>
      <c r="AE230" s="169"/>
      <c r="AF230" s="169"/>
      <c r="AG230" s="169"/>
      <c r="AH230" s="169"/>
      <c r="AI230" s="169"/>
      <c r="AJ230" s="169"/>
      <c r="AK230" s="169"/>
      <c r="AL230" s="169"/>
      <c r="AM230" s="169"/>
      <c r="AN230" s="169"/>
      <c r="AO230" s="169"/>
      <c r="AP230" s="169"/>
      <c r="AQ230" s="169"/>
      <c r="AR230" s="169"/>
      <c r="AS230" s="169"/>
      <c r="AT230" s="169"/>
      <c r="AU230" s="169"/>
      <c r="AV230" s="169"/>
      <c r="AW230" s="169"/>
      <c r="AX230" s="169"/>
      <c r="AY230" s="169"/>
      <c r="AZ230" s="169"/>
      <c r="BA230" s="169"/>
      <c r="BB230" s="169"/>
      <c r="BC230" s="169"/>
      <c r="BD230" s="169"/>
      <c r="BE230" s="169"/>
      <c r="BF230" s="169"/>
      <c r="BG230" s="169"/>
      <c r="BH230" s="169"/>
    </row>
    <row r="231" spans="2:60" ht="15.75" x14ac:dyDescent="0.25">
      <c r="B231" s="169"/>
      <c r="C231" s="169"/>
      <c r="D231" s="169"/>
      <c r="E231" s="169"/>
      <c r="F231" s="169"/>
      <c r="G231" s="169"/>
      <c r="H231" s="169"/>
      <c r="I231" s="169"/>
      <c r="J231" s="169"/>
      <c r="K231" s="169"/>
      <c r="L231" s="169"/>
      <c r="M231" s="169"/>
      <c r="N231" s="169"/>
      <c r="O231" s="169"/>
      <c r="P231" s="169"/>
      <c r="Q231" s="169"/>
      <c r="R231" s="169"/>
      <c r="S231" s="169"/>
      <c r="T231" s="169"/>
      <c r="U231" s="169"/>
      <c r="V231" s="169"/>
      <c r="W231" s="169"/>
      <c r="X231" s="169"/>
      <c r="Y231" s="169"/>
      <c r="Z231" s="169"/>
      <c r="AA231" s="169"/>
      <c r="AB231" s="169"/>
      <c r="AC231" s="169"/>
      <c r="AD231" s="169"/>
      <c r="AE231" s="169"/>
      <c r="AF231" s="169"/>
      <c r="AG231" s="169"/>
      <c r="AH231" s="169"/>
      <c r="AI231" s="169"/>
      <c r="AJ231" s="169"/>
      <c r="AK231" s="169"/>
      <c r="AL231" s="169"/>
      <c r="AM231" s="169"/>
      <c r="AN231" s="169"/>
      <c r="AO231" s="169"/>
      <c r="AP231" s="169"/>
      <c r="AQ231" s="169"/>
      <c r="AR231" s="169"/>
      <c r="AS231" s="169"/>
      <c r="AT231" s="169"/>
      <c r="AU231" s="169"/>
      <c r="AV231" s="169"/>
      <c r="AW231" s="169"/>
      <c r="AX231" s="169"/>
      <c r="AY231" s="169"/>
      <c r="AZ231" s="169"/>
      <c r="BA231" s="169"/>
      <c r="BB231" s="169"/>
      <c r="BC231" s="169"/>
      <c r="BD231" s="169"/>
      <c r="BE231" s="169"/>
      <c r="BF231" s="169"/>
      <c r="BG231" s="169"/>
      <c r="BH231" s="169"/>
    </row>
    <row r="232" spans="2:60" ht="15.75" x14ac:dyDescent="0.25">
      <c r="B232" s="169"/>
      <c r="C232" s="169"/>
      <c r="D232" s="169"/>
      <c r="E232" s="169"/>
      <c r="F232" s="169"/>
      <c r="G232" s="169"/>
      <c r="H232" s="169"/>
      <c r="I232" s="169"/>
      <c r="J232" s="169"/>
      <c r="K232" s="169"/>
      <c r="L232" s="169"/>
      <c r="M232" s="169"/>
      <c r="N232" s="169"/>
      <c r="O232" s="169"/>
      <c r="P232" s="169"/>
      <c r="Q232" s="169"/>
      <c r="R232" s="169"/>
      <c r="S232" s="169"/>
      <c r="T232" s="169"/>
      <c r="U232" s="169"/>
      <c r="V232" s="169"/>
      <c r="W232" s="169"/>
      <c r="X232" s="169"/>
      <c r="Y232" s="169"/>
      <c r="Z232" s="169"/>
      <c r="AA232" s="169"/>
      <c r="AB232" s="169"/>
      <c r="AC232" s="169"/>
      <c r="AD232" s="169"/>
      <c r="AE232" s="169"/>
      <c r="AF232" s="169"/>
      <c r="AG232" s="169"/>
      <c r="AH232" s="169"/>
      <c r="AI232" s="169"/>
      <c r="AJ232" s="169"/>
      <c r="AK232" s="169"/>
      <c r="AL232" s="169"/>
      <c r="AM232" s="169"/>
      <c r="AN232" s="169"/>
      <c r="AO232" s="169"/>
      <c r="AP232" s="169"/>
      <c r="AQ232" s="169"/>
      <c r="AR232" s="169"/>
      <c r="AS232" s="169"/>
      <c r="AT232" s="169"/>
      <c r="AU232" s="169"/>
      <c r="AV232" s="169"/>
      <c r="AW232" s="169"/>
      <c r="AX232" s="169"/>
      <c r="AY232" s="169"/>
      <c r="AZ232" s="169"/>
      <c r="BA232" s="169"/>
      <c r="BB232" s="169"/>
      <c r="BC232" s="169"/>
      <c r="BD232" s="169"/>
      <c r="BE232" s="169"/>
      <c r="BF232" s="169"/>
      <c r="BG232" s="169"/>
      <c r="BH232" s="169"/>
    </row>
    <row r="233" spans="2:60" ht="15.75" x14ac:dyDescent="0.25">
      <c r="B233" s="169"/>
      <c r="C233" s="169"/>
      <c r="D233" s="169"/>
      <c r="E233" s="169"/>
      <c r="F233" s="169"/>
      <c r="G233" s="169"/>
      <c r="H233" s="169"/>
      <c r="I233" s="169"/>
      <c r="J233" s="169"/>
      <c r="K233" s="169"/>
      <c r="L233" s="169"/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  <c r="W233" s="169"/>
      <c r="X233" s="169"/>
      <c r="Y233" s="169"/>
      <c r="Z233" s="169"/>
      <c r="AA233" s="169"/>
      <c r="AB233" s="169"/>
      <c r="AC233" s="169"/>
      <c r="AD233" s="169"/>
      <c r="AE233" s="169"/>
      <c r="AF233" s="169"/>
      <c r="AG233" s="169"/>
      <c r="AH233" s="169"/>
      <c r="AI233" s="169"/>
      <c r="AJ233" s="169"/>
      <c r="AK233" s="169"/>
      <c r="AL233" s="169"/>
      <c r="AM233" s="169"/>
      <c r="AN233" s="169"/>
      <c r="AO233" s="169"/>
      <c r="AP233" s="169"/>
      <c r="AQ233" s="169"/>
      <c r="AR233" s="169"/>
      <c r="AS233" s="169"/>
      <c r="AT233" s="169"/>
      <c r="AU233" s="169"/>
      <c r="AV233" s="169"/>
      <c r="AW233" s="169"/>
      <c r="AX233" s="169"/>
      <c r="AY233" s="169"/>
      <c r="AZ233" s="169"/>
      <c r="BA233" s="169"/>
      <c r="BB233" s="169"/>
      <c r="BC233" s="169"/>
      <c r="BD233" s="169"/>
      <c r="BE233" s="169"/>
      <c r="BF233" s="169"/>
      <c r="BG233" s="169"/>
      <c r="BH233" s="169"/>
    </row>
    <row r="234" spans="2:60" ht="15.75" x14ac:dyDescent="0.25">
      <c r="B234" s="169"/>
      <c r="C234" s="169"/>
      <c r="D234" s="169"/>
      <c r="E234" s="169"/>
      <c r="F234" s="169"/>
      <c r="G234" s="169"/>
      <c r="H234" s="169"/>
      <c r="I234" s="169"/>
      <c r="J234" s="169"/>
      <c r="K234" s="169"/>
      <c r="L234" s="169"/>
      <c r="M234" s="169"/>
      <c r="N234" s="169"/>
      <c r="O234" s="169"/>
      <c r="P234" s="169"/>
      <c r="Q234" s="169"/>
      <c r="R234" s="169"/>
      <c r="S234" s="169"/>
      <c r="T234" s="169"/>
      <c r="U234" s="169"/>
      <c r="V234" s="169"/>
      <c r="W234" s="169"/>
      <c r="X234" s="169"/>
      <c r="Y234" s="169"/>
      <c r="Z234" s="169"/>
      <c r="AA234" s="169"/>
      <c r="AB234" s="169"/>
      <c r="AC234" s="169"/>
      <c r="AD234" s="169"/>
      <c r="AE234" s="169"/>
      <c r="AF234" s="169"/>
      <c r="AG234" s="169"/>
      <c r="AH234" s="169"/>
      <c r="AI234" s="169"/>
      <c r="AJ234" s="169"/>
      <c r="AK234" s="169"/>
      <c r="AL234" s="169"/>
      <c r="AM234" s="169"/>
      <c r="AN234" s="169"/>
      <c r="AO234" s="169"/>
      <c r="AP234" s="169"/>
      <c r="AQ234" s="169"/>
      <c r="AR234" s="169"/>
      <c r="AS234" s="169"/>
      <c r="AT234" s="169"/>
      <c r="AU234" s="169"/>
      <c r="AV234" s="169"/>
      <c r="AW234" s="169"/>
      <c r="AX234" s="169"/>
      <c r="AY234" s="169"/>
      <c r="AZ234" s="169"/>
      <c r="BA234" s="169"/>
      <c r="BB234" s="169"/>
      <c r="BC234" s="169"/>
      <c r="BD234" s="169"/>
      <c r="BE234" s="169"/>
      <c r="BF234" s="169"/>
      <c r="BG234" s="169"/>
      <c r="BH234" s="169"/>
    </row>
    <row r="235" spans="2:60" ht="15.75" x14ac:dyDescent="0.25">
      <c r="B235" s="169"/>
      <c r="C235" s="169"/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/>
      <c r="O235" s="169"/>
      <c r="P235" s="169"/>
      <c r="Q235" s="169"/>
      <c r="R235" s="169"/>
      <c r="S235" s="169"/>
      <c r="T235" s="169"/>
      <c r="U235" s="169"/>
      <c r="V235" s="169"/>
      <c r="W235" s="169"/>
      <c r="X235" s="169"/>
      <c r="Y235" s="169"/>
      <c r="Z235" s="169"/>
      <c r="AA235" s="169"/>
      <c r="AB235" s="169"/>
      <c r="AC235" s="169"/>
      <c r="AD235" s="169"/>
      <c r="AE235" s="169"/>
      <c r="AF235" s="169"/>
      <c r="AG235" s="169"/>
      <c r="AH235" s="169"/>
      <c r="AI235" s="169"/>
      <c r="AJ235" s="169"/>
      <c r="AK235" s="169"/>
      <c r="AL235" s="169"/>
      <c r="AM235" s="169"/>
      <c r="AN235" s="169"/>
      <c r="AO235" s="169"/>
      <c r="AP235" s="169"/>
      <c r="AQ235" s="169"/>
      <c r="AR235" s="169"/>
      <c r="AS235" s="169"/>
      <c r="AT235" s="169"/>
      <c r="AU235" s="169"/>
      <c r="AV235" s="169"/>
      <c r="AW235" s="169"/>
      <c r="AX235" s="169"/>
      <c r="AY235" s="169"/>
      <c r="AZ235" s="169"/>
      <c r="BA235" s="169"/>
      <c r="BB235" s="169"/>
      <c r="BC235" s="169"/>
      <c r="BD235" s="169"/>
      <c r="BE235" s="169"/>
      <c r="BF235" s="169"/>
      <c r="BG235" s="169"/>
      <c r="BH235" s="169"/>
    </row>
    <row r="236" spans="2:60" ht="15.75" x14ac:dyDescent="0.25">
      <c r="B236" s="169"/>
      <c r="C236" s="169"/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  <c r="O236" s="169"/>
      <c r="P236" s="169"/>
      <c r="Q236" s="169"/>
      <c r="R236" s="169"/>
      <c r="S236" s="169"/>
      <c r="T236" s="169"/>
      <c r="U236" s="169"/>
      <c r="V236" s="169"/>
      <c r="W236" s="169"/>
      <c r="X236" s="169"/>
      <c r="Y236" s="169"/>
      <c r="Z236" s="169"/>
      <c r="AA236" s="169"/>
      <c r="AB236" s="169"/>
      <c r="AC236" s="169"/>
      <c r="AD236" s="169"/>
      <c r="AE236" s="169"/>
      <c r="AF236" s="169"/>
      <c r="AG236" s="169"/>
      <c r="AH236" s="169"/>
      <c r="AI236" s="169"/>
      <c r="AJ236" s="169"/>
      <c r="AK236" s="169"/>
      <c r="AL236" s="169"/>
      <c r="AM236" s="169"/>
      <c r="AN236" s="169"/>
      <c r="AO236" s="169"/>
      <c r="AP236" s="169"/>
      <c r="AQ236" s="169"/>
      <c r="AR236" s="169"/>
      <c r="AS236" s="169"/>
      <c r="AT236" s="169"/>
      <c r="AU236" s="169"/>
      <c r="AV236" s="169"/>
      <c r="AW236" s="169"/>
      <c r="AX236" s="169"/>
      <c r="AY236" s="169"/>
      <c r="AZ236" s="169"/>
      <c r="BA236" s="169"/>
      <c r="BB236" s="169"/>
      <c r="BC236" s="169"/>
      <c r="BD236" s="169"/>
      <c r="BE236" s="169"/>
      <c r="BF236" s="169"/>
      <c r="BG236" s="169"/>
      <c r="BH236" s="169"/>
    </row>
    <row r="237" spans="2:60" ht="15.75" x14ac:dyDescent="0.25">
      <c r="B237" s="169"/>
      <c r="C237" s="169"/>
      <c r="D237" s="169"/>
      <c r="E237" s="169"/>
      <c r="F237" s="169"/>
      <c r="G237" s="169"/>
      <c r="H237" s="169"/>
      <c r="I237" s="169"/>
      <c r="J237" s="169"/>
      <c r="K237" s="169"/>
      <c r="L237" s="169"/>
      <c r="M237" s="169"/>
      <c r="N237" s="169"/>
      <c r="O237" s="169"/>
      <c r="P237" s="169"/>
      <c r="Q237" s="169"/>
      <c r="R237" s="169"/>
      <c r="S237" s="169"/>
      <c r="T237" s="169"/>
      <c r="U237" s="169"/>
      <c r="V237" s="169"/>
      <c r="W237" s="169"/>
      <c r="X237" s="169"/>
      <c r="Y237" s="169"/>
      <c r="Z237" s="169"/>
      <c r="AA237" s="169"/>
      <c r="AB237" s="169"/>
      <c r="AC237" s="169"/>
      <c r="AD237" s="169"/>
      <c r="AE237" s="169"/>
      <c r="AF237" s="169"/>
      <c r="AG237" s="169"/>
      <c r="AH237" s="169"/>
      <c r="AI237" s="169"/>
      <c r="AJ237" s="169"/>
      <c r="AK237" s="169"/>
      <c r="AL237" s="169"/>
      <c r="AM237" s="169"/>
      <c r="AN237" s="169"/>
      <c r="AO237" s="169"/>
      <c r="AP237" s="169"/>
      <c r="AQ237" s="169"/>
      <c r="AR237" s="169"/>
      <c r="AS237" s="169"/>
      <c r="AT237" s="169"/>
      <c r="AU237" s="169"/>
      <c r="AV237" s="169"/>
      <c r="AW237" s="169"/>
      <c r="AX237" s="169"/>
      <c r="AY237" s="169"/>
      <c r="AZ237" s="169"/>
      <c r="BA237" s="169"/>
      <c r="BB237" s="169"/>
      <c r="BC237" s="169"/>
      <c r="BD237" s="169"/>
      <c r="BE237" s="169"/>
      <c r="BF237" s="169"/>
      <c r="BG237" s="169"/>
      <c r="BH237" s="169"/>
    </row>
    <row r="238" spans="2:60" ht="15.75" x14ac:dyDescent="0.25">
      <c r="B238" s="169"/>
      <c r="C238" s="169"/>
      <c r="D238" s="169"/>
      <c r="E238" s="169"/>
      <c r="F238" s="169"/>
      <c r="G238" s="169"/>
      <c r="H238" s="169"/>
      <c r="I238" s="169"/>
      <c r="J238" s="169"/>
      <c r="K238" s="169"/>
      <c r="L238" s="169"/>
      <c r="M238" s="169"/>
      <c r="N238" s="169"/>
      <c r="O238" s="169"/>
      <c r="P238" s="169"/>
      <c r="Q238" s="169"/>
      <c r="R238" s="169"/>
      <c r="S238" s="169"/>
      <c r="T238" s="169"/>
      <c r="U238" s="169"/>
      <c r="V238" s="169"/>
      <c r="W238" s="169"/>
      <c r="X238" s="169"/>
      <c r="Y238" s="169"/>
      <c r="Z238" s="169"/>
      <c r="AA238" s="169"/>
      <c r="AB238" s="169"/>
      <c r="AC238" s="169"/>
      <c r="AD238" s="169"/>
      <c r="AE238" s="169"/>
      <c r="AF238" s="169"/>
      <c r="AG238" s="169"/>
      <c r="AH238" s="169"/>
      <c r="AI238" s="169"/>
      <c r="AJ238" s="169"/>
      <c r="AK238" s="169"/>
      <c r="AL238" s="169"/>
      <c r="AM238" s="169"/>
      <c r="AN238" s="169"/>
      <c r="AO238" s="169"/>
      <c r="AP238" s="169"/>
      <c r="AQ238" s="169"/>
      <c r="AR238" s="169"/>
      <c r="AS238" s="169"/>
      <c r="AT238" s="169"/>
      <c r="AU238" s="169"/>
      <c r="AV238" s="169"/>
      <c r="AW238" s="169"/>
      <c r="AX238" s="169"/>
      <c r="AY238" s="169"/>
      <c r="AZ238" s="169"/>
      <c r="BA238" s="169"/>
      <c r="BB238" s="169"/>
      <c r="BC238" s="169"/>
      <c r="BD238" s="169"/>
      <c r="BE238" s="169"/>
      <c r="BF238" s="169"/>
      <c r="BG238" s="169"/>
      <c r="BH238" s="169"/>
    </row>
    <row r="239" spans="2:60" ht="15.75" x14ac:dyDescent="0.25">
      <c r="B239" s="169"/>
      <c r="C239" s="169"/>
      <c r="D239" s="169"/>
      <c r="E239" s="169"/>
      <c r="F239" s="169"/>
      <c r="G239" s="169"/>
      <c r="H239" s="169"/>
      <c r="I239" s="169"/>
      <c r="J239" s="169"/>
      <c r="K239" s="169"/>
      <c r="L239" s="169"/>
      <c r="M239" s="169"/>
      <c r="N239" s="169"/>
      <c r="O239" s="169"/>
      <c r="P239" s="169"/>
      <c r="Q239" s="169"/>
      <c r="R239" s="169"/>
      <c r="S239" s="169"/>
      <c r="T239" s="169"/>
      <c r="U239" s="169"/>
      <c r="V239" s="169"/>
      <c r="W239" s="169"/>
      <c r="X239" s="169"/>
      <c r="Y239" s="169"/>
      <c r="Z239" s="169"/>
      <c r="AA239" s="169"/>
      <c r="AB239" s="169"/>
      <c r="AC239" s="169"/>
      <c r="AD239" s="169"/>
      <c r="AE239" s="169"/>
      <c r="AF239" s="169"/>
      <c r="AG239" s="169"/>
      <c r="AH239" s="169"/>
      <c r="AI239" s="169"/>
      <c r="AJ239" s="169"/>
      <c r="AK239" s="169"/>
      <c r="AL239" s="169"/>
      <c r="AM239" s="169"/>
      <c r="AN239" s="169"/>
      <c r="AO239" s="169"/>
      <c r="AP239" s="169"/>
      <c r="AQ239" s="169"/>
      <c r="AR239" s="169"/>
      <c r="AS239" s="169"/>
      <c r="AT239" s="169"/>
      <c r="AU239" s="169"/>
      <c r="AV239" s="169"/>
      <c r="AW239" s="169"/>
      <c r="AX239" s="169"/>
      <c r="AY239" s="169"/>
      <c r="AZ239" s="169"/>
      <c r="BA239" s="169"/>
      <c r="BB239" s="169"/>
      <c r="BC239" s="169"/>
      <c r="BD239" s="169"/>
      <c r="BE239" s="169"/>
      <c r="BF239" s="169"/>
      <c r="BG239" s="169"/>
      <c r="BH239" s="169"/>
    </row>
    <row r="240" spans="2:60" ht="15.75" x14ac:dyDescent="0.25">
      <c r="B240" s="169"/>
      <c r="C240" s="169"/>
      <c r="D240" s="169"/>
      <c r="E240" s="169"/>
      <c r="F240" s="169"/>
      <c r="G240" s="169"/>
      <c r="H240" s="169"/>
      <c r="I240" s="169"/>
      <c r="J240" s="169"/>
      <c r="K240" s="169"/>
      <c r="L240" s="169"/>
      <c r="M240" s="169"/>
      <c r="N240" s="169"/>
      <c r="O240" s="169"/>
      <c r="P240" s="169"/>
      <c r="Q240" s="169"/>
      <c r="R240" s="169"/>
      <c r="S240" s="169"/>
      <c r="T240" s="169"/>
      <c r="U240" s="169"/>
      <c r="V240" s="169"/>
      <c r="W240" s="169"/>
      <c r="X240" s="169"/>
      <c r="Y240" s="169"/>
      <c r="Z240" s="169"/>
      <c r="AA240" s="169"/>
      <c r="AB240" s="169"/>
      <c r="AC240" s="169"/>
      <c r="AD240" s="169"/>
      <c r="AE240" s="169"/>
      <c r="AF240" s="169"/>
      <c r="AG240" s="169"/>
      <c r="AH240" s="169"/>
      <c r="AI240" s="169"/>
      <c r="AJ240" s="169"/>
      <c r="AK240" s="169"/>
      <c r="AL240" s="169"/>
      <c r="AM240" s="169"/>
      <c r="AN240" s="169"/>
      <c r="AO240" s="169"/>
      <c r="AP240" s="169"/>
      <c r="AQ240" s="169"/>
      <c r="AR240" s="169"/>
      <c r="AS240" s="169"/>
      <c r="AT240" s="169"/>
      <c r="AU240" s="169"/>
      <c r="AV240" s="169"/>
      <c r="AW240" s="169"/>
      <c r="AX240" s="169"/>
      <c r="AY240" s="169"/>
      <c r="AZ240" s="169"/>
      <c r="BA240" s="169"/>
      <c r="BB240" s="169"/>
      <c r="BC240" s="169"/>
      <c r="BD240" s="169"/>
      <c r="BE240" s="169"/>
      <c r="BF240" s="169"/>
      <c r="BG240" s="169"/>
      <c r="BH240" s="169"/>
    </row>
    <row r="241" spans="2:60" ht="15.75" x14ac:dyDescent="0.25">
      <c r="B241" s="169"/>
      <c r="C241" s="169"/>
      <c r="D241" s="169"/>
      <c r="E241" s="169"/>
      <c r="F241" s="169"/>
      <c r="G241" s="169"/>
      <c r="H241" s="169"/>
      <c r="I241" s="169"/>
      <c r="J241" s="169"/>
      <c r="K241" s="169"/>
      <c r="L241" s="169"/>
      <c r="M241" s="169"/>
      <c r="N241" s="169"/>
      <c r="O241" s="169"/>
      <c r="P241" s="169"/>
      <c r="Q241" s="169"/>
      <c r="R241" s="169"/>
      <c r="S241" s="169"/>
      <c r="T241" s="169"/>
      <c r="U241" s="169"/>
      <c r="V241" s="169"/>
      <c r="W241" s="169"/>
      <c r="X241" s="169"/>
      <c r="Y241" s="169"/>
      <c r="Z241" s="169"/>
      <c r="AA241" s="169"/>
      <c r="AB241" s="169"/>
      <c r="AC241" s="169"/>
      <c r="AD241" s="169"/>
      <c r="AE241" s="169"/>
      <c r="AF241" s="169"/>
      <c r="AG241" s="169"/>
      <c r="AH241" s="169"/>
      <c r="AI241" s="169"/>
      <c r="AJ241" s="169"/>
      <c r="AK241" s="169"/>
      <c r="AL241" s="169"/>
      <c r="AM241" s="169"/>
      <c r="AN241" s="169"/>
      <c r="AO241" s="169"/>
      <c r="AP241" s="169"/>
      <c r="AQ241" s="169"/>
      <c r="AR241" s="169"/>
      <c r="AS241" s="169"/>
      <c r="AT241" s="169"/>
      <c r="AU241" s="169"/>
      <c r="AV241" s="169"/>
      <c r="AW241" s="169"/>
      <c r="AX241" s="169"/>
      <c r="AY241" s="169"/>
      <c r="AZ241" s="169"/>
      <c r="BA241" s="169"/>
      <c r="BB241" s="169"/>
      <c r="BC241" s="169"/>
      <c r="BD241" s="169"/>
      <c r="BE241" s="169"/>
      <c r="BF241" s="169"/>
      <c r="BG241" s="169"/>
      <c r="BH241" s="169"/>
    </row>
    <row r="242" spans="2:60" ht="15.75" x14ac:dyDescent="0.25">
      <c r="B242" s="169"/>
      <c r="C242" s="169"/>
      <c r="D242" s="169"/>
      <c r="E242" s="169"/>
      <c r="F242" s="169"/>
      <c r="G242" s="169"/>
      <c r="H242" s="169"/>
      <c r="I242" s="169"/>
      <c r="J242" s="169"/>
      <c r="K242" s="169"/>
      <c r="L242" s="169"/>
      <c r="M242" s="169"/>
      <c r="N242" s="169"/>
      <c r="O242" s="169"/>
      <c r="P242" s="169"/>
      <c r="Q242" s="169"/>
      <c r="R242" s="169"/>
      <c r="S242" s="169"/>
      <c r="T242" s="169"/>
      <c r="U242" s="169"/>
      <c r="V242" s="169"/>
      <c r="W242" s="169"/>
      <c r="X242" s="169"/>
      <c r="Y242" s="169"/>
      <c r="Z242" s="169"/>
      <c r="AA242" s="169"/>
      <c r="AB242" s="169"/>
      <c r="AC242" s="169"/>
      <c r="AD242" s="169"/>
      <c r="AE242" s="169"/>
      <c r="AF242" s="169"/>
      <c r="AG242" s="169"/>
      <c r="AH242" s="169"/>
      <c r="AI242" s="169"/>
      <c r="AJ242" s="169"/>
      <c r="AK242" s="169"/>
      <c r="AL242" s="169"/>
      <c r="AM242" s="169"/>
      <c r="AN242" s="169"/>
      <c r="AO242" s="169"/>
      <c r="AP242" s="169"/>
      <c r="AQ242" s="169"/>
      <c r="AR242" s="169"/>
      <c r="AS242" s="169"/>
      <c r="AT242" s="169"/>
      <c r="AU242" s="169"/>
      <c r="AV242" s="169"/>
      <c r="AW242" s="169"/>
      <c r="AX242" s="169"/>
      <c r="AY242" s="169"/>
      <c r="AZ242" s="169"/>
      <c r="BA242" s="169"/>
      <c r="BB242" s="169"/>
      <c r="BC242" s="169"/>
      <c r="BD242" s="169"/>
      <c r="BE242" s="169"/>
      <c r="BF242" s="169"/>
      <c r="BG242" s="169"/>
      <c r="BH242" s="169"/>
    </row>
    <row r="243" spans="2:60" ht="15.75" x14ac:dyDescent="0.25">
      <c r="B243" s="169"/>
      <c r="C243" s="169"/>
      <c r="D243" s="169"/>
      <c r="E243" s="169"/>
      <c r="F243" s="169"/>
      <c r="G243" s="169"/>
      <c r="H243" s="169"/>
      <c r="I243" s="169"/>
      <c r="J243" s="169"/>
      <c r="K243" s="169"/>
      <c r="L243" s="169"/>
      <c r="M243" s="169"/>
      <c r="N243" s="169"/>
      <c r="O243" s="169"/>
      <c r="P243" s="169"/>
      <c r="Q243" s="169"/>
      <c r="R243" s="169"/>
      <c r="S243" s="169"/>
      <c r="T243" s="169"/>
      <c r="U243" s="169"/>
      <c r="V243" s="169"/>
      <c r="W243" s="169"/>
      <c r="X243" s="169"/>
      <c r="Y243" s="169"/>
      <c r="Z243" s="169"/>
      <c r="AA243" s="169"/>
      <c r="AB243" s="169"/>
      <c r="AC243" s="169"/>
      <c r="AD243" s="169"/>
      <c r="AE243" s="169"/>
      <c r="AF243" s="169"/>
      <c r="AG243" s="169"/>
      <c r="AH243" s="169"/>
      <c r="AI243" s="169"/>
      <c r="AJ243" s="169"/>
      <c r="AK243" s="169"/>
      <c r="AL243" s="169"/>
      <c r="AM243" s="169"/>
      <c r="AN243" s="169"/>
      <c r="AO243" s="169"/>
      <c r="AP243" s="169"/>
      <c r="AQ243" s="169"/>
      <c r="AR243" s="169"/>
      <c r="AS243" s="169"/>
      <c r="AT243" s="169"/>
      <c r="AU243" s="169"/>
      <c r="AV243" s="169"/>
      <c r="AW243" s="169"/>
      <c r="AX243" s="169"/>
      <c r="AY243" s="169"/>
      <c r="AZ243" s="169"/>
      <c r="BA243" s="169"/>
      <c r="BB243" s="169"/>
      <c r="BC243" s="169"/>
      <c r="BD243" s="169"/>
      <c r="BE243" s="169"/>
      <c r="BF243" s="169"/>
      <c r="BG243" s="169"/>
      <c r="BH243" s="169"/>
    </row>
    <row r="244" spans="2:60" ht="15.75" x14ac:dyDescent="0.25">
      <c r="B244" s="169"/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  <c r="O244" s="169"/>
      <c r="P244" s="169"/>
      <c r="Q244" s="169"/>
      <c r="R244" s="169"/>
      <c r="S244" s="169"/>
      <c r="T244" s="169"/>
      <c r="U244" s="169"/>
      <c r="V244" s="169"/>
      <c r="W244" s="169"/>
      <c r="X244" s="169"/>
      <c r="Y244" s="169"/>
      <c r="Z244" s="169"/>
      <c r="AA244" s="169"/>
      <c r="AB244" s="169"/>
      <c r="AC244" s="169"/>
      <c r="AD244" s="169"/>
      <c r="AE244" s="169"/>
      <c r="AF244" s="169"/>
      <c r="AG244" s="169"/>
      <c r="AH244" s="169"/>
      <c r="AI244" s="169"/>
      <c r="AJ244" s="169"/>
      <c r="AK244" s="169"/>
      <c r="AL244" s="169"/>
      <c r="AM244" s="169"/>
      <c r="AN244" s="169"/>
      <c r="AO244" s="169"/>
      <c r="AP244" s="169"/>
      <c r="AQ244" s="169"/>
      <c r="AR244" s="169"/>
      <c r="AS244" s="169"/>
      <c r="AT244" s="169"/>
      <c r="AU244" s="169"/>
      <c r="AV244" s="169"/>
      <c r="AW244" s="169"/>
      <c r="AX244" s="169"/>
      <c r="AY244" s="169"/>
      <c r="AZ244" s="169"/>
      <c r="BA244" s="169"/>
      <c r="BB244" s="169"/>
      <c r="BC244" s="169"/>
      <c r="BD244" s="169"/>
      <c r="BE244" s="169"/>
      <c r="BF244" s="169"/>
      <c r="BG244" s="169"/>
      <c r="BH244" s="169"/>
    </row>
    <row r="245" spans="2:60" ht="15.75" x14ac:dyDescent="0.25">
      <c r="B245" s="169"/>
      <c r="C245" s="169"/>
      <c r="D245" s="169"/>
      <c r="E245" s="169"/>
      <c r="F245" s="169"/>
      <c r="G245" s="169"/>
      <c r="H245" s="169"/>
      <c r="I245" s="169"/>
      <c r="J245" s="169"/>
      <c r="K245" s="169"/>
      <c r="L245" s="169"/>
      <c r="M245" s="169"/>
      <c r="N245" s="169"/>
      <c r="O245" s="169"/>
      <c r="P245" s="169"/>
      <c r="Q245" s="169"/>
      <c r="R245" s="169"/>
      <c r="S245" s="169"/>
      <c r="T245" s="169"/>
      <c r="U245" s="169"/>
      <c r="V245" s="169"/>
      <c r="W245" s="169"/>
      <c r="X245" s="169"/>
      <c r="Y245" s="169"/>
      <c r="Z245" s="169"/>
      <c r="AA245" s="169"/>
      <c r="AB245" s="169"/>
      <c r="AC245" s="169"/>
      <c r="AD245" s="169"/>
      <c r="AE245" s="169"/>
      <c r="AF245" s="169"/>
      <c r="AG245" s="169"/>
      <c r="AH245" s="169"/>
      <c r="AI245" s="169"/>
      <c r="AJ245" s="169"/>
      <c r="AK245" s="169"/>
      <c r="AL245" s="169"/>
      <c r="AM245" s="169"/>
      <c r="AN245" s="169"/>
      <c r="AO245" s="169"/>
      <c r="AP245" s="169"/>
      <c r="AQ245" s="169"/>
      <c r="AR245" s="169"/>
      <c r="AS245" s="169"/>
      <c r="AT245" s="169"/>
      <c r="AU245" s="169"/>
      <c r="AV245" s="169"/>
      <c r="AW245" s="169"/>
      <c r="AX245" s="169"/>
      <c r="AY245" s="169"/>
      <c r="AZ245" s="169"/>
      <c r="BA245" s="169"/>
      <c r="BB245" s="169"/>
      <c r="BC245" s="169"/>
      <c r="BD245" s="169"/>
      <c r="BE245" s="169"/>
      <c r="BF245" s="169"/>
      <c r="BG245" s="169"/>
      <c r="BH245" s="169"/>
    </row>
    <row r="246" spans="2:60" ht="15.75" x14ac:dyDescent="0.25">
      <c r="B246" s="169"/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  <c r="P246" s="169"/>
      <c r="Q246" s="169"/>
      <c r="R246" s="169"/>
      <c r="S246" s="169"/>
      <c r="T246" s="169"/>
      <c r="U246" s="169"/>
      <c r="V246" s="169"/>
      <c r="W246" s="169"/>
      <c r="X246" s="169"/>
      <c r="Y246" s="169"/>
      <c r="Z246" s="169"/>
      <c r="AA246" s="169"/>
      <c r="AB246" s="169"/>
      <c r="AC246" s="169"/>
      <c r="AD246" s="169"/>
      <c r="AE246" s="169"/>
      <c r="AF246" s="169"/>
      <c r="AG246" s="169"/>
      <c r="AH246" s="169"/>
      <c r="AI246" s="169"/>
      <c r="AJ246" s="169"/>
      <c r="AK246" s="169"/>
      <c r="AL246" s="169"/>
      <c r="AM246" s="169"/>
      <c r="AN246" s="169"/>
      <c r="AO246" s="169"/>
      <c r="AP246" s="169"/>
      <c r="AQ246" s="169"/>
      <c r="AR246" s="169"/>
      <c r="AS246" s="169"/>
      <c r="AT246" s="169"/>
      <c r="AU246" s="169"/>
      <c r="AV246" s="169"/>
      <c r="AW246" s="169"/>
      <c r="AX246" s="169"/>
      <c r="AY246" s="169"/>
      <c r="AZ246" s="169"/>
      <c r="BA246" s="169"/>
      <c r="BB246" s="169"/>
      <c r="BC246" s="169"/>
      <c r="BD246" s="169"/>
      <c r="BE246" s="169"/>
      <c r="BF246" s="169"/>
      <c r="BG246" s="169"/>
      <c r="BH246" s="169"/>
    </row>
    <row r="247" spans="2:60" ht="15.75" x14ac:dyDescent="0.25">
      <c r="B247" s="169"/>
      <c r="C247" s="169"/>
      <c r="D247" s="169"/>
      <c r="E247" s="169"/>
      <c r="F247" s="169"/>
      <c r="G247" s="169"/>
      <c r="H247" s="169"/>
      <c r="I247" s="169"/>
      <c r="J247" s="169"/>
      <c r="K247" s="169"/>
      <c r="L247" s="169"/>
      <c r="M247" s="169"/>
      <c r="N247" s="169"/>
      <c r="O247" s="169"/>
      <c r="P247" s="169"/>
      <c r="Q247" s="169"/>
      <c r="R247" s="169"/>
      <c r="S247" s="169"/>
      <c r="T247" s="169"/>
      <c r="U247" s="169"/>
      <c r="V247" s="169"/>
      <c r="W247" s="169"/>
      <c r="X247" s="169"/>
      <c r="Y247" s="169"/>
      <c r="Z247" s="169"/>
      <c r="AA247" s="169"/>
      <c r="AB247" s="169"/>
      <c r="AC247" s="169"/>
      <c r="AD247" s="169"/>
      <c r="AE247" s="169"/>
      <c r="AF247" s="169"/>
      <c r="AG247" s="169"/>
      <c r="AH247" s="169"/>
      <c r="AI247" s="169"/>
      <c r="AJ247" s="169"/>
      <c r="AK247" s="169"/>
      <c r="AL247" s="169"/>
      <c r="AM247" s="169"/>
      <c r="AN247" s="169"/>
      <c r="AO247" s="169"/>
      <c r="AP247" s="169"/>
      <c r="AQ247" s="169"/>
      <c r="AR247" s="169"/>
      <c r="AS247" s="169"/>
      <c r="AT247" s="169"/>
      <c r="AU247" s="169"/>
      <c r="AV247" s="169"/>
      <c r="AW247" s="169"/>
      <c r="AX247" s="169"/>
      <c r="AY247" s="169"/>
      <c r="AZ247" s="169"/>
      <c r="BA247" s="169"/>
      <c r="BB247" s="169"/>
      <c r="BC247" s="169"/>
      <c r="BD247" s="169"/>
      <c r="BE247" s="169"/>
      <c r="BF247" s="169"/>
      <c r="BG247" s="169"/>
      <c r="BH247" s="169"/>
    </row>
    <row r="248" spans="2:60" ht="15.75" x14ac:dyDescent="0.25">
      <c r="B248" s="169"/>
      <c r="C248" s="169"/>
      <c r="D248" s="169"/>
      <c r="E248" s="169"/>
      <c r="F248" s="169"/>
      <c r="G248" s="169"/>
      <c r="H248" s="169"/>
      <c r="I248" s="169"/>
      <c r="J248" s="169"/>
      <c r="K248" s="169"/>
      <c r="L248" s="169"/>
      <c r="M248" s="169"/>
      <c r="N248" s="169"/>
      <c r="O248" s="169"/>
      <c r="P248" s="169"/>
      <c r="Q248" s="169"/>
      <c r="R248" s="169"/>
      <c r="S248" s="169"/>
      <c r="T248" s="169"/>
      <c r="U248" s="169"/>
      <c r="V248" s="169"/>
      <c r="W248" s="169"/>
      <c r="X248" s="169"/>
      <c r="Y248" s="169"/>
      <c r="Z248" s="169"/>
      <c r="AA248" s="169"/>
      <c r="AB248" s="169"/>
      <c r="AC248" s="169"/>
      <c r="AD248" s="169"/>
      <c r="AE248" s="169"/>
      <c r="AF248" s="169"/>
      <c r="AG248" s="169"/>
      <c r="AH248" s="169"/>
      <c r="AI248" s="169"/>
      <c r="AJ248" s="169"/>
      <c r="AK248" s="169"/>
      <c r="AL248" s="169"/>
      <c r="AM248" s="169"/>
      <c r="AN248" s="169"/>
      <c r="AO248" s="169"/>
      <c r="AP248" s="169"/>
      <c r="AQ248" s="169"/>
      <c r="AR248" s="169"/>
      <c r="AS248" s="169"/>
      <c r="AT248" s="169"/>
      <c r="AU248" s="169"/>
      <c r="AV248" s="169"/>
      <c r="AW248" s="169"/>
      <c r="AX248" s="169"/>
      <c r="AY248" s="169"/>
      <c r="AZ248" s="169"/>
      <c r="BA248" s="169"/>
      <c r="BB248" s="169"/>
      <c r="BC248" s="169"/>
      <c r="BD248" s="169"/>
      <c r="BE248" s="169"/>
      <c r="BF248" s="169"/>
      <c r="BG248" s="169"/>
      <c r="BH248" s="169"/>
    </row>
    <row r="249" spans="2:60" ht="15.75" x14ac:dyDescent="0.25">
      <c r="B249" s="169"/>
      <c r="C249" s="169"/>
      <c r="D249" s="169"/>
      <c r="E249" s="169"/>
      <c r="F249" s="169"/>
      <c r="G249" s="169"/>
      <c r="H249" s="169"/>
      <c r="I249" s="169"/>
      <c r="J249" s="169"/>
      <c r="K249" s="169"/>
      <c r="L249" s="169"/>
      <c r="M249" s="169"/>
      <c r="N249" s="169"/>
      <c r="O249" s="169"/>
      <c r="P249" s="169"/>
      <c r="Q249" s="169"/>
      <c r="R249" s="169"/>
      <c r="S249" s="169"/>
      <c r="T249" s="169"/>
      <c r="U249" s="169"/>
      <c r="V249" s="169"/>
      <c r="W249" s="169"/>
      <c r="X249" s="169"/>
      <c r="Y249" s="169"/>
      <c r="Z249" s="169"/>
      <c r="AA249" s="169"/>
      <c r="AB249" s="169"/>
      <c r="AC249" s="169"/>
      <c r="AD249" s="169"/>
      <c r="AE249" s="169"/>
      <c r="AF249" s="169"/>
      <c r="AG249" s="169"/>
      <c r="AH249" s="169"/>
      <c r="AI249" s="169"/>
      <c r="AJ249" s="169"/>
      <c r="AK249" s="169"/>
      <c r="AL249" s="169"/>
      <c r="AM249" s="169"/>
      <c r="AN249" s="169"/>
      <c r="AO249" s="169"/>
      <c r="AP249" s="169"/>
      <c r="AQ249" s="169"/>
      <c r="AR249" s="169"/>
      <c r="AS249" s="169"/>
      <c r="AT249" s="169"/>
      <c r="AU249" s="169"/>
      <c r="AV249" s="169"/>
      <c r="AW249" s="169"/>
      <c r="AX249" s="169"/>
      <c r="AY249" s="169"/>
      <c r="AZ249" s="169"/>
      <c r="BA249" s="169"/>
      <c r="BB249" s="169"/>
      <c r="BC249" s="169"/>
      <c r="BD249" s="169"/>
      <c r="BE249" s="169"/>
      <c r="BF249" s="169"/>
      <c r="BG249" s="169"/>
      <c r="BH249" s="169"/>
    </row>
    <row r="250" spans="2:60" ht="15.75" x14ac:dyDescent="0.25">
      <c r="B250" s="169"/>
      <c r="C250" s="169"/>
      <c r="D250" s="169"/>
      <c r="E250" s="169"/>
      <c r="F250" s="169"/>
      <c r="G250" s="169"/>
      <c r="H250" s="169"/>
      <c r="I250" s="169"/>
      <c r="J250" s="169"/>
      <c r="K250" s="169"/>
      <c r="L250" s="169"/>
      <c r="M250" s="169"/>
      <c r="N250" s="169"/>
      <c r="O250" s="169"/>
      <c r="P250" s="169"/>
      <c r="Q250" s="169"/>
      <c r="R250" s="169"/>
      <c r="S250" s="169"/>
      <c r="T250" s="169"/>
      <c r="U250" s="169"/>
      <c r="V250" s="169"/>
      <c r="W250" s="169"/>
      <c r="X250" s="169"/>
      <c r="Y250" s="169"/>
      <c r="Z250" s="169"/>
      <c r="AA250" s="169"/>
      <c r="AB250" s="169"/>
      <c r="AC250" s="169"/>
      <c r="AD250" s="169"/>
      <c r="AE250" s="169"/>
      <c r="AF250" s="169"/>
      <c r="AG250" s="169"/>
      <c r="AH250" s="169"/>
      <c r="AI250" s="169"/>
      <c r="AJ250" s="169"/>
      <c r="AK250" s="169"/>
      <c r="AL250" s="169"/>
      <c r="AM250" s="169"/>
      <c r="AN250" s="169"/>
      <c r="AO250" s="169"/>
      <c r="AP250" s="169"/>
      <c r="AQ250" s="169"/>
      <c r="AR250" s="169"/>
      <c r="AS250" s="169"/>
      <c r="AT250" s="169"/>
      <c r="AU250" s="169"/>
      <c r="AV250" s="169"/>
      <c r="AW250" s="169"/>
      <c r="AX250" s="169"/>
      <c r="AY250" s="169"/>
      <c r="AZ250" s="169"/>
      <c r="BA250" s="169"/>
      <c r="BB250" s="169"/>
      <c r="BC250" s="169"/>
      <c r="BD250" s="169"/>
      <c r="BE250" s="169"/>
      <c r="BF250" s="169"/>
      <c r="BG250" s="169"/>
      <c r="BH250" s="169"/>
    </row>
    <row r="251" spans="2:60" ht="15.75" x14ac:dyDescent="0.25">
      <c r="B251" s="169"/>
      <c r="C251" s="169"/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  <c r="O251" s="169"/>
      <c r="P251" s="169"/>
      <c r="Q251" s="169"/>
      <c r="R251" s="169"/>
      <c r="S251" s="169"/>
      <c r="T251" s="169"/>
      <c r="U251" s="169"/>
      <c r="V251" s="169"/>
      <c r="W251" s="169"/>
      <c r="X251" s="169"/>
      <c r="Y251" s="169"/>
      <c r="Z251" s="169"/>
      <c r="AA251" s="169"/>
      <c r="AB251" s="169"/>
      <c r="AC251" s="169"/>
      <c r="AD251" s="169"/>
      <c r="AE251" s="169"/>
      <c r="AF251" s="169"/>
      <c r="AG251" s="169"/>
      <c r="AH251" s="169"/>
      <c r="AI251" s="169"/>
      <c r="AJ251" s="169"/>
      <c r="AK251" s="169"/>
      <c r="AL251" s="169"/>
      <c r="AM251" s="169"/>
      <c r="AN251" s="169"/>
      <c r="AO251" s="169"/>
      <c r="AP251" s="169"/>
      <c r="AQ251" s="169"/>
      <c r="AR251" s="169"/>
      <c r="AS251" s="169"/>
      <c r="AT251" s="169"/>
      <c r="AU251" s="169"/>
      <c r="AV251" s="169"/>
      <c r="AW251" s="169"/>
      <c r="AX251" s="169"/>
      <c r="AY251" s="169"/>
      <c r="AZ251" s="169"/>
      <c r="BA251" s="169"/>
      <c r="BB251" s="169"/>
      <c r="BC251" s="169"/>
      <c r="BD251" s="169"/>
      <c r="BE251" s="169"/>
      <c r="BF251" s="169"/>
      <c r="BG251" s="169"/>
      <c r="BH251" s="169"/>
    </row>
    <row r="252" spans="2:60" ht="15.75" x14ac:dyDescent="0.25">
      <c r="B252" s="169"/>
      <c r="C252" s="169"/>
      <c r="D252" s="169"/>
      <c r="E252" s="169"/>
      <c r="F252" s="169"/>
      <c r="G252" s="169"/>
      <c r="H252" s="169"/>
      <c r="I252" s="169"/>
      <c r="J252" s="169"/>
      <c r="K252" s="169"/>
      <c r="L252" s="169"/>
      <c r="M252" s="169"/>
      <c r="N252" s="169"/>
      <c r="O252" s="169"/>
      <c r="P252" s="169"/>
      <c r="Q252" s="169"/>
      <c r="R252" s="169"/>
      <c r="S252" s="169"/>
      <c r="T252" s="169"/>
      <c r="U252" s="169"/>
      <c r="V252" s="169"/>
      <c r="W252" s="169"/>
      <c r="X252" s="169"/>
      <c r="Y252" s="169"/>
      <c r="Z252" s="169"/>
      <c r="AA252" s="169"/>
      <c r="AB252" s="169"/>
      <c r="AC252" s="169"/>
      <c r="AD252" s="169"/>
      <c r="AE252" s="169"/>
      <c r="AF252" s="169"/>
      <c r="AG252" s="169"/>
      <c r="AH252" s="169"/>
      <c r="AI252" s="169"/>
      <c r="AJ252" s="169"/>
      <c r="AK252" s="169"/>
      <c r="AL252" s="169"/>
      <c r="AM252" s="169"/>
      <c r="AN252" s="169"/>
      <c r="AO252" s="169"/>
      <c r="AP252" s="169"/>
      <c r="AQ252" s="169"/>
      <c r="AR252" s="169"/>
      <c r="AS252" s="169"/>
      <c r="AT252" s="169"/>
      <c r="AU252" s="169"/>
      <c r="AV252" s="169"/>
      <c r="AW252" s="169"/>
      <c r="AX252" s="169"/>
      <c r="AY252" s="169"/>
      <c r="AZ252" s="169"/>
      <c r="BA252" s="169"/>
      <c r="BB252" s="169"/>
      <c r="BC252" s="169"/>
      <c r="BD252" s="169"/>
      <c r="BE252" s="169"/>
      <c r="BF252" s="169"/>
      <c r="BG252" s="169"/>
      <c r="BH252" s="169"/>
    </row>
    <row r="253" spans="2:60" ht="15.75" x14ac:dyDescent="0.25">
      <c r="B253" s="169"/>
      <c r="C253" s="169"/>
      <c r="D253" s="169"/>
      <c r="E253" s="169"/>
      <c r="F253" s="169"/>
      <c r="G253" s="169"/>
      <c r="H253" s="169"/>
      <c r="I253" s="169"/>
      <c r="J253" s="169"/>
      <c r="K253" s="169"/>
      <c r="L253" s="169"/>
      <c r="M253" s="169"/>
      <c r="N253" s="169"/>
      <c r="O253" s="169"/>
      <c r="P253" s="169"/>
      <c r="Q253" s="169"/>
      <c r="R253" s="169"/>
      <c r="S253" s="169"/>
      <c r="T253" s="169"/>
      <c r="U253" s="169"/>
      <c r="V253" s="169"/>
      <c r="W253" s="169"/>
      <c r="X253" s="169"/>
      <c r="Y253" s="169"/>
      <c r="Z253" s="169"/>
      <c r="AA253" s="169"/>
      <c r="AB253" s="169"/>
      <c r="AC253" s="169"/>
      <c r="AD253" s="169"/>
      <c r="AE253" s="169"/>
      <c r="AF253" s="169"/>
      <c r="AG253" s="169"/>
      <c r="AH253" s="169"/>
      <c r="AI253" s="169"/>
      <c r="AJ253" s="169"/>
      <c r="AK253" s="169"/>
      <c r="AL253" s="169"/>
      <c r="AM253" s="169"/>
      <c r="AN253" s="169"/>
      <c r="AO253" s="169"/>
      <c r="AP253" s="169"/>
      <c r="AQ253" s="169"/>
      <c r="AR253" s="169"/>
      <c r="AS253" s="169"/>
      <c r="AT253" s="169"/>
      <c r="AU253" s="169"/>
      <c r="AV253" s="169"/>
      <c r="AW253" s="169"/>
      <c r="AX253" s="169"/>
      <c r="AY253" s="169"/>
      <c r="AZ253" s="169"/>
      <c r="BA253" s="169"/>
      <c r="BB253" s="169"/>
      <c r="BC253" s="169"/>
      <c r="BD253" s="169"/>
      <c r="BE253" s="169"/>
      <c r="BF253" s="169"/>
      <c r="BG253" s="169"/>
      <c r="BH253" s="169"/>
    </row>
    <row r="254" spans="2:60" ht="15.75" x14ac:dyDescent="0.25">
      <c r="B254" s="169"/>
      <c r="C254" s="169"/>
      <c r="D254" s="169"/>
      <c r="E254" s="169"/>
      <c r="F254" s="169"/>
      <c r="G254" s="169"/>
      <c r="H254" s="169"/>
      <c r="I254" s="169"/>
      <c r="J254" s="169"/>
      <c r="K254" s="169"/>
      <c r="L254" s="169"/>
      <c r="M254" s="169"/>
      <c r="N254" s="169"/>
      <c r="O254" s="169"/>
      <c r="P254" s="169"/>
      <c r="Q254" s="169"/>
      <c r="R254" s="169"/>
      <c r="S254" s="169"/>
      <c r="T254" s="169"/>
      <c r="U254" s="169"/>
      <c r="V254" s="169"/>
      <c r="W254" s="169"/>
      <c r="X254" s="169"/>
      <c r="Y254" s="169"/>
      <c r="Z254" s="169"/>
      <c r="AA254" s="169"/>
      <c r="AB254" s="169"/>
      <c r="AC254" s="169"/>
      <c r="AD254" s="169"/>
      <c r="AE254" s="169"/>
      <c r="AF254" s="169"/>
      <c r="AG254" s="169"/>
      <c r="AH254" s="169"/>
      <c r="AI254" s="169"/>
      <c r="AJ254" s="169"/>
      <c r="AK254" s="169"/>
      <c r="AL254" s="169"/>
      <c r="AM254" s="169"/>
      <c r="AN254" s="169"/>
      <c r="AO254" s="169"/>
      <c r="AP254" s="169"/>
      <c r="AQ254" s="169"/>
      <c r="AR254" s="169"/>
      <c r="AS254" s="169"/>
      <c r="AT254" s="169"/>
      <c r="AU254" s="169"/>
      <c r="AV254" s="169"/>
      <c r="AW254" s="169"/>
      <c r="AX254" s="169"/>
      <c r="AY254" s="169"/>
      <c r="AZ254" s="169"/>
      <c r="BA254" s="169"/>
      <c r="BB254" s="169"/>
      <c r="BC254" s="169"/>
      <c r="BD254" s="169"/>
      <c r="BE254" s="169"/>
      <c r="BF254" s="169"/>
      <c r="BG254" s="169"/>
      <c r="BH254" s="169"/>
    </row>
    <row r="255" spans="2:60" ht="15.75" x14ac:dyDescent="0.25">
      <c r="B255" s="169"/>
      <c r="C255" s="169"/>
      <c r="D255" s="169"/>
      <c r="E255" s="169"/>
      <c r="F255" s="169"/>
      <c r="G255" s="169"/>
      <c r="H255" s="169"/>
      <c r="I255" s="169"/>
      <c r="J255" s="169"/>
      <c r="K255" s="169"/>
      <c r="L255" s="169"/>
      <c r="M255" s="169"/>
      <c r="N255" s="169"/>
      <c r="O255" s="169"/>
      <c r="P255" s="169"/>
      <c r="Q255" s="169"/>
      <c r="R255" s="169"/>
      <c r="S255" s="169"/>
      <c r="T255" s="169"/>
      <c r="U255" s="169"/>
      <c r="V255" s="169"/>
      <c r="W255" s="169"/>
      <c r="X255" s="169"/>
      <c r="Y255" s="169"/>
      <c r="Z255" s="169"/>
      <c r="AA255" s="169"/>
      <c r="AB255" s="169"/>
      <c r="AC255" s="169"/>
      <c r="AD255" s="169"/>
      <c r="AE255" s="169"/>
      <c r="AF255" s="169"/>
      <c r="AG255" s="169"/>
      <c r="AH255" s="169"/>
      <c r="AI255" s="169"/>
      <c r="AJ255" s="169"/>
      <c r="AK255" s="169"/>
      <c r="AL255" s="169"/>
      <c r="AM255" s="169"/>
      <c r="AN255" s="169"/>
      <c r="AO255" s="169"/>
      <c r="AP255" s="169"/>
      <c r="AQ255" s="169"/>
      <c r="AR255" s="169"/>
      <c r="AS255" s="169"/>
      <c r="AT255" s="169"/>
      <c r="AU255" s="169"/>
      <c r="AV255" s="169"/>
      <c r="AW255" s="169"/>
      <c r="AX255" s="169"/>
      <c r="AY255" s="169"/>
      <c r="AZ255" s="169"/>
      <c r="BA255" s="169"/>
      <c r="BB255" s="169"/>
      <c r="BC255" s="169"/>
      <c r="BD255" s="169"/>
      <c r="BE255" s="169"/>
      <c r="BF255" s="169"/>
      <c r="BG255" s="169"/>
      <c r="BH255" s="169"/>
    </row>
    <row r="256" spans="2:60" ht="15.75" x14ac:dyDescent="0.25">
      <c r="B256" s="169"/>
      <c r="C256" s="169"/>
      <c r="D256" s="169"/>
      <c r="E256" s="169"/>
      <c r="F256" s="169"/>
      <c r="G256" s="169"/>
      <c r="H256" s="169"/>
      <c r="I256" s="169"/>
      <c r="J256" s="169"/>
      <c r="K256" s="169"/>
      <c r="L256" s="169"/>
      <c r="M256" s="169"/>
      <c r="N256" s="169"/>
      <c r="O256" s="169"/>
      <c r="P256" s="169"/>
      <c r="Q256" s="169"/>
      <c r="R256" s="169"/>
      <c r="S256" s="169"/>
      <c r="T256" s="169"/>
      <c r="U256" s="169"/>
      <c r="V256" s="169"/>
      <c r="W256" s="169"/>
      <c r="X256" s="169"/>
      <c r="Y256" s="169"/>
      <c r="Z256" s="169"/>
      <c r="AA256" s="169"/>
      <c r="AB256" s="169"/>
      <c r="AC256" s="169"/>
      <c r="AD256" s="169"/>
      <c r="AE256" s="169"/>
      <c r="AF256" s="169"/>
      <c r="AG256" s="169"/>
      <c r="AH256" s="169"/>
      <c r="AI256" s="169"/>
      <c r="AJ256" s="169"/>
      <c r="AK256" s="169"/>
      <c r="AL256" s="169"/>
      <c r="AM256" s="169"/>
      <c r="AN256" s="169"/>
      <c r="AO256" s="169"/>
      <c r="AP256" s="169"/>
      <c r="AQ256" s="169"/>
      <c r="AR256" s="169"/>
      <c r="AS256" s="169"/>
      <c r="AT256" s="169"/>
      <c r="AU256" s="169"/>
      <c r="AV256" s="169"/>
      <c r="AW256" s="169"/>
      <c r="AX256" s="169"/>
      <c r="AY256" s="169"/>
      <c r="AZ256" s="169"/>
      <c r="BA256" s="169"/>
      <c r="BB256" s="169"/>
      <c r="BC256" s="169"/>
      <c r="BD256" s="169"/>
      <c r="BE256" s="169"/>
      <c r="BF256" s="169"/>
      <c r="BG256" s="169"/>
      <c r="BH256" s="169"/>
    </row>
    <row r="257" spans="2:60" ht="15.75" x14ac:dyDescent="0.25">
      <c r="B257" s="169"/>
      <c r="C257" s="169"/>
      <c r="D257" s="169"/>
      <c r="E257" s="169"/>
      <c r="F257" s="169"/>
      <c r="G257" s="169"/>
      <c r="H257" s="169"/>
      <c r="I257" s="169"/>
      <c r="J257" s="169"/>
      <c r="K257" s="169"/>
      <c r="L257" s="169"/>
      <c r="M257" s="169"/>
      <c r="N257" s="169"/>
      <c r="O257" s="169"/>
      <c r="P257" s="169"/>
      <c r="Q257" s="169"/>
      <c r="R257" s="169"/>
      <c r="S257" s="169"/>
      <c r="T257" s="169"/>
      <c r="U257" s="169"/>
      <c r="V257" s="169"/>
      <c r="W257" s="169"/>
      <c r="X257" s="169"/>
      <c r="Y257" s="169"/>
      <c r="Z257" s="169"/>
      <c r="AA257" s="169"/>
      <c r="AB257" s="169"/>
      <c r="AC257" s="169"/>
      <c r="AD257" s="169"/>
      <c r="AE257" s="169"/>
      <c r="AF257" s="169"/>
      <c r="AG257" s="169"/>
      <c r="AH257" s="169"/>
      <c r="AI257" s="169"/>
      <c r="AJ257" s="169"/>
      <c r="AK257" s="169"/>
      <c r="AL257" s="169"/>
      <c r="AM257" s="169"/>
      <c r="AN257" s="169"/>
      <c r="AO257" s="169"/>
      <c r="AP257" s="169"/>
      <c r="AQ257" s="169"/>
      <c r="AR257" s="169"/>
      <c r="AS257" s="169"/>
      <c r="AT257" s="169"/>
      <c r="AU257" s="169"/>
      <c r="AV257" s="169"/>
      <c r="AW257" s="169"/>
      <c r="AX257" s="169"/>
      <c r="AY257" s="169"/>
      <c r="AZ257" s="169"/>
      <c r="BA257" s="169"/>
      <c r="BB257" s="169"/>
      <c r="BC257" s="169"/>
      <c r="BD257" s="169"/>
      <c r="BE257" s="169"/>
      <c r="BF257" s="169"/>
      <c r="BG257" s="169"/>
      <c r="BH257" s="169"/>
    </row>
    <row r="258" spans="2:60" ht="15.75" x14ac:dyDescent="0.25">
      <c r="B258" s="169"/>
      <c r="C258" s="169"/>
      <c r="D258" s="169"/>
      <c r="E258" s="169"/>
      <c r="F258" s="169"/>
      <c r="G258" s="169"/>
      <c r="H258" s="169"/>
      <c r="I258" s="169"/>
      <c r="J258" s="169"/>
      <c r="K258" s="169"/>
      <c r="L258" s="169"/>
      <c r="M258" s="169"/>
      <c r="N258" s="169"/>
      <c r="O258" s="169"/>
      <c r="P258" s="169"/>
      <c r="Q258" s="169"/>
      <c r="R258" s="169"/>
      <c r="S258" s="169"/>
      <c r="T258" s="169"/>
      <c r="U258" s="169"/>
      <c r="V258" s="169"/>
      <c r="W258" s="169"/>
      <c r="X258" s="169"/>
      <c r="Y258" s="169"/>
      <c r="Z258" s="169"/>
      <c r="AA258" s="169"/>
      <c r="AB258" s="169"/>
      <c r="AC258" s="169"/>
      <c r="AD258" s="169"/>
      <c r="AE258" s="169"/>
      <c r="AF258" s="169"/>
      <c r="AG258" s="169"/>
      <c r="AH258" s="169"/>
      <c r="AI258" s="169"/>
      <c r="AJ258" s="169"/>
      <c r="AK258" s="169"/>
      <c r="AL258" s="169"/>
      <c r="AM258" s="169"/>
      <c r="AN258" s="169"/>
      <c r="AO258" s="169"/>
      <c r="AP258" s="169"/>
      <c r="AQ258" s="169"/>
      <c r="AR258" s="169"/>
      <c r="AS258" s="169"/>
      <c r="AT258" s="169"/>
      <c r="AU258" s="169"/>
      <c r="AV258" s="169"/>
      <c r="AW258" s="169"/>
      <c r="AX258" s="169"/>
      <c r="AY258" s="169"/>
      <c r="AZ258" s="169"/>
      <c r="BA258" s="169"/>
      <c r="BB258" s="169"/>
      <c r="BC258" s="169"/>
      <c r="BD258" s="169"/>
      <c r="BE258" s="169"/>
      <c r="BF258" s="169"/>
      <c r="BG258" s="169"/>
      <c r="BH258" s="169"/>
    </row>
    <row r="259" spans="2:60" ht="15.75" x14ac:dyDescent="0.25">
      <c r="B259" s="169"/>
      <c r="C259" s="169"/>
      <c r="D259" s="169"/>
      <c r="E259" s="169"/>
      <c r="F259" s="169"/>
      <c r="G259" s="169"/>
      <c r="H259" s="169"/>
      <c r="I259" s="169"/>
      <c r="J259" s="169"/>
      <c r="K259" s="169"/>
      <c r="L259" s="169"/>
      <c r="M259" s="169"/>
      <c r="N259" s="169"/>
      <c r="O259" s="169"/>
      <c r="P259" s="169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  <c r="AC259" s="169"/>
      <c r="AD259" s="169"/>
      <c r="AE259" s="169"/>
      <c r="AF259" s="169"/>
      <c r="AG259" s="169"/>
      <c r="AH259" s="169"/>
      <c r="AI259" s="169"/>
      <c r="AJ259" s="169"/>
      <c r="AK259" s="169"/>
      <c r="AL259" s="169"/>
      <c r="AM259" s="169"/>
      <c r="AN259" s="169"/>
      <c r="AO259" s="169"/>
      <c r="AP259" s="169"/>
      <c r="AQ259" s="169"/>
      <c r="AR259" s="169"/>
      <c r="AS259" s="169"/>
      <c r="AT259" s="169"/>
      <c r="AU259" s="169"/>
      <c r="AV259" s="169"/>
      <c r="AW259" s="169"/>
      <c r="AX259" s="169"/>
      <c r="AY259" s="169"/>
      <c r="AZ259" s="169"/>
      <c r="BA259" s="169"/>
      <c r="BB259" s="169"/>
      <c r="BC259" s="169"/>
      <c r="BD259" s="169"/>
      <c r="BE259" s="169"/>
      <c r="BF259" s="169"/>
      <c r="BG259" s="169"/>
      <c r="BH259" s="169"/>
    </row>
    <row r="260" spans="2:60" ht="15.75" x14ac:dyDescent="0.25">
      <c r="B260" s="169"/>
      <c r="C260" s="169"/>
      <c r="D260" s="169"/>
      <c r="E260" s="169"/>
      <c r="F260" s="169"/>
      <c r="G260" s="169"/>
      <c r="H260" s="169"/>
      <c r="I260" s="169"/>
      <c r="J260" s="169"/>
      <c r="K260" s="169"/>
      <c r="L260" s="169"/>
      <c r="M260" s="169"/>
      <c r="N260" s="169"/>
      <c r="O260" s="169"/>
      <c r="P260" s="169"/>
      <c r="Q260" s="169"/>
      <c r="R260" s="169"/>
      <c r="S260" s="169"/>
      <c r="T260" s="169"/>
      <c r="U260" s="169"/>
      <c r="V260" s="169"/>
      <c r="W260" s="169"/>
      <c r="X260" s="169"/>
      <c r="Y260" s="169"/>
      <c r="Z260" s="169"/>
      <c r="AA260" s="169"/>
      <c r="AB260" s="169"/>
      <c r="AC260" s="169"/>
      <c r="AD260" s="169"/>
      <c r="AE260" s="169"/>
      <c r="AF260" s="169"/>
      <c r="AG260" s="169"/>
      <c r="AH260" s="169"/>
      <c r="AI260" s="169"/>
      <c r="AJ260" s="169"/>
      <c r="AK260" s="169"/>
      <c r="AL260" s="169"/>
      <c r="AM260" s="169"/>
      <c r="AN260" s="169"/>
      <c r="AO260" s="169"/>
      <c r="AP260" s="169"/>
      <c r="AQ260" s="169"/>
      <c r="AR260" s="169"/>
      <c r="AS260" s="169"/>
      <c r="AT260" s="169"/>
      <c r="AU260" s="169"/>
      <c r="AV260" s="169"/>
      <c r="AW260" s="169"/>
      <c r="AX260" s="169"/>
      <c r="AY260" s="169"/>
      <c r="AZ260" s="169"/>
      <c r="BA260" s="169"/>
      <c r="BB260" s="169"/>
      <c r="BC260" s="169"/>
      <c r="BD260" s="169"/>
      <c r="BE260" s="169"/>
      <c r="BF260" s="169"/>
      <c r="BG260" s="169"/>
      <c r="BH260" s="169"/>
    </row>
    <row r="261" spans="2:60" ht="15.75" x14ac:dyDescent="0.25">
      <c r="B261" s="169"/>
      <c r="C261" s="169"/>
      <c r="D261" s="169"/>
      <c r="E261" s="169"/>
      <c r="F261" s="169"/>
      <c r="G261" s="169"/>
      <c r="H261" s="169"/>
      <c r="I261" s="169"/>
      <c r="J261" s="169"/>
      <c r="K261" s="169"/>
      <c r="L261" s="169"/>
      <c r="M261" s="169"/>
      <c r="N261" s="169"/>
      <c r="O261" s="169"/>
      <c r="P261" s="169"/>
      <c r="Q261" s="169"/>
      <c r="R261" s="169"/>
      <c r="S261" s="169"/>
      <c r="T261" s="169"/>
      <c r="U261" s="169"/>
      <c r="V261" s="169"/>
      <c r="W261" s="169"/>
      <c r="X261" s="169"/>
      <c r="Y261" s="169"/>
      <c r="Z261" s="169"/>
      <c r="AA261" s="169"/>
      <c r="AB261" s="169"/>
      <c r="AC261" s="169"/>
      <c r="AD261" s="169"/>
      <c r="AE261" s="169"/>
      <c r="AF261" s="169"/>
      <c r="AG261" s="169"/>
      <c r="AH261" s="169"/>
      <c r="AI261" s="169"/>
      <c r="AJ261" s="169"/>
      <c r="AK261" s="169"/>
      <c r="AL261" s="169"/>
      <c r="AM261" s="169"/>
      <c r="AN261" s="169"/>
      <c r="AO261" s="169"/>
      <c r="AP261" s="169"/>
      <c r="AQ261" s="169"/>
      <c r="AR261" s="169"/>
      <c r="AS261" s="169"/>
      <c r="AT261" s="169"/>
      <c r="AU261" s="169"/>
      <c r="AV261" s="169"/>
      <c r="AW261" s="169"/>
      <c r="AX261" s="169"/>
      <c r="AY261" s="169"/>
      <c r="AZ261" s="169"/>
      <c r="BA261" s="169"/>
      <c r="BB261" s="169"/>
      <c r="BC261" s="169"/>
      <c r="BD261" s="169"/>
      <c r="BE261" s="169"/>
      <c r="BF261" s="169"/>
      <c r="BG261" s="169"/>
      <c r="BH261" s="169"/>
    </row>
  </sheetData>
  <mergeCells count="7">
    <mergeCell ref="A21:F21"/>
    <mergeCell ref="A12:F12"/>
    <mergeCell ref="A18:F18"/>
    <mergeCell ref="A1:F1"/>
    <mergeCell ref="A2:F2"/>
    <mergeCell ref="A3:F3"/>
    <mergeCell ref="A15:F15"/>
  </mergeCells>
  <phoneticPr fontId="0" type="noConversion"/>
  <printOptions horizontalCentered="1" verticalCentered="1"/>
  <pageMargins left="0.75" right="0.75" top="1" bottom="1" header="0" footer="0"/>
  <pageSetup scale="8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18"/>
  <sheetViews>
    <sheetView showGridLines="0" topLeftCell="B1" zoomScaleNormal="100" workbookViewId="0">
      <selection activeCell="B1" sqref="B1:C1"/>
    </sheetView>
  </sheetViews>
  <sheetFormatPr baseColWidth="10" defaultRowHeight="12.75" x14ac:dyDescent="0.2"/>
  <cols>
    <col min="1" max="1" width="1.5703125" style="50" hidden="1" customWidth="1"/>
    <col min="2" max="2" width="31.85546875" style="1" customWidth="1"/>
    <col min="3" max="3" width="14.42578125" style="50" customWidth="1"/>
    <col min="4" max="4" width="12.5703125" style="50" bestFit="1" customWidth="1"/>
    <col min="5" max="5" width="12" style="50" bestFit="1" customWidth="1"/>
    <col min="6" max="16384" width="11.42578125" style="50"/>
  </cols>
  <sheetData>
    <row r="1" spans="1:25" ht="15.75" x14ac:dyDescent="0.2">
      <c r="B1" s="278" t="s">
        <v>12</v>
      </c>
      <c r="C1" s="278"/>
    </row>
    <row r="2" spans="1:25" ht="15" x14ac:dyDescent="0.25">
      <c r="B2" s="279" t="str">
        <f>+'[2]ESTADOS FINANCIEROS WEB'!$B$2:$D$2</f>
        <v>Al mes de Abril 2015</v>
      </c>
      <c r="C2" s="280"/>
      <c r="D2" s="21"/>
    </row>
    <row r="3" spans="1:25" x14ac:dyDescent="0.2">
      <c r="B3" s="281" t="s">
        <v>50</v>
      </c>
      <c r="C3" s="281"/>
    </row>
    <row r="4" spans="1:25" ht="15.75" x14ac:dyDescent="0.2">
      <c r="B4" s="282" t="s">
        <v>0</v>
      </c>
      <c r="C4" s="282"/>
    </row>
    <row r="5" spans="1:25" ht="15.75" x14ac:dyDescent="0.2">
      <c r="B5" s="277" t="s">
        <v>51</v>
      </c>
      <c r="C5" s="277"/>
      <c r="D5" s="68"/>
      <c r="E5" s="68"/>
      <c r="F5" s="68"/>
      <c r="G5" s="68"/>
      <c r="H5" s="68"/>
    </row>
    <row r="6" spans="1:25" x14ac:dyDescent="0.2">
      <c r="B6" s="226" t="s">
        <v>13</v>
      </c>
      <c r="C6" s="227">
        <f>+[2]PRINCIPAL!$F$19</f>
        <v>834674.93044999999</v>
      </c>
      <c r="D6" s="22"/>
      <c r="E6" s="186"/>
    </row>
    <row r="7" spans="1:25" ht="18" customHeight="1" x14ac:dyDescent="0.2">
      <c r="B7" s="228" t="s">
        <v>14</v>
      </c>
      <c r="C7" s="229">
        <f>+[2]PRINCIPAL!$F$20</f>
        <v>512283.98469999997</v>
      </c>
      <c r="D7" s="180"/>
      <c r="E7" s="186"/>
    </row>
    <row r="8" spans="1:25" ht="17.25" customHeight="1" x14ac:dyDescent="0.2">
      <c r="B8" s="230" t="s">
        <v>88</v>
      </c>
      <c r="C8" s="231">
        <f>+[2]PRINCIPAL!$F$21</f>
        <v>322390.94575000001</v>
      </c>
      <c r="D8" s="180"/>
      <c r="E8" s="186"/>
    </row>
    <row r="9" spans="1:25" ht="15.75" x14ac:dyDescent="0.2">
      <c r="B9" s="277" t="s">
        <v>15</v>
      </c>
      <c r="C9" s="277"/>
      <c r="D9" s="181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1:25" ht="18" customHeight="1" x14ac:dyDescent="0.2">
      <c r="B10" s="226" t="s">
        <v>16</v>
      </c>
      <c r="C10" s="232">
        <f>+[2]PRINCIPAL!$F$4</f>
        <v>31650.631140000001</v>
      </c>
      <c r="D10" s="22"/>
      <c r="E10" s="186"/>
    </row>
    <row r="11" spans="1:25" ht="18" customHeight="1" x14ac:dyDescent="0.2">
      <c r="B11" s="233" t="s">
        <v>17</v>
      </c>
      <c r="C11" s="234">
        <f>+[2]PRINCIPAL!$F$7</f>
        <v>18886.940050000001</v>
      </c>
      <c r="D11" s="22"/>
      <c r="E11" s="186"/>
    </row>
    <row r="12" spans="1:25" ht="18" customHeight="1" x14ac:dyDescent="0.2">
      <c r="B12" s="235" t="s">
        <v>18</v>
      </c>
      <c r="C12" s="236">
        <f>+[2]PRINCIPAL!$F$14</f>
        <v>12763.69109</v>
      </c>
      <c r="D12" s="22"/>
      <c r="E12" s="186"/>
    </row>
    <row r="13" spans="1:25" ht="5.25" customHeight="1" x14ac:dyDescent="0.2">
      <c r="B13" s="182"/>
      <c r="C13" s="183"/>
      <c r="D13" s="22"/>
    </row>
    <row r="14" spans="1:25" x14ac:dyDescent="0.2">
      <c r="A14" s="2"/>
      <c r="B14" s="184"/>
      <c r="C14" s="185"/>
      <c r="D14" s="22"/>
    </row>
    <row r="15" spans="1:25" x14ac:dyDescent="0.2">
      <c r="A15" s="2"/>
      <c r="B15" s="23"/>
    </row>
    <row r="16" spans="1:25" x14ac:dyDescent="0.2">
      <c r="A16" s="2"/>
      <c r="B16" s="2"/>
    </row>
    <row r="17" spans="1:2" x14ac:dyDescent="0.2">
      <c r="A17" s="2"/>
      <c r="B17" s="2"/>
    </row>
    <row r="18" spans="1:2" x14ac:dyDescent="0.2">
      <c r="A18" s="2"/>
      <c r="B18" s="2"/>
    </row>
  </sheetData>
  <mergeCells count="6">
    <mergeCell ref="B5:C5"/>
    <mergeCell ref="B9:C9"/>
    <mergeCell ref="B1:C1"/>
    <mergeCell ref="B2:C2"/>
    <mergeCell ref="B3:C3"/>
    <mergeCell ref="B4:C4"/>
  </mergeCells>
  <phoneticPr fontId="0" type="noConversion"/>
  <printOptions horizontalCentered="1" verticalCentered="1"/>
  <pageMargins left="0.75" right="0.75" top="1" bottom="1" header="0" footer="0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E9"/>
  <sheetViews>
    <sheetView showGridLines="0" zoomScale="85" zoomScaleNormal="85" workbookViewId="0"/>
  </sheetViews>
  <sheetFormatPr baseColWidth="10" defaultRowHeight="12.75" x14ac:dyDescent="0.2"/>
  <cols>
    <col min="1" max="1" width="13.140625" style="50" customWidth="1"/>
    <col min="2" max="16384" width="11.42578125" style="50"/>
  </cols>
  <sheetData>
    <row r="2" spans="1:5" x14ac:dyDescent="0.2">
      <c r="A2" s="24"/>
      <c r="B2" s="24"/>
      <c r="C2" s="24"/>
      <c r="D2" s="24"/>
      <c r="E2" s="24"/>
    </row>
    <row r="3" spans="1:5" x14ac:dyDescent="0.2">
      <c r="A3" s="24"/>
      <c r="B3" s="24"/>
      <c r="C3" s="24"/>
      <c r="D3" s="24"/>
      <c r="E3" s="24"/>
    </row>
    <row r="4" spans="1:5" x14ac:dyDescent="0.2">
      <c r="A4" s="25"/>
      <c r="B4" s="25"/>
      <c r="C4" s="24"/>
      <c r="D4" s="24"/>
      <c r="E4" s="24"/>
    </row>
    <row r="5" spans="1:5" x14ac:dyDescent="0.2">
      <c r="A5" s="26" t="s">
        <v>10</v>
      </c>
      <c r="B5" s="27">
        <f>+'GESTION OPERATIVA'!F13</f>
        <v>657</v>
      </c>
      <c r="C5" s="24"/>
      <c r="D5" s="24"/>
      <c r="E5" s="24"/>
    </row>
    <row r="6" spans="1:5" x14ac:dyDescent="0.2">
      <c r="A6" s="26" t="s">
        <v>11</v>
      </c>
      <c r="B6" s="27">
        <f>+'GESTION OPERATIVA'!F16</f>
        <v>1134</v>
      </c>
      <c r="C6" s="24"/>
      <c r="D6" s="24"/>
      <c r="E6" s="24"/>
    </row>
    <row r="7" spans="1:5" x14ac:dyDescent="0.2">
      <c r="A7" s="26" t="s">
        <v>54</v>
      </c>
      <c r="B7" s="27">
        <f>+'GESTION OPERATIVA'!F19</f>
        <v>303</v>
      </c>
      <c r="C7" s="24"/>
      <c r="D7" s="24"/>
      <c r="E7" s="24"/>
    </row>
    <row r="8" spans="1:5" x14ac:dyDescent="0.2">
      <c r="A8" s="26" t="s">
        <v>75</v>
      </c>
      <c r="B8" s="27">
        <f>+'GESTION OPERATIVA'!F22</f>
        <v>131</v>
      </c>
      <c r="C8" s="24"/>
      <c r="D8" s="24"/>
      <c r="E8" s="24"/>
    </row>
    <row r="9" spans="1:5" x14ac:dyDescent="0.2">
      <c r="A9" s="26" t="s">
        <v>80</v>
      </c>
      <c r="B9" s="27">
        <f>SUM(B5:B8)</f>
        <v>2225</v>
      </c>
      <c r="C9" s="24"/>
      <c r="D9" s="24"/>
      <c r="E9" s="24"/>
    </row>
  </sheetData>
  <phoneticPr fontId="19" type="noConversion"/>
  <printOptions horizontalCentered="1" verticalCentered="1"/>
  <pageMargins left="0.74803149606299213" right="0.74803149606299213" top="0.43307086614173229" bottom="0.26" header="0" footer="0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SINTESIS HISTORIA 1</vt:lpstr>
      <vt:lpstr>SINTESIS HIST.  2</vt:lpstr>
      <vt:lpstr>CIFRAS RELEVANTES</vt:lpstr>
      <vt:lpstr>GESTION OPERATIVA</vt:lpstr>
      <vt:lpstr>ESTADOS FINANCIEROS</vt:lpstr>
      <vt:lpstr>GRAFICO</vt:lpstr>
      <vt:lpstr>'CIFRAS RELEVANTES'!Área_de_impresión</vt:lpstr>
      <vt:lpstr>'ESTADOS FINANCIEROS'!Área_de_impresión</vt:lpstr>
      <vt:lpstr>'GESTION OPERATIVA'!Área_de_impresión</vt:lpstr>
      <vt:lpstr>'SINTESIS HIST.  2'!Área_de_impresión</vt:lpstr>
      <vt:lpstr>'SINTESIS HISTORIA 1'!Área_de_impresión</vt:lpstr>
    </vt:vector>
  </TitlesOfParts>
  <Company>fsv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Planificación</dc:creator>
  <cp:lastModifiedBy>Área de Planeación</cp:lastModifiedBy>
  <cp:lastPrinted>2014-04-28T22:32:33Z</cp:lastPrinted>
  <dcterms:created xsi:type="dcterms:W3CDTF">2003-07-31T17:04:10Z</dcterms:created>
  <dcterms:modified xsi:type="dcterms:W3CDTF">2015-05-25T16:02:19Z</dcterms:modified>
</cp:coreProperties>
</file>