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-15" windowWidth="10830" windowHeight="9705" tabRatio="834"/>
  </bookViews>
  <sheets>
    <sheet name="SINTESIS HISTORIA 1" sheetId="4" r:id="rId1"/>
    <sheet name="SINTESIS HIST COLONES 1" sheetId="12" r:id="rId2"/>
    <sheet name="SINTESIS HISTORIA  2" sheetId="11" r:id="rId3"/>
    <sheet name="SINTESIS HIST COLONES 2" sheetId="5" r:id="rId4"/>
    <sheet name="CIFRAS RELEVANTES" sheetId="6" r:id="rId5"/>
    <sheet name="GESTION OPERATIVA" sheetId="8" r:id="rId6"/>
    <sheet name="ESTADOS FINANCIEROS" sheetId="7" r:id="rId7"/>
    <sheet name="grafico" sheetId="10" r:id="rId8"/>
  </sheets>
  <externalReferences>
    <externalReference r:id="rId9"/>
    <externalReference r:id="rId10"/>
  </externalReferences>
  <definedNames>
    <definedName name="_Key1" localSheetId="1" hidden="1">'[1] 80% Proyecc.'!#REF!</definedName>
    <definedName name="_Key1" localSheetId="2" hidden="1">'[1] 80% Proyecc.'!#REF!</definedName>
    <definedName name="_Key1" hidden="1">'[1] 80% Proyecc.'!#REF!</definedName>
    <definedName name="_Key2" localSheetId="1" hidden="1">'[1] 80% Proyecc.'!#REF!</definedName>
    <definedName name="_Key2" localSheetId="2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4">'CIFRAS RELEVANTES'!$B$1:$D$32</definedName>
    <definedName name="_xlnm.Print_Area" localSheetId="6">'ESTADOS FINANCIEROS'!$B$1:$D$16</definedName>
    <definedName name="_xlnm.Print_Area" localSheetId="5">'GESTION OPERATIVA'!$A$1:$F$39</definedName>
    <definedName name="_xlnm.Print_Area" localSheetId="1">'SINTESIS HIST COLONES 1'!$A$1:$K$54</definedName>
    <definedName name="_xlnm.Print_Area" localSheetId="3">'SINTESIS HIST COLONES 2'!$A$1:$L$52</definedName>
    <definedName name="_xlnm.Print_Area" localSheetId="2">'SINTESIS HISTORIA  2'!$A$1:$L$52</definedName>
    <definedName name="_xlnm.Print_Area" localSheetId="0">'SINTESIS HISTORIA 1'!$A$1:$K$52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K47" i="11" l="1"/>
  <c r="D47" i="4"/>
  <c r="F13" i="8" l="1"/>
  <c r="E13" i="8"/>
  <c r="D13" i="8"/>
  <c r="C13" i="8"/>
  <c r="B13" i="8"/>
  <c r="F10" i="8"/>
  <c r="E10" i="8"/>
  <c r="D10" i="8"/>
  <c r="C10" i="8"/>
  <c r="B10" i="8"/>
  <c r="C27" i="6"/>
  <c r="C26" i="6"/>
  <c r="C25" i="6"/>
  <c r="F7" i="8" l="1"/>
  <c r="E7" i="8"/>
  <c r="D7" i="8"/>
  <c r="C7" i="8"/>
  <c r="B7" i="8"/>
  <c r="L46" i="11"/>
  <c r="K46" i="11"/>
  <c r="J46" i="11"/>
  <c r="I46" i="11"/>
  <c r="H46" i="11"/>
  <c r="G46" i="11"/>
  <c r="F46" i="11"/>
  <c r="E46" i="11"/>
  <c r="D46" i="11"/>
  <c r="C46" i="11"/>
  <c r="K46" i="4"/>
  <c r="J46" i="4"/>
  <c r="I46" i="4"/>
  <c r="H46" i="4"/>
  <c r="G46" i="4"/>
  <c r="G47" i="4" s="1"/>
  <c r="F46" i="4"/>
  <c r="E46" i="4"/>
  <c r="D46" i="4"/>
  <c r="C46" i="4" l="1"/>
  <c r="B3" i="7" l="1"/>
  <c r="F35" i="8"/>
  <c r="E35" i="8"/>
  <c r="D35" i="8"/>
  <c r="C35" i="8"/>
  <c r="B35" i="8"/>
  <c r="F34" i="8"/>
  <c r="E34" i="8"/>
  <c r="D34" i="8"/>
  <c r="C34" i="8"/>
  <c r="B34" i="8"/>
  <c r="A2" i="8"/>
  <c r="C16" i="7"/>
  <c r="C15" i="7"/>
  <c r="C14" i="7"/>
  <c r="C11" i="7"/>
  <c r="C10" i="7"/>
  <c r="C9" i="7"/>
  <c r="F31" i="8"/>
  <c r="E31" i="8"/>
  <c r="D31" i="8"/>
  <c r="C31" i="8"/>
  <c r="B31" i="8"/>
  <c r="F30" i="8"/>
  <c r="E30" i="8"/>
  <c r="D30" i="8"/>
  <c r="C30" i="8"/>
  <c r="B30" i="8"/>
  <c r="F27" i="8"/>
  <c r="E27" i="8"/>
  <c r="D27" i="8"/>
  <c r="C27" i="8"/>
  <c r="B27" i="8"/>
  <c r="F26" i="8"/>
  <c r="E26" i="8"/>
  <c r="D26" i="8"/>
  <c r="C26" i="8"/>
  <c r="B26" i="8"/>
  <c r="F23" i="8"/>
  <c r="E23" i="8"/>
  <c r="D23" i="8"/>
  <c r="C23" i="8"/>
  <c r="B23" i="8"/>
  <c r="F22" i="8"/>
  <c r="E22" i="8"/>
  <c r="D22" i="8"/>
  <c r="C22" i="8"/>
  <c r="B22" i="8"/>
  <c r="F19" i="8"/>
  <c r="E19" i="8"/>
  <c r="D19" i="8"/>
  <c r="C19" i="8"/>
  <c r="B19" i="8"/>
  <c r="F18" i="8"/>
  <c r="E18" i="8"/>
  <c r="D18" i="8"/>
  <c r="C18" i="8"/>
  <c r="B18" i="8"/>
  <c r="B2" i="6"/>
  <c r="B2" i="11"/>
  <c r="B2" i="4"/>
  <c r="B1" i="6"/>
  <c r="B27" i="6"/>
  <c r="B26" i="6"/>
  <c r="B25" i="6"/>
  <c r="C19" i="6" l="1"/>
  <c r="K46" i="5"/>
  <c r="J46" i="5"/>
  <c r="I46" i="5"/>
  <c r="C11" i="6"/>
  <c r="G46" i="12"/>
  <c r="F46" i="12"/>
  <c r="D46" i="12"/>
  <c r="C46" i="12"/>
  <c r="E46" i="12"/>
  <c r="K39" i="12"/>
  <c r="J39" i="12"/>
  <c r="I39" i="12"/>
  <c r="H39" i="12"/>
  <c r="G39" i="12"/>
  <c r="F39" i="12"/>
  <c r="D39" i="12"/>
  <c r="C39" i="12"/>
  <c r="E39" i="12"/>
  <c r="K38" i="12"/>
  <c r="J38" i="12"/>
  <c r="I38" i="12"/>
  <c r="H38" i="12"/>
  <c r="G38" i="12"/>
  <c r="E38" i="12"/>
  <c r="D38" i="12"/>
  <c r="I37" i="12"/>
  <c r="G37" i="12"/>
  <c r="D37" i="12"/>
  <c r="I36" i="12"/>
  <c r="G36" i="12"/>
  <c r="D36" i="12"/>
  <c r="I35" i="12"/>
  <c r="G35" i="12"/>
  <c r="D35" i="12"/>
  <c r="I34" i="12"/>
  <c r="G34" i="12"/>
  <c r="D34" i="12"/>
  <c r="I33" i="12"/>
  <c r="G33" i="12"/>
  <c r="D33" i="12"/>
  <c r="I32" i="12"/>
  <c r="G32" i="12"/>
  <c r="D32" i="12"/>
  <c r="I31" i="12"/>
  <c r="G31" i="12"/>
  <c r="D31" i="12"/>
  <c r="I30" i="12"/>
  <c r="G30" i="12"/>
  <c r="D30" i="12"/>
  <c r="I29" i="12"/>
  <c r="G29" i="12"/>
  <c r="D29" i="12"/>
  <c r="I28" i="12"/>
  <c r="G28" i="12"/>
  <c r="D28" i="12"/>
  <c r="I27" i="12"/>
  <c r="G27" i="12"/>
  <c r="D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D21" i="12"/>
  <c r="I20" i="12"/>
  <c r="D20" i="12"/>
  <c r="I19" i="12"/>
  <c r="D19" i="12"/>
  <c r="I18" i="12"/>
  <c r="D18" i="12"/>
  <c r="I17" i="12"/>
  <c r="D17" i="12"/>
  <c r="I16" i="12"/>
  <c r="D16" i="12"/>
  <c r="I15" i="12"/>
  <c r="D15" i="12"/>
  <c r="I14" i="12"/>
  <c r="D14" i="12"/>
  <c r="I13" i="12"/>
  <c r="D13" i="12"/>
  <c r="I12" i="12"/>
  <c r="D12" i="12"/>
  <c r="I11" i="12"/>
  <c r="D11" i="12"/>
  <c r="I10" i="12"/>
  <c r="D10" i="12"/>
  <c r="I9" i="12"/>
  <c r="D9" i="12"/>
  <c r="I8" i="12"/>
  <c r="D8" i="12"/>
  <c r="D7" i="12"/>
  <c r="B2" i="12"/>
  <c r="B2" i="5"/>
  <c r="C8" i="6"/>
  <c r="F47" i="4"/>
  <c r="C10" i="6"/>
  <c r="E47" i="4"/>
  <c r="C15" i="6"/>
  <c r="C4" i="8"/>
  <c r="D4" i="8"/>
  <c r="E4" i="8"/>
  <c r="F4" i="8"/>
  <c r="D12" i="7"/>
  <c r="B16" i="8"/>
  <c r="C16" i="8"/>
  <c r="D16" i="8"/>
  <c r="E16" i="8"/>
  <c r="F16" i="8"/>
  <c r="E37" i="12"/>
  <c r="I47" i="5"/>
  <c r="K47" i="5"/>
  <c r="D19" i="6" s="1"/>
  <c r="J47" i="5"/>
  <c r="F47" i="12"/>
  <c r="G47" i="12"/>
  <c r="D11" i="6" s="1"/>
  <c r="D47" i="12"/>
  <c r="D8" i="6" s="1"/>
  <c r="C47" i="12"/>
  <c r="E47" i="12"/>
  <c r="I47" i="11"/>
  <c r="J47" i="11"/>
  <c r="C18" i="6"/>
  <c r="C47" i="4"/>
  <c r="C7" i="6"/>
  <c r="C13" i="6"/>
  <c r="F14" i="8"/>
  <c r="E14" i="8"/>
  <c r="D14" i="8"/>
  <c r="C14" i="8"/>
  <c r="B14" i="8"/>
  <c r="F11" i="8"/>
  <c r="E11" i="8"/>
  <c r="D11" i="8"/>
  <c r="C11" i="8"/>
  <c r="B11" i="8"/>
  <c r="F8" i="8"/>
  <c r="E8" i="8"/>
  <c r="D8" i="8"/>
  <c r="C8" i="8"/>
  <c r="B8" i="8"/>
  <c r="F32" i="8"/>
  <c r="E32" i="8"/>
  <c r="D32" i="8"/>
  <c r="C32" i="8"/>
  <c r="B32" i="8"/>
  <c r="B7" i="10"/>
  <c r="F28" i="8"/>
  <c r="E28" i="8"/>
  <c r="D28" i="8"/>
  <c r="C28" i="8"/>
  <c r="B28" i="8"/>
  <c r="B6" i="10"/>
  <c r="F24" i="8"/>
  <c r="E24" i="8"/>
  <c r="D24" i="8"/>
  <c r="C24" i="8"/>
  <c r="B24" i="8"/>
  <c r="B5" i="10"/>
  <c r="F20" i="8"/>
  <c r="E20" i="8"/>
  <c r="D20" i="8"/>
  <c r="C20" i="8"/>
  <c r="B20" i="8"/>
  <c r="D11" i="7"/>
  <c r="D10" i="7"/>
  <c r="D9" i="7"/>
  <c r="D16" i="7"/>
  <c r="D15" i="7"/>
  <c r="D14" i="7"/>
  <c r="K46" i="12"/>
  <c r="J46" i="12"/>
  <c r="L46" i="5"/>
  <c r="E46" i="5"/>
  <c r="D46" i="5"/>
  <c r="C46" i="5"/>
  <c r="H46" i="5"/>
  <c r="G46" i="5"/>
  <c r="F46" i="5"/>
  <c r="F44" i="8"/>
  <c r="F46" i="8" s="1"/>
  <c r="F36" i="8"/>
  <c r="E44" i="8"/>
  <c r="E46" i="8" s="1"/>
  <c r="E36" i="8"/>
  <c r="D44" i="8"/>
  <c r="D46" i="8" s="1"/>
  <c r="D36" i="8"/>
  <c r="C44" i="8"/>
  <c r="C46" i="8" s="1"/>
  <c r="C36" i="8"/>
  <c r="B44" i="8"/>
  <c r="B46" i="8" s="1"/>
  <c r="B36" i="8"/>
  <c r="F43" i="8"/>
  <c r="F45" i="8" s="1"/>
  <c r="B8" i="10"/>
  <c r="E43" i="8"/>
  <c r="E45" i="8" s="1"/>
  <c r="D43" i="8"/>
  <c r="D45" i="8" s="1"/>
  <c r="C43" i="8"/>
  <c r="C45" i="8" s="1"/>
  <c r="B43" i="8"/>
  <c r="B45" i="8" s="1"/>
  <c r="C21" i="6"/>
  <c r="H46" i="12"/>
  <c r="C22" i="6"/>
  <c r="I46" i="12"/>
  <c r="D22" i="6" s="1"/>
  <c r="B9" i="10"/>
</calcChain>
</file>

<file path=xl/sharedStrings.xml><?xml version="1.0" encoding="utf-8"?>
<sst xmlns="http://schemas.openxmlformats.org/spreadsheetml/2006/main" count="302" uniqueCount="97">
  <si>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</si>
  <si>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</si>
  <si>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</si>
  <si>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</si>
  <si>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</si>
  <si>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</si>
  <si>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</si>
  <si>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</si>
  <si>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</si>
  <si>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</si>
  <si>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</si>
  <si>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</si>
  <si>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</si>
  <si>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</si>
  <si>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</si>
  <si>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</si>
  <si>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</si>
  <si>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</si>
  <si>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</si>
  <si>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</si>
  <si>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</si>
  <si>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</si>
  <si>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No.</t>
  </si>
  <si>
    <t>ESTADO  DE  RESULTADOS</t>
  </si>
  <si>
    <t xml:space="preserve">     No.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</si>
  <si>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</si>
  <si>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</si>
  <si>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</si>
  <si>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</si>
  <si>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</si>
  <si>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</si>
  <si>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</si>
  <si>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</si>
  <si>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</si>
  <si>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</si>
  <si>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</si>
  <si>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</si>
  <si>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</si>
  <si>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</si>
  <si>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</si>
  <si>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</si>
  <si>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</si>
  <si>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</si>
  <si>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</si>
  <si>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</si>
  <si>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</si>
  <si>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</si>
  <si>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</si>
  <si>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</si>
  <si>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</si>
  <si>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Monto en Colones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</si>
  <si>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</si>
  <si>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</si>
  <si>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</si>
  <si>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</si>
  <si>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</si>
  <si>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</si>
  <si>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</si>
  <si>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</si>
  <si>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</si>
  <si>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</si>
  <si>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</si>
  <si>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</si>
  <si>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</si>
  <si>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TASA DE ITNERES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</si>
  <si>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</si>
  <si>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</si>
  <si>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</si>
  <si>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</si>
  <si>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</si>
  <si>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</si>
  <si>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</si>
  <si>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</si>
  <si>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</si>
  <si>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</si>
  <si>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</si>
  <si>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</si>
  <si>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</si>
  <si>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(Monto en miles de Colones)</t>
  </si>
  <si>
    <t>SALDOS   BALANCE</t>
  </si>
  <si>
    <t>tiene  d40+0.1</t>
  </si>
  <si>
    <t>tiene  d40+0.3</t>
  </si>
  <si>
    <t>OTRAS LINEAS</t>
  </si>
  <si>
    <t>2006</t>
  </si>
  <si>
    <t xml:space="preserve">  </t>
  </si>
  <si>
    <t>2007</t>
  </si>
  <si>
    <t>MONITOR DE OPERACIONES, GERENCIA DE PLANIFICACION Y PROYECTOS, FSV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</si>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</sst>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\¢#,##0.0"/>
    <numFmt numFmtId="170" formatCode="\¢#,##0.00"/>
    <numFmt numFmtId="171" formatCode="&quot;$&quot;#,##0.0"/>
  </numFmts>
  <fonts count="6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indexed="16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6"/>
      <name val="Calibri"/>
      <family val="2"/>
      <scheme val="minor"/>
    </font>
    <font>
      <sz val="6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3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3"/>
      <name val="Calibri"/>
      <family val="2"/>
      <scheme val="minor"/>
    </font>
    <font>
      <b/>
      <u/>
      <sz val="7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1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6"/>
      <color indexed="18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/>
  </cellStyleXfs>
  <cellXfs count="457">
    <xf numFmtId="0" fontId="0" fillId="0" borderId="0" xfId="0"/>
    <xf numFmtId="0" fontId="10" fillId="2" borderId="0" xfId="0" applyFont="1" applyFill="1"/>
    <xf numFmtId="0" fontId="3" fillId="2" borderId="0" xfId="0" applyFont="1" applyFill="1"/>
    <xf numFmtId="0" fontId="13" fillId="2" borderId="0" xfId="0" applyFont="1" applyFill="1"/>
    <xf numFmtId="3" fontId="10" fillId="2" borderId="0" xfId="0" applyNumberFormat="1" applyFont="1" applyFill="1"/>
    <xf numFmtId="165" fontId="10" fillId="2" borderId="0" xfId="0" applyNumberFormat="1" applyFont="1" applyFill="1"/>
    <xf numFmtId="165" fontId="17" fillId="2" borderId="0" xfId="0" applyNumberFormat="1" applyFont="1" applyFill="1"/>
    <xf numFmtId="167" fontId="18" fillId="2" borderId="0" xfId="0" applyNumberFormat="1" applyFont="1" applyFill="1" applyAlignment="1">
      <alignment horizontal="center"/>
    </xf>
    <xf numFmtId="166" fontId="10" fillId="2" borderId="0" xfId="0" applyNumberFormat="1" applyFont="1" applyFill="1" applyBorder="1" applyProtection="1"/>
    <xf numFmtId="165" fontId="3" fillId="2" borderId="0" xfId="0" applyNumberFormat="1" applyFont="1" applyFill="1"/>
    <xf numFmtId="165" fontId="15" fillId="2" borderId="0" xfId="0" applyNumberFormat="1" applyFont="1" applyFill="1" applyBorder="1"/>
    <xf numFmtId="0" fontId="10" fillId="2" borderId="0" xfId="0" applyFont="1" applyFill="1" applyBorder="1"/>
    <xf numFmtId="0" fontId="16" fillId="2" borderId="0" xfId="0" applyFont="1" applyFill="1"/>
    <xf numFmtId="165" fontId="14" fillId="2" borderId="0" xfId="0" applyNumberFormat="1" applyFont="1" applyFill="1"/>
    <xf numFmtId="0" fontId="9" fillId="2" borderId="0" xfId="0" applyFont="1" applyFill="1"/>
    <xf numFmtId="0" fontId="9" fillId="2" borderId="0" xfId="0" applyFont="1" applyFill="1" applyBorder="1"/>
    <xf numFmtId="0" fontId="21" fillId="0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0" fontId="7" fillId="2" borderId="0" xfId="0" applyFont="1" applyFill="1"/>
    <xf numFmtId="3" fontId="20" fillId="2" borderId="0" xfId="0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21" fillId="2" borderId="0" xfId="0" applyFont="1" applyFill="1" applyBorder="1"/>
    <xf numFmtId="166" fontId="9" fillId="2" borderId="0" xfId="0" applyNumberFormat="1" applyFont="1" applyFill="1" applyBorder="1" applyProtection="1"/>
    <xf numFmtId="37" fontId="9" fillId="2" borderId="0" xfId="0" applyNumberFormat="1" applyFont="1" applyFill="1" applyBorder="1" applyAlignment="1" applyProtection="1">
      <alignment horizontal="center"/>
    </xf>
    <xf numFmtId="165" fontId="9" fillId="2" borderId="0" xfId="0" applyNumberFormat="1" applyFont="1" applyFill="1" applyBorder="1" applyProtection="1"/>
    <xf numFmtId="165" fontId="9" fillId="2" borderId="0" xfId="1" applyNumberFormat="1" applyFont="1" applyFill="1" applyBorder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9" fillId="2" borderId="0" xfId="0" applyFont="1" applyFill="1" applyBorder="1" applyAlignment="1" applyProtection="1">
      <alignment horizontal="center"/>
    </xf>
    <xf numFmtId="3" fontId="9" fillId="2" borderId="0" xfId="0" applyNumberFormat="1" applyFont="1" applyFill="1" applyBorder="1" applyProtection="1"/>
    <xf numFmtId="165" fontId="9" fillId="2" borderId="0" xfId="0" applyNumberFormat="1" applyFont="1" applyFill="1" applyBorder="1" applyAlignment="1" applyProtection="1">
      <alignment horizontal="center"/>
    </xf>
    <xf numFmtId="3" fontId="10" fillId="2" borderId="0" xfId="0" applyNumberFormat="1" applyFont="1" applyFill="1" applyBorder="1" applyProtection="1"/>
    <xf numFmtId="165" fontId="10" fillId="2" borderId="0" xfId="0" applyNumberFormat="1" applyFont="1" applyFill="1" applyBorder="1" applyAlignment="1" applyProtection="1">
      <alignment horizontal="right"/>
    </xf>
    <xf numFmtId="167" fontId="9" fillId="2" borderId="0" xfId="1" applyNumberFormat="1" applyFont="1" applyFill="1" applyBorder="1"/>
    <xf numFmtId="0" fontId="9" fillId="2" borderId="0" xfId="0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17" fontId="5" fillId="2" borderId="0" xfId="0" applyNumberFormat="1" applyFont="1" applyFill="1"/>
    <xf numFmtId="165" fontId="10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5" fontId="1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70" fontId="2" fillId="2" borderId="0" xfId="0" applyNumberFormat="1" applyFont="1" applyFill="1"/>
    <xf numFmtId="3" fontId="0" fillId="2" borderId="0" xfId="0" applyNumberFormat="1" applyFill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6" fillId="2" borderId="0" xfId="0" applyNumberFormat="1" applyFont="1" applyFill="1"/>
    <xf numFmtId="3" fontId="2" fillId="2" borderId="0" xfId="0" applyNumberFormat="1" applyFont="1" applyFill="1"/>
    <xf numFmtId="4" fontId="2" fillId="2" borderId="0" xfId="0" applyNumberFormat="1" applyFont="1" applyFill="1"/>
    <xf numFmtId="4" fontId="6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14" fillId="2" borderId="0" xfId="0" applyFont="1" applyFill="1"/>
    <xf numFmtId="0" fontId="12" fillId="2" borderId="0" xfId="0" applyFont="1" applyFill="1"/>
    <xf numFmtId="3" fontId="4" fillId="2" borderId="0" xfId="0" applyNumberFormat="1" applyFont="1" applyFill="1"/>
    <xf numFmtId="3" fontId="8" fillId="2" borderId="0" xfId="0" applyNumberFormat="1" applyFont="1" applyFill="1"/>
    <xf numFmtId="0" fontId="23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4" fillId="2" borderId="0" xfId="0" applyFont="1" applyFill="1"/>
    <xf numFmtId="0" fontId="25" fillId="2" borderId="0" xfId="0" applyFont="1" applyFill="1"/>
    <xf numFmtId="0" fontId="28" fillId="2" borderId="1" xfId="0" applyFont="1" applyFill="1" applyBorder="1" applyAlignment="1" applyProtection="1">
      <alignment horizontal="right"/>
    </xf>
    <xf numFmtId="166" fontId="28" fillId="2" borderId="3" xfId="0" applyNumberFormat="1" applyFont="1" applyFill="1" applyBorder="1" applyProtection="1"/>
    <xf numFmtId="0" fontId="28" fillId="2" borderId="5" xfId="0" applyFont="1" applyFill="1" applyBorder="1" applyAlignment="1" applyProtection="1">
      <alignment horizontal="right"/>
    </xf>
    <xf numFmtId="3" fontId="28" fillId="2" borderId="6" xfId="0" applyNumberFormat="1" applyFont="1" applyFill="1" applyBorder="1" applyProtection="1"/>
    <xf numFmtId="166" fontId="28" fillId="2" borderId="7" xfId="0" applyNumberFormat="1" applyFont="1" applyFill="1" applyBorder="1" applyProtection="1"/>
    <xf numFmtId="37" fontId="28" fillId="2" borderId="0" xfId="0" applyNumberFormat="1" applyFont="1" applyFill="1" applyBorder="1" applyAlignment="1" applyProtection="1">
      <alignment horizontal="center"/>
    </xf>
    <xf numFmtId="37" fontId="28" fillId="2" borderId="6" xfId="0" applyNumberFormat="1" applyFont="1" applyFill="1" applyBorder="1" applyAlignment="1" applyProtection="1">
      <alignment horizontal="right"/>
    </xf>
    <xf numFmtId="37" fontId="28" fillId="2" borderId="7" xfId="0" applyNumberFormat="1" applyFont="1" applyFill="1" applyBorder="1" applyAlignment="1" applyProtection="1">
      <alignment horizontal="right"/>
    </xf>
    <xf numFmtId="167" fontId="28" fillId="2" borderId="8" xfId="1" applyNumberFormat="1" applyFont="1" applyFill="1" applyBorder="1" applyAlignment="1">
      <alignment horizontal="center"/>
    </xf>
    <xf numFmtId="168" fontId="28" fillId="2" borderId="9" xfId="1" applyNumberFormat="1" applyFont="1" applyFill="1" applyBorder="1"/>
    <xf numFmtId="43" fontId="28" fillId="2" borderId="6" xfId="1" applyNumberFormat="1" applyFont="1" applyFill="1" applyBorder="1" applyAlignment="1">
      <alignment horizontal="center"/>
    </xf>
    <xf numFmtId="43" fontId="28" fillId="2" borderId="7" xfId="0" applyNumberFormat="1" applyFont="1" applyFill="1" applyBorder="1" applyAlignment="1">
      <alignment horizontal="center"/>
    </xf>
    <xf numFmtId="167" fontId="28" fillId="2" borderId="8" xfId="1" applyNumberFormat="1" applyFont="1" applyFill="1" applyBorder="1"/>
    <xf numFmtId="37" fontId="28" fillId="2" borderId="6" xfId="0" applyNumberFormat="1" applyFont="1" applyFill="1" applyBorder="1" applyProtection="1"/>
    <xf numFmtId="3" fontId="29" fillId="2" borderId="6" xfId="0" applyNumberFormat="1" applyFont="1" applyFill="1" applyBorder="1" applyProtection="1"/>
    <xf numFmtId="49" fontId="28" fillId="2" borderId="5" xfId="0" applyNumberFormat="1" applyFont="1" applyFill="1" applyBorder="1" applyAlignment="1" applyProtection="1">
      <alignment horizontal="right"/>
    </xf>
    <xf numFmtId="165" fontId="28" fillId="2" borderId="7" xfId="0" applyNumberFormat="1" applyFont="1" applyFill="1" applyBorder="1" applyProtection="1"/>
    <xf numFmtId="3" fontId="28" fillId="2" borderId="8" xfId="0" applyNumberFormat="1" applyFont="1" applyFill="1" applyBorder="1" applyProtection="1"/>
    <xf numFmtId="165" fontId="28" fillId="2" borderId="9" xfId="0" applyNumberFormat="1" applyFont="1" applyFill="1" applyBorder="1" applyProtection="1"/>
    <xf numFmtId="49" fontId="29" fillId="2" borderId="5" xfId="0" applyNumberFormat="1" applyFont="1" applyFill="1" applyBorder="1" applyAlignment="1" applyProtection="1">
      <alignment horizontal="right"/>
    </xf>
    <xf numFmtId="165" fontId="29" fillId="2" borderId="7" xfId="0" applyNumberFormat="1" applyFont="1" applyFill="1" applyBorder="1" applyProtection="1"/>
    <xf numFmtId="37" fontId="29" fillId="2" borderId="6" xfId="0" applyNumberFormat="1" applyFont="1" applyFill="1" applyBorder="1" applyProtection="1"/>
    <xf numFmtId="166" fontId="29" fillId="2" borderId="7" xfId="0" applyNumberFormat="1" applyFont="1" applyFill="1" applyBorder="1" applyProtection="1"/>
    <xf numFmtId="3" fontId="29" fillId="2" borderId="8" xfId="0" applyNumberFormat="1" applyFont="1" applyFill="1" applyBorder="1" applyProtection="1"/>
    <xf numFmtId="165" fontId="29" fillId="2" borderId="9" xfId="1" applyNumberFormat="1" applyFont="1" applyFill="1" applyBorder="1" applyAlignment="1"/>
    <xf numFmtId="43" fontId="29" fillId="2" borderId="6" xfId="1" applyNumberFormat="1" applyFont="1" applyFill="1" applyBorder="1" applyAlignment="1">
      <alignment horizontal="center"/>
    </xf>
    <xf numFmtId="43" fontId="29" fillId="2" borderId="7" xfId="0" applyNumberFormat="1" applyFont="1" applyFill="1" applyBorder="1" applyAlignment="1">
      <alignment horizontal="center"/>
    </xf>
    <xf numFmtId="3" fontId="29" fillId="2" borderId="8" xfId="1" applyNumberFormat="1" applyFont="1" applyFill="1" applyBorder="1" applyAlignment="1">
      <alignment horizontal="right"/>
    </xf>
    <xf numFmtId="165" fontId="29" fillId="2" borderId="9" xfId="1" applyNumberFormat="1" applyFont="1" applyFill="1" applyBorder="1" applyAlignment="1">
      <alignment horizontal="right"/>
    </xf>
    <xf numFmtId="164" fontId="29" fillId="2" borderId="6" xfId="1" applyFont="1" applyFill="1" applyBorder="1" applyAlignment="1">
      <alignment horizontal="center"/>
    </xf>
    <xf numFmtId="164" fontId="29" fillId="2" borderId="7" xfId="1" applyFont="1" applyFill="1" applyBorder="1" applyAlignment="1">
      <alignment horizontal="center"/>
    </xf>
    <xf numFmtId="165" fontId="28" fillId="2" borderId="11" xfId="0" applyNumberFormat="1" applyFont="1" applyFill="1" applyBorder="1" applyProtection="1"/>
    <xf numFmtId="166" fontId="28" fillId="2" borderId="13" xfId="0" applyNumberFormat="1" applyFont="1" applyFill="1" applyBorder="1" applyProtection="1"/>
    <xf numFmtId="3" fontId="25" fillId="2" borderId="14" xfId="0" applyNumberFormat="1" applyFont="1" applyFill="1" applyBorder="1" applyProtection="1"/>
    <xf numFmtId="165" fontId="25" fillId="2" borderId="14" xfId="0" applyNumberFormat="1" applyFont="1" applyFill="1" applyBorder="1" applyAlignment="1" applyProtection="1">
      <alignment horizontal="right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0" xfId="0" applyFont="1" applyFill="1"/>
    <xf numFmtId="0" fontId="28" fillId="2" borderId="2" xfId="0" applyFont="1" applyFill="1" applyBorder="1" applyAlignment="1" applyProtection="1">
      <alignment horizontal="right"/>
    </xf>
    <xf numFmtId="3" fontId="28" fillId="2" borderId="17" xfId="0" applyNumberFormat="1" applyFont="1" applyFill="1" applyBorder="1" applyProtection="1"/>
    <xf numFmtId="166" fontId="28" fillId="2" borderId="17" xfId="0" applyNumberFormat="1" applyFont="1" applyFill="1" applyBorder="1" applyProtection="1"/>
    <xf numFmtId="37" fontId="28" fillId="2" borderId="17" xfId="0" applyNumberFormat="1" applyFont="1" applyFill="1" applyBorder="1" applyAlignment="1" applyProtection="1">
      <alignment horizontal="center"/>
    </xf>
    <xf numFmtId="37" fontId="28" fillId="2" borderId="17" xfId="0" applyNumberFormat="1" applyFont="1" applyFill="1" applyBorder="1" applyAlignment="1" applyProtection="1">
      <alignment horizontal="right"/>
    </xf>
    <xf numFmtId="0" fontId="28" fillId="2" borderId="17" xfId="0" applyFont="1" applyFill="1" applyBorder="1" applyAlignment="1">
      <alignment horizontal="center"/>
    </xf>
    <xf numFmtId="168" fontId="28" fillId="2" borderId="17" xfId="0" applyNumberFormat="1" applyFont="1" applyFill="1" applyBorder="1"/>
    <xf numFmtId="0" fontId="28" fillId="2" borderId="17" xfId="0" applyFont="1" applyFill="1" applyBorder="1"/>
    <xf numFmtId="0" fontId="28" fillId="2" borderId="3" xfId="0" applyFont="1" applyFill="1" applyBorder="1"/>
    <xf numFmtId="0" fontId="28" fillId="2" borderId="6" xfId="0" applyFont="1" applyFill="1" applyBorder="1" applyAlignment="1" applyProtection="1">
      <alignment horizontal="right"/>
    </xf>
    <xf numFmtId="3" fontId="28" fillId="2" borderId="18" xfId="0" applyNumberFormat="1" applyFont="1" applyFill="1" applyBorder="1" applyProtection="1"/>
    <xf numFmtId="166" fontId="28" fillId="2" borderId="18" xfId="0" applyNumberFormat="1" applyFont="1" applyFill="1" applyBorder="1" applyProtection="1"/>
    <xf numFmtId="37" fontId="28" fillId="2" borderId="18" xfId="0" applyNumberFormat="1" applyFont="1" applyFill="1" applyBorder="1" applyAlignment="1" applyProtection="1">
      <alignment horizontal="center"/>
    </xf>
    <xf numFmtId="37" fontId="28" fillId="2" borderId="18" xfId="0" applyNumberFormat="1" applyFont="1" applyFill="1" applyBorder="1" applyAlignment="1" applyProtection="1">
      <alignment horizontal="right"/>
    </xf>
    <xf numFmtId="167" fontId="28" fillId="2" borderId="18" xfId="1" applyNumberFormat="1" applyFont="1" applyFill="1" applyBorder="1" applyAlignment="1">
      <alignment horizontal="center"/>
    </xf>
    <xf numFmtId="168" fontId="28" fillId="2" borderId="18" xfId="1" applyNumberFormat="1" applyFont="1" applyFill="1" applyBorder="1"/>
    <xf numFmtId="43" fontId="28" fillId="2" borderId="18" xfId="1" applyNumberFormat="1" applyFont="1" applyFill="1" applyBorder="1"/>
    <xf numFmtId="43" fontId="28" fillId="2" borderId="18" xfId="1" applyNumberFormat="1" applyFont="1" applyFill="1" applyBorder="1" applyAlignment="1">
      <alignment horizontal="center"/>
    </xf>
    <xf numFmtId="167" fontId="28" fillId="2" borderId="18" xfId="1" applyNumberFormat="1" applyFont="1" applyFill="1" applyBorder="1"/>
    <xf numFmtId="37" fontId="28" fillId="2" borderId="18" xfId="0" applyNumberFormat="1" applyFont="1" applyFill="1" applyBorder="1" applyProtection="1"/>
    <xf numFmtId="3" fontId="29" fillId="2" borderId="18" xfId="0" applyNumberFormat="1" applyFont="1" applyFill="1" applyBorder="1" applyProtection="1"/>
    <xf numFmtId="49" fontId="28" fillId="2" borderId="6" xfId="0" applyNumberFormat="1" applyFont="1" applyFill="1" applyBorder="1" applyAlignment="1" applyProtection="1">
      <alignment horizontal="right"/>
    </xf>
    <xf numFmtId="0" fontId="31" fillId="2" borderId="0" xfId="0" applyFont="1" applyFill="1"/>
    <xf numFmtId="49" fontId="29" fillId="2" borderId="6" xfId="0" applyNumberFormat="1" applyFont="1" applyFill="1" applyBorder="1" applyAlignment="1" applyProtection="1">
      <alignment horizontal="right"/>
    </xf>
    <xf numFmtId="37" fontId="29" fillId="2" borderId="18" xfId="0" applyNumberFormat="1" applyFont="1" applyFill="1" applyBorder="1" applyProtection="1"/>
    <xf numFmtId="43" fontId="29" fillId="2" borderId="18" xfId="1" applyNumberFormat="1" applyFont="1" applyFill="1" applyBorder="1" applyAlignment="1">
      <alignment horizontal="center"/>
    </xf>
    <xf numFmtId="0" fontId="31" fillId="2" borderId="0" xfId="0" applyFont="1" applyFill="1" applyBorder="1"/>
    <xf numFmtId="166" fontId="29" fillId="2" borderId="18" xfId="0" applyNumberFormat="1" applyFont="1" applyFill="1" applyBorder="1" applyProtection="1"/>
    <xf numFmtId="3" fontId="29" fillId="2" borderId="18" xfId="1" applyNumberFormat="1" applyFont="1" applyFill="1" applyBorder="1" applyAlignment="1">
      <alignment horizontal="right"/>
    </xf>
    <xf numFmtId="165" fontId="29" fillId="2" borderId="18" xfId="1" applyNumberFormat="1" applyFont="1" applyFill="1" applyBorder="1" applyAlignment="1">
      <alignment horizontal="right"/>
    </xf>
    <xf numFmtId="0" fontId="28" fillId="2" borderId="0" xfId="0" applyFont="1" applyFill="1" applyBorder="1"/>
    <xf numFmtId="165" fontId="28" fillId="2" borderId="19" xfId="0" applyNumberFormat="1" applyFont="1" applyFill="1" applyBorder="1" applyProtection="1"/>
    <xf numFmtId="3" fontId="25" fillId="2" borderId="19" xfId="0" applyNumberFormat="1" applyFont="1" applyFill="1" applyBorder="1" applyProtection="1"/>
    <xf numFmtId="165" fontId="25" fillId="2" borderId="19" xfId="0" applyNumberFormat="1" applyFont="1" applyFill="1" applyBorder="1" applyAlignment="1" applyProtection="1">
      <alignment horizontal="right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32" fillId="2" borderId="0" xfId="0" applyFont="1" applyFill="1" applyBorder="1"/>
    <xf numFmtId="0" fontId="32" fillId="2" borderId="0" xfId="0" applyFont="1" applyFill="1" applyBorder="1" applyAlignment="1">
      <alignment vertical="center"/>
    </xf>
    <xf numFmtId="165" fontId="28" fillId="2" borderId="2" xfId="0" applyNumberFormat="1" applyFont="1" applyFill="1" applyBorder="1" applyProtection="1"/>
    <xf numFmtId="165" fontId="28" fillId="2" borderId="17" xfId="0" applyNumberFormat="1" applyFont="1" applyFill="1" applyBorder="1" applyProtection="1"/>
    <xf numFmtId="165" fontId="28" fillId="2" borderId="3" xfId="0" applyNumberFormat="1" applyFont="1" applyFill="1" applyBorder="1" applyProtection="1"/>
    <xf numFmtId="166" fontId="28" fillId="2" borderId="4" xfId="0" applyNumberFormat="1" applyFont="1" applyFill="1" applyBorder="1" applyAlignment="1" applyProtection="1">
      <alignment horizontal="center"/>
    </xf>
    <xf numFmtId="167" fontId="28" fillId="2" borderId="2" xfId="1" applyNumberFormat="1" applyFont="1" applyFill="1" applyBorder="1"/>
    <xf numFmtId="167" fontId="28" fillId="2" borderId="3" xfId="1" applyNumberFormat="1" applyFont="1" applyFill="1" applyBorder="1"/>
    <xf numFmtId="166" fontId="28" fillId="2" borderId="21" xfId="0" applyNumberFormat="1" applyFont="1" applyFill="1" applyBorder="1" applyAlignment="1" applyProtection="1">
      <alignment horizontal="right"/>
    </xf>
    <xf numFmtId="165" fontId="28" fillId="2" borderId="6" xfId="0" applyNumberFormat="1" applyFont="1" applyFill="1" applyBorder="1" applyProtection="1"/>
    <xf numFmtId="165" fontId="28" fillId="2" borderId="18" xfId="0" applyNumberFormat="1" applyFont="1" applyFill="1" applyBorder="1" applyProtection="1"/>
    <xf numFmtId="166" fontId="28" fillId="2" borderId="0" xfId="0" applyNumberFormat="1" applyFont="1" applyFill="1" applyBorder="1" applyAlignment="1" applyProtection="1">
      <alignment horizontal="center"/>
    </xf>
    <xf numFmtId="167" fontId="28" fillId="2" borderId="6" xfId="1" applyNumberFormat="1" applyFont="1" applyFill="1" applyBorder="1"/>
    <xf numFmtId="165" fontId="28" fillId="2" borderId="7" xfId="1" applyNumberFormat="1" applyFont="1" applyFill="1" applyBorder="1"/>
    <xf numFmtId="166" fontId="28" fillId="2" borderId="22" xfId="0" applyNumberFormat="1" applyFont="1" applyFill="1" applyBorder="1" applyAlignment="1" applyProtection="1">
      <alignment horizontal="right"/>
    </xf>
    <xf numFmtId="165" fontId="28" fillId="2" borderId="0" xfId="0" applyNumberFormat="1" applyFont="1" applyFill="1" applyBorder="1" applyAlignment="1" applyProtection="1">
      <alignment horizontal="center"/>
    </xf>
    <xf numFmtId="0" fontId="31" fillId="0" borderId="0" xfId="0" applyFont="1" applyFill="1"/>
    <xf numFmtId="165" fontId="29" fillId="2" borderId="6" xfId="0" applyNumberFormat="1" applyFont="1" applyFill="1" applyBorder="1" applyProtection="1"/>
    <xf numFmtId="165" fontId="29" fillId="2" borderId="18" xfId="0" applyNumberFormat="1" applyFont="1" applyFill="1" applyBorder="1" applyProtection="1"/>
    <xf numFmtId="165" fontId="29" fillId="2" borderId="6" xfId="0" applyNumberFormat="1" applyFont="1" applyFill="1" applyBorder="1" applyAlignment="1" applyProtection="1"/>
    <xf numFmtId="165" fontId="29" fillId="2" borderId="18" xfId="0" applyNumberFormat="1" applyFont="1" applyFill="1" applyBorder="1" applyAlignment="1" applyProtection="1"/>
    <xf numFmtId="166" fontId="29" fillId="2" borderId="7" xfId="0" applyNumberFormat="1" applyFont="1" applyFill="1" applyBorder="1" applyAlignment="1" applyProtection="1"/>
    <xf numFmtId="165" fontId="29" fillId="2" borderId="0" xfId="0" applyNumberFormat="1" applyFont="1" applyFill="1" applyBorder="1" applyAlignment="1" applyProtection="1">
      <alignment horizontal="center"/>
    </xf>
    <xf numFmtId="167" fontId="29" fillId="2" borderId="6" xfId="1" applyNumberFormat="1" applyFont="1" applyFill="1" applyBorder="1"/>
    <xf numFmtId="165" fontId="29" fillId="2" borderId="7" xfId="1" applyNumberFormat="1" applyFont="1" applyFill="1" applyBorder="1"/>
    <xf numFmtId="165" fontId="29" fillId="2" borderId="22" xfId="0" applyNumberFormat="1" applyFont="1" applyFill="1" applyBorder="1" applyAlignment="1" applyProtection="1">
      <alignment horizontal="right"/>
    </xf>
    <xf numFmtId="0" fontId="28" fillId="2" borderId="15" xfId="0" applyFont="1" applyFill="1" applyBorder="1" applyAlignment="1" applyProtection="1">
      <alignment horizontal="center"/>
    </xf>
    <xf numFmtId="165" fontId="28" fillId="2" borderId="15" xfId="0" applyNumberFormat="1" applyFont="1" applyFill="1" applyBorder="1" applyProtection="1"/>
    <xf numFmtId="165" fontId="28" fillId="2" borderId="14" xfId="0" applyNumberFormat="1" applyFont="1" applyFill="1" applyBorder="1" applyProtection="1"/>
    <xf numFmtId="165" fontId="28" fillId="2" borderId="16" xfId="0" applyNumberFormat="1" applyFont="1" applyFill="1" applyBorder="1" applyProtection="1"/>
    <xf numFmtId="165" fontId="28" fillId="2" borderId="14" xfId="0" applyNumberFormat="1" applyFont="1" applyFill="1" applyBorder="1" applyAlignment="1" applyProtection="1">
      <alignment horizontal="center"/>
    </xf>
    <xf numFmtId="167" fontId="28" fillId="2" borderId="10" xfId="1" applyNumberFormat="1" applyFont="1" applyFill="1" applyBorder="1"/>
    <xf numFmtId="165" fontId="28" fillId="2" borderId="13" xfId="1" applyNumberFormat="1" applyFont="1" applyFill="1" applyBorder="1"/>
    <xf numFmtId="166" fontId="28" fillId="2" borderId="11" xfId="0" applyNumberFormat="1" applyFont="1" applyFill="1" applyBorder="1" applyProtection="1"/>
    <xf numFmtId="165" fontId="28" fillId="2" borderId="18" xfId="0" applyNumberFormat="1" applyFont="1" applyFill="1" applyBorder="1" applyAlignment="1" applyProtection="1">
      <alignment horizontal="center"/>
    </xf>
    <xf numFmtId="165" fontId="28" fillId="2" borderId="18" xfId="1" applyNumberFormat="1" applyFont="1" applyFill="1" applyBorder="1"/>
    <xf numFmtId="167" fontId="29" fillId="2" borderId="18" xfId="1" applyNumberFormat="1" applyFont="1" applyFill="1" applyBorder="1"/>
    <xf numFmtId="166" fontId="29" fillId="2" borderId="18" xfId="0" applyNumberFormat="1" applyFont="1" applyFill="1" applyBorder="1" applyAlignment="1" applyProtection="1"/>
    <xf numFmtId="165" fontId="29" fillId="2" borderId="18" xfId="1" applyNumberFormat="1" applyFont="1" applyFill="1" applyBorder="1"/>
    <xf numFmtId="170" fontId="32" fillId="2" borderId="22" xfId="0" applyNumberFormat="1" applyFont="1" applyFill="1" applyBorder="1"/>
    <xf numFmtId="0" fontId="32" fillId="2" borderId="5" xfId="0" applyFont="1" applyFill="1" applyBorder="1" applyAlignment="1">
      <alignment horizontal="left" indent="1"/>
    </xf>
    <xf numFmtId="3" fontId="32" fillId="2" borderId="5" xfId="0" applyNumberFormat="1" applyFont="1" applyFill="1" applyBorder="1" applyAlignment="1">
      <alignment horizontal="right"/>
    </xf>
    <xf numFmtId="171" fontId="32" fillId="2" borderId="5" xfId="0" applyNumberFormat="1" applyFont="1" applyFill="1" applyBorder="1" applyAlignment="1">
      <alignment horizontal="right"/>
    </xf>
    <xf numFmtId="169" fontId="32" fillId="2" borderId="22" xfId="0" applyNumberFormat="1" applyFont="1" applyFill="1" applyBorder="1"/>
    <xf numFmtId="0" fontId="35" fillId="2" borderId="15" xfId="0" applyFont="1" applyFill="1" applyBorder="1" applyAlignment="1">
      <alignment horizontal="center"/>
    </xf>
    <xf numFmtId="165" fontId="32" fillId="2" borderId="14" xfId="0" applyNumberFormat="1" applyFont="1" applyFill="1" applyBorder="1" applyAlignment="1">
      <alignment horizontal="center"/>
    </xf>
    <xf numFmtId="170" fontId="32" fillId="2" borderId="16" xfId="0" applyNumberFormat="1" applyFont="1" applyFill="1" applyBorder="1"/>
    <xf numFmtId="0" fontId="32" fillId="2" borderId="23" xfId="0" applyFont="1" applyFill="1" applyBorder="1" applyAlignment="1">
      <alignment horizontal="left" vertical="center" wrapText="1" indent="1"/>
    </xf>
    <xf numFmtId="3" fontId="32" fillId="2" borderId="15" xfId="0" applyNumberFormat="1" applyFont="1" applyFill="1" applyBorder="1" applyAlignment="1">
      <alignment horizontal="right"/>
    </xf>
    <xf numFmtId="0" fontId="32" fillId="2" borderId="15" xfId="0" applyFont="1" applyFill="1" applyBorder="1" applyAlignment="1">
      <alignment horizontal="left" vertical="center" wrapText="1" indent="1"/>
    </xf>
    <xf numFmtId="0" fontId="25" fillId="2" borderId="14" xfId="0" applyFont="1" applyFill="1" applyBorder="1" applyAlignment="1">
      <alignment horizontal="center"/>
    </xf>
    <xf numFmtId="170" fontId="36" fillId="2" borderId="16" xfId="0" applyNumberFormat="1" applyFont="1" applyFill="1" applyBorder="1"/>
    <xf numFmtId="0" fontId="35" fillId="2" borderId="5" xfId="0" applyFont="1" applyFill="1" applyBorder="1" applyAlignment="1">
      <alignment horizontal="center"/>
    </xf>
    <xf numFmtId="165" fontId="32" fillId="2" borderId="20" xfId="0" applyNumberFormat="1" applyFont="1" applyFill="1" applyBorder="1" applyAlignment="1">
      <alignment horizontal="center"/>
    </xf>
    <xf numFmtId="3" fontId="37" fillId="2" borderId="1" xfId="0" applyNumberFormat="1" applyFont="1" applyFill="1" applyBorder="1" applyAlignment="1">
      <alignment horizontal="right"/>
    </xf>
    <xf numFmtId="171" fontId="37" fillId="2" borderId="20" xfId="0" applyNumberFormat="1" applyFont="1" applyFill="1" applyBorder="1" applyAlignment="1">
      <alignment horizontal="right"/>
    </xf>
    <xf numFmtId="171" fontId="37" fillId="2" borderId="5" xfId="0" applyNumberFormat="1" applyFont="1" applyFill="1" applyBorder="1" applyAlignment="1">
      <alignment horizontal="right"/>
    </xf>
    <xf numFmtId="0" fontId="32" fillId="2" borderId="26" xfId="0" applyFont="1" applyFill="1" applyBorder="1" applyAlignment="1">
      <alignment horizontal="center"/>
    </xf>
    <xf numFmtId="3" fontId="37" fillId="2" borderId="5" xfId="0" applyNumberFormat="1" applyFont="1" applyFill="1" applyBorder="1" applyAlignment="1">
      <alignment horizontal="right"/>
    </xf>
    <xf numFmtId="0" fontId="32" fillId="2" borderId="20" xfId="0" applyFont="1" applyFill="1" applyBorder="1" applyAlignment="1">
      <alignment horizontal="left" indent="1"/>
    </xf>
    <xf numFmtId="3" fontId="37" fillId="2" borderId="20" xfId="0" applyNumberFormat="1" applyFont="1" applyFill="1" applyBorder="1" applyAlignment="1">
      <alignment horizontal="right"/>
    </xf>
    <xf numFmtId="170" fontId="32" fillId="2" borderId="25" xfId="0" applyNumberFormat="1" applyFont="1" applyFill="1" applyBorder="1"/>
    <xf numFmtId="0" fontId="38" fillId="2" borderId="0" xfId="0" applyFont="1" applyFill="1"/>
    <xf numFmtId="170" fontId="32" fillId="2" borderId="0" xfId="0" applyNumberFormat="1" applyFont="1" applyFill="1"/>
    <xf numFmtId="0" fontId="39" fillId="2" borderId="0" xfId="0" applyFont="1" applyFill="1"/>
    <xf numFmtId="0" fontId="43" fillId="2" borderId="1" xfId="0" applyFont="1" applyFill="1" applyBorder="1" applyAlignment="1">
      <alignment horizontal="center"/>
    </xf>
    <xf numFmtId="0" fontId="43" fillId="2" borderId="4" xfId="0" applyFont="1" applyFill="1" applyBorder="1" applyAlignment="1">
      <alignment horizontal="center"/>
    </xf>
    <xf numFmtId="0" fontId="43" fillId="2" borderId="21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left" indent="1"/>
    </xf>
    <xf numFmtId="171" fontId="32" fillId="2" borderId="18" xfId="0" applyNumberFormat="1" applyFont="1" applyFill="1" applyBorder="1"/>
    <xf numFmtId="171" fontId="32" fillId="2" borderId="7" xfId="0" applyNumberFormat="1" applyFont="1" applyFill="1" applyBorder="1"/>
    <xf numFmtId="169" fontId="32" fillId="2" borderId="18" xfId="0" applyNumberFormat="1" applyFont="1" applyFill="1" applyBorder="1"/>
    <xf numFmtId="171" fontId="32" fillId="2" borderId="17" xfId="0" applyNumberFormat="1" applyFont="1" applyFill="1" applyBorder="1"/>
    <xf numFmtId="171" fontId="32" fillId="2" borderId="18" xfId="0" applyNumberFormat="1" applyFont="1" applyFill="1" applyBorder="1" applyAlignment="1">
      <alignment horizontal="right"/>
    </xf>
    <xf numFmtId="171" fontId="32" fillId="2" borderId="7" xfId="0" applyNumberFormat="1" applyFont="1" applyFill="1" applyBorder="1" applyAlignment="1">
      <alignment horizontal="right"/>
    </xf>
    <xf numFmtId="169" fontId="32" fillId="2" borderId="7" xfId="0" applyNumberFormat="1" applyFont="1" applyFill="1" applyBorder="1"/>
    <xf numFmtId="0" fontId="45" fillId="2" borderId="15" xfId="0" applyFont="1" applyFill="1" applyBorder="1"/>
    <xf numFmtId="0" fontId="25" fillId="2" borderId="14" xfId="0" applyFont="1" applyFill="1" applyBorder="1"/>
    <xf numFmtId="0" fontId="25" fillId="2" borderId="16" xfId="0" applyFont="1" applyFill="1" applyBorder="1"/>
    <xf numFmtId="0" fontId="46" fillId="2" borderId="1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wrapText="1" indent="1"/>
    </xf>
    <xf numFmtId="3" fontId="37" fillId="2" borderId="17" xfId="0" applyNumberFormat="1" applyFont="1" applyFill="1" applyBorder="1" applyAlignment="1">
      <alignment horizontal="right" vertical="center" wrapText="1"/>
    </xf>
    <xf numFmtId="3" fontId="37" fillId="2" borderId="3" xfId="0" applyNumberFormat="1" applyFont="1" applyFill="1" applyBorder="1" applyAlignment="1">
      <alignment horizontal="right" vertical="center" wrapText="1"/>
    </xf>
    <xf numFmtId="0" fontId="33" fillId="2" borderId="6" xfId="0" applyFont="1" applyFill="1" applyBorder="1" applyAlignment="1">
      <alignment horizontal="left" indent="1"/>
    </xf>
    <xf numFmtId="171" fontId="37" fillId="2" borderId="18" xfId="0" applyNumberFormat="1" applyFont="1" applyFill="1" applyBorder="1" applyAlignment="1">
      <alignment horizontal="right" vertical="center" wrapText="1"/>
    </xf>
    <xf numFmtId="171" fontId="37" fillId="2" borderId="7" xfId="0" applyNumberFormat="1" applyFont="1" applyFill="1" applyBorder="1" applyAlignment="1">
      <alignment horizontal="right" vertical="center" wrapText="1"/>
    </xf>
    <xf numFmtId="0" fontId="32" fillId="2" borderId="27" xfId="0" applyFont="1" applyFill="1" applyBorder="1" applyAlignment="1">
      <alignment horizontal="left" indent="1"/>
    </xf>
    <xf numFmtId="169" fontId="37" fillId="2" borderId="28" xfId="0" applyNumberFormat="1" applyFont="1" applyFill="1" applyBorder="1" applyAlignment="1">
      <alignment horizontal="right" vertical="center" wrapText="1"/>
    </xf>
    <xf numFmtId="169" fontId="37" fillId="2" borderId="29" xfId="0" applyNumberFormat="1" applyFont="1" applyFill="1" applyBorder="1" applyAlignment="1">
      <alignment horizontal="right" vertical="center" wrapText="1"/>
    </xf>
    <xf numFmtId="3" fontId="37" fillId="2" borderId="17" xfId="0" applyNumberFormat="1" applyFont="1" applyFill="1" applyBorder="1"/>
    <xf numFmtId="3" fontId="37" fillId="2" borderId="3" xfId="0" applyNumberFormat="1" applyFont="1" applyFill="1" applyBorder="1"/>
    <xf numFmtId="171" fontId="37" fillId="2" borderId="18" xfId="0" applyNumberFormat="1" applyFont="1" applyFill="1" applyBorder="1"/>
    <xf numFmtId="171" fontId="37" fillId="2" borderId="7" xfId="0" applyNumberFormat="1" applyFont="1" applyFill="1" applyBorder="1"/>
    <xf numFmtId="169" fontId="37" fillId="2" borderId="28" xfId="0" applyNumberFormat="1" applyFont="1" applyFill="1" applyBorder="1"/>
    <xf numFmtId="169" fontId="37" fillId="2" borderId="29" xfId="0" applyNumberFormat="1" applyFont="1" applyFill="1" applyBorder="1"/>
    <xf numFmtId="171" fontId="37" fillId="2" borderId="28" xfId="0" applyNumberFormat="1" applyFont="1" applyFill="1" applyBorder="1"/>
    <xf numFmtId="0" fontId="47" fillId="2" borderId="5" xfId="0" applyFont="1" applyFill="1" applyBorder="1"/>
    <xf numFmtId="4" fontId="37" fillId="2" borderId="0" xfId="0" applyNumberFormat="1" applyFont="1" applyFill="1" applyBorder="1"/>
    <xf numFmtId="4" fontId="37" fillId="2" borderId="22" xfId="0" applyNumberFormat="1" applyFont="1" applyFill="1" applyBorder="1"/>
    <xf numFmtId="0" fontId="48" fillId="2" borderId="20" xfId="0" applyFont="1" applyFill="1" applyBorder="1"/>
    <xf numFmtId="4" fontId="37" fillId="2" borderId="24" xfId="0" applyNumberFormat="1" applyFont="1" applyFill="1" applyBorder="1"/>
    <xf numFmtId="4" fontId="37" fillId="2" borderId="25" xfId="0" applyNumberFormat="1" applyFont="1" applyFill="1" applyBorder="1"/>
    <xf numFmtId="0" fontId="48" fillId="2" borderId="0" xfId="0" applyFont="1" applyFill="1"/>
    <xf numFmtId="4" fontId="37" fillId="2" borderId="0" xfId="0" applyNumberFormat="1" applyFont="1" applyFill="1"/>
    <xf numFmtId="0" fontId="45" fillId="2" borderId="0" xfId="0" applyFont="1" applyFill="1"/>
    <xf numFmtId="0" fontId="36" fillId="2" borderId="0" xfId="0" applyFont="1" applyFill="1"/>
    <xf numFmtId="0" fontId="25" fillId="2" borderId="0" xfId="0" applyFont="1" applyFill="1" applyAlignment="1">
      <alignment horizontal="center"/>
    </xf>
    <xf numFmtId="0" fontId="43" fillId="2" borderId="5" xfId="0" applyFont="1" applyFill="1" applyBorder="1" applyAlignment="1">
      <alignment horizontal="center"/>
    </xf>
    <xf numFmtId="0" fontId="43" fillId="2" borderId="24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43" fillId="2" borderId="5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0" fontId="49" fillId="2" borderId="0" xfId="0" applyFont="1" applyFill="1" applyBorder="1"/>
    <xf numFmtId="0" fontId="25" fillId="2" borderId="0" xfId="0" applyFont="1" applyFill="1" applyBorder="1"/>
    <xf numFmtId="0" fontId="32" fillId="2" borderId="2" xfId="0" applyFont="1" applyFill="1" applyBorder="1" applyAlignment="1">
      <alignment horizontal="left" indent="2"/>
    </xf>
    <xf numFmtId="171" fontId="32" fillId="2" borderId="17" xfId="0" applyNumberFormat="1" applyFont="1" applyFill="1" applyBorder="1" applyAlignment="1">
      <alignment horizontal="right"/>
    </xf>
    <xf numFmtId="169" fontId="32" fillId="2" borderId="3" xfId="0" applyNumberFormat="1" applyFont="1" applyFill="1" applyBorder="1"/>
    <xf numFmtId="0" fontId="50" fillId="2" borderId="0" xfId="0" applyFont="1" applyFill="1"/>
    <xf numFmtId="0" fontId="32" fillId="2" borderId="6" xfId="0" applyFont="1" applyFill="1" applyBorder="1" applyAlignment="1">
      <alignment horizontal="left" indent="2"/>
    </xf>
    <xf numFmtId="2" fontId="50" fillId="2" borderId="0" xfId="0" applyNumberFormat="1" applyFont="1" applyFill="1"/>
    <xf numFmtId="0" fontId="51" fillId="2" borderId="5" xfId="0" applyFont="1" applyFill="1" applyBorder="1"/>
    <xf numFmtId="165" fontId="36" fillId="2" borderId="24" xfId="0" applyNumberFormat="1" applyFont="1" applyFill="1" applyBorder="1" applyAlignment="1">
      <alignment horizontal="center"/>
    </xf>
    <xf numFmtId="0" fontId="50" fillId="2" borderId="0" xfId="0" applyFont="1" applyFill="1" applyBorder="1"/>
    <xf numFmtId="2" fontId="50" fillId="2" borderId="0" xfId="0" applyNumberFormat="1" applyFont="1" applyFill="1" applyBorder="1"/>
    <xf numFmtId="171" fontId="37" fillId="2" borderId="17" xfId="0" applyNumberFormat="1" applyFont="1" applyFill="1" applyBorder="1" applyAlignment="1">
      <alignment horizontal="right"/>
    </xf>
    <xf numFmtId="171" fontId="37" fillId="2" borderId="18" xfId="0" applyNumberFormat="1" applyFont="1" applyFill="1" applyBorder="1" applyAlignment="1">
      <alignment horizontal="right"/>
    </xf>
    <xf numFmtId="0" fontId="32" fillId="2" borderId="27" xfId="0" applyFont="1" applyFill="1" applyBorder="1" applyAlignment="1">
      <alignment horizontal="left" indent="2"/>
    </xf>
    <xf numFmtId="171" fontId="37" fillId="2" borderId="28" xfId="0" applyNumberFormat="1" applyFont="1" applyFill="1" applyBorder="1" applyAlignment="1">
      <alignment horizontal="right"/>
    </xf>
    <xf numFmtId="169" fontId="32" fillId="2" borderId="29" xfId="0" applyNumberFormat="1" applyFont="1" applyFill="1" applyBorder="1"/>
    <xf numFmtId="0" fontId="52" fillId="2" borderId="0" xfId="0" applyFont="1" applyFill="1"/>
    <xf numFmtId="0" fontId="53" fillId="2" borderId="0" xfId="0" applyFont="1" applyFill="1"/>
    <xf numFmtId="169" fontId="32" fillId="2" borderId="0" xfId="0" applyNumberFormat="1" applyFont="1" applyFill="1"/>
    <xf numFmtId="0" fontId="54" fillId="2" borderId="0" xfId="0" applyFont="1" applyFill="1"/>
    <xf numFmtId="165" fontId="53" fillId="2" borderId="0" xfId="0" applyNumberFormat="1" applyFont="1" applyFill="1"/>
    <xf numFmtId="37" fontId="28" fillId="2" borderId="9" xfId="0" applyNumberFormat="1" applyFont="1" applyFill="1" applyBorder="1" applyAlignment="1" applyProtection="1">
      <alignment horizontal="center"/>
    </xf>
    <xf numFmtId="43" fontId="29" fillId="2" borderId="8" xfId="1" applyNumberFormat="1" applyFont="1" applyFill="1" applyBorder="1" applyAlignment="1">
      <alignment horizontal="center"/>
    </xf>
    <xf numFmtId="165" fontId="28" fillId="2" borderId="12" xfId="0" applyNumberFormat="1" applyFont="1" applyFill="1" applyBorder="1" applyAlignment="1" applyProtection="1">
      <alignment horizontal="center"/>
    </xf>
    <xf numFmtId="167" fontId="28" fillId="2" borderId="19" xfId="1" applyNumberFormat="1" applyFont="1" applyFill="1" applyBorder="1"/>
    <xf numFmtId="165" fontId="28" fillId="2" borderId="19" xfId="1" applyNumberFormat="1" applyFont="1" applyFill="1" applyBorder="1"/>
    <xf numFmtId="165" fontId="29" fillId="2" borderId="7" xfId="0" applyNumberFormat="1" applyFont="1" applyFill="1" applyBorder="1" applyAlignment="1" applyProtection="1">
      <alignment horizontal="center"/>
    </xf>
    <xf numFmtId="165" fontId="28" fillId="2" borderId="8" xfId="0" applyNumberFormat="1" applyFont="1" applyFill="1" applyBorder="1" applyProtection="1"/>
    <xf numFmtId="165" fontId="29" fillId="2" borderId="8" xfId="0" applyNumberFormat="1" applyFont="1" applyFill="1" applyBorder="1" applyProtection="1"/>
    <xf numFmtId="0" fontId="28" fillId="2" borderId="30" xfId="0" applyFont="1" applyFill="1" applyBorder="1" applyAlignment="1" applyProtection="1">
      <alignment horizontal="right"/>
    </xf>
    <xf numFmtId="0" fontId="28" fillId="2" borderId="26" xfId="0" applyFont="1" applyFill="1" applyBorder="1" applyAlignment="1" applyProtection="1">
      <alignment horizontal="right"/>
    </xf>
    <xf numFmtId="49" fontId="28" fillId="2" borderId="26" xfId="0" applyNumberFormat="1" applyFont="1" applyFill="1" applyBorder="1" applyAlignment="1" applyProtection="1">
      <alignment horizontal="right"/>
    </xf>
    <xf numFmtId="49" fontId="29" fillId="2" borderId="26" xfId="0" applyNumberFormat="1" applyFont="1" applyFill="1" applyBorder="1" applyAlignment="1" applyProtection="1">
      <alignment horizontal="right"/>
    </xf>
    <xf numFmtId="0" fontId="28" fillId="2" borderId="23" xfId="0" applyFont="1" applyFill="1" applyBorder="1" applyAlignment="1" applyProtection="1">
      <alignment horizontal="center"/>
    </xf>
    <xf numFmtId="3" fontId="55" fillId="2" borderId="0" xfId="0" applyNumberFormat="1" applyFont="1" applyFill="1"/>
    <xf numFmtId="171" fontId="55" fillId="2" borderId="0" xfId="0" applyNumberFormat="1" applyFont="1" applyFill="1"/>
    <xf numFmtId="3" fontId="32" fillId="2" borderId="0" xfId="0" applyNumberFormat="1" applyFont="1" applyFill="1"/>
    <xf numFmtId="165" fontId="32" fillId="2" borderId="0" xfId="0" applyNumberFormat="1" applyFont="1" applyFill="1"/>
    <xf numFmtId="0" fontId="33" fillId="2" borderId="10" xfId="0" applyFont="1" applyFill="1" applyBorder="1" applyAlignment="1" applyProtection="1">
      <alignment horizontal="center"/>
    </xf>
    <xf numFmtId="3" fontId="56" fillId="2" borderId="11" xfId="0" applyNumberFormat="1" applyFont="1" applyFill="1" applyBorder="1" applyProtection="1"/>
    <xf numFmtId="165" fontId="33" fillId="2" borderId="11" xfId="0" applyNumberFormat="1" applyFont="1" applyFill="1" applyBorder="1" applyProtection="1"/>
    <xf numFmtId="37" fontId="33" fillId="2" borderId="12" xfId="0" applyNumberFormat="1" applyFont="1" applyFill="1" applyBorder="1" applyAlignment="1" applyProtection="1">
      <alignment horizontal="center"/>
    </xf>
    <xf numFmtId="3" fontId="33" fillId="2" borderId="10" xfId="0" applyNumberFormat="1" applyFont="1" applyFill="1" applyBorder="1" applyProtection="1"/>
    <xf numFmtId="166" fontId="33" fillId="2" borderId="13" xfId="0" applyNumberFormat="1" applyFont="1" applyFill="1" applyBorder="1" applyProtection="1"/>
    <xf numFmtId="3" fontId="56" fillId="2" borderId="19" xfId="0" applyNumberFormat="1" applyFont="1" applyFill="1" applyBorder="1" applyProtection="1"/>
    <xf numFmtId="165" fontId="33" fillId="2" borderId="19" xfId="0" applyNumberFormat="1" applyFont="1" applyFill="1" applyBorder="1" applyProtection="1"/>
    <xf numFmtId="37" fontId="33" fillId="2" borderId="19" xfId="0" applyNumberFormat="1" applyFont="1" applyFill="1" applyBorder="1" applyAlignment="1" applyProtection="1">
      <alignment horizontal="center"/>
    </xf>
    <xf numFmtId="3" fontId="33" fillId="2" borderId="19" xfId="0" applyNumberFormat="1" applyFont="1" applyFill="1" applyBorder="1" applyProtection="1"/>
    <xf numFmtId="166" fontId="33" fillId="2" borderId="19" xfId="0" applyNumberFormat="1" applyFont="1" applyFill="1" applyBorder="1" applyProtection="1"/>
    <xf numFmtId="165" fontId="55" fillId="2" borderId="0" xfId="0" applyNumberFormat="1" applyFont="1" applyFill="1"/>
    <xf numFmtId="0" fontId="57" fillId="2" borderId="0" xfId="0" applyFont="1" applyFill="1"/>
    <xf numFmtId="0" fontId="57" fillId="3" borderId="0" xfId="0" applyFont="1" applyFill="1"/>
    <xf numFmtId="3" fontId="57" fillId="3" borderId="0" xfId="0" applyNumberFormat="1" applyFont="1" applyFill="1"/>
    <xf numFmtId="0" fontId="58" fillId="4" borderId="1" xfId="0" applyFont="1" applyFill="1" applyBorder="1"/>
    <xf numFmtId="0" fontId="59" fillId="4" borderId="5" xfId="0" applyFont="1" applyFill="1" applyBorder="1" applyAlignment="1" applyProtection="1">
      <alignment horizontal="center"/>
    </xf>
    <xf numFmtId="0" fontId="58" fillId="4" borderId="20" xfId="0" applyFont="1" applyFill="1" applyBorder="1" applyAlignment="1">
      <alignment horizontal="center"/>
    </xf>
    <xf numFmtId="0" fontId="61" fillId="3" borderId="1" xfId="0" applyFont="1" applyFill="1" applyBorder="1" applyAlignment="1">
      <alignment horizontal="center" vertical="center"/>
    </xf>
    <xf numFmtId="0" fontId="61" fillId="3" borderId="4" xfId="0" applyFont="1" applyFill="1" applyBorder="1" applyAlignment="1">
      <alignment horizontal="center" vertical="center"/>
    </xf>
    <xf numFmtId="0" fontId="61" fillId="3" borderId="21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/>
    </xf>
    <xf numFmtId="168" fontId="28" fillId="2" borderId="9" xfId="0" applyNumberFormat="1" applyFont="1" applyFill="1" applyBorder="1"/>
    <xf numFmtId="0" fontId="28" fillId="2" borderId="6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59" fillId="4" borderId="35" xfId="0" applyFont="1" applyFill="1" applyBorder="1" applyAlignment="1" applyProtection="1">
      <alignment horizontal="center" vertical="center"/>
    </xf>
    <xf numFmtId="0" fontId="59" fillId="4" borderId="35" xfId="0" applyFont="1" applyFill="1" applyBorder="1" applyAlignment="1">
      <alignment horizontal="center" vertical="center"/>
    </xf>
    <xf numFmtId="0" fontId="59" fillId="4" borderId="36" xfId="0" applyFont="1" applyFill="1" applyBorder="1" applyAlignment="1">
      <alignment horizontal="center" vertical="center"/>
    </xf>
    <xf numFmtId="0" fontId="58" fillId="4" borderId="39" xfId="0" applyFont="1" applyFill="1" applyBorder="1"/>
    <xf numFmtId="0" fontId="59" fillId="4" borderId="39" xfId="0" applyFont="1" applyFill="1" applyBorder="1" applyAlignment="1" applyProtection="1">
      <alignment horizontal="centerContinuous" vertical="center"/>
    </xf>
    <xf numFmtId="0" fontId="59" fillId="4" borderId="39" xfId="0" applyFont="1" applyFill="1" applyBorder="1" applyAlignment="1">
      <alignment horizontal="centerContinuous"/>
    </xf>
    <xf numFmtId="0" fontId="59" fillId="4" borderId="42" xfId="0" applyFont="1" applyFill="1" applyBorder="1" applyAlignment="1" applyProtection="1">
      <alignment horizontal="center" vertical="center"/>
    </xf>
    <xf numFmtId="0" fontId="59" fillId="4" borderId="43" xfId="0" applyFont="1" applyFill="1" applyBorder="1" applyAlignment="1" applyProtection="1">
      <alignment horizontal="center"/>
    </xf>
    <xf numFmtId="0" fontId="58" fillId="4" borderId="44" xfId="0" applyFont="1" applyFill="1" applyBorder="1"/>
    <xf numFmtId="0" fontId="59" fillId="4" borderId="9" xfId="0" applyFont="1" applyFill="1" applyBorder="1" applyAlignment="1" applyProtection="1">
      <alignment horizontal="center"/>
    </xf>
    <xf numFmtId="0" fontId="58" fillId="4" borderId="45" xfId="0" applyFont="1" applyFill="1" applyBorder="1" applyAlignment="1">
      <alignment horizontal="center"/>
    </xf>
    <xf numFmtId="0" fontId="59" fillId="4" borderId="47" xfId="0" applyFont="1" applyFill="1" applyBorder="1" applyAlignment="1" applyProtection="1">
      <alignment horizontal="center" vertical="center"/>
    </xf>
    <xf numFmtId="0" fontId="58" fillId="4" borderId="48" xfId="0" applyFont="1" applyFill="1" applyBorder="1" applyAlignment="1">
      <alignment horizontal="center"/>
    </xf>
    <xf numFmtId="0" fontId="59" fillId="4" borderId="55" xfId="0" applyFont="1" applyFill="1" applyBorder="1" applyAlignment="1" applyProtection="1">
      <alignment horizontal="center" vertical="center"/>
    </xf>
    <xf numFmtId="0" fontId="59" fillId="4" borderId="58" xfId="0" applyFont="1" applyFill="1" applyBorder="1" applyAlignment="1">
      <alignment horizontal="center" vertical="center"/>
    </xf>
    <xf numFmtId="0" fontId="58" fillId="4" borderId="60" xfId="0" applyFont="1" applyFill="1" applyBorder="1"/>
    <xf numFmtId="0" fontId="59" fillId="4" borderId="61" xfId="0" applyFont="1" applyFill="1" applyBorder="1" applyAlignment="1" applyProtection="1">
      <alignment horizontal="center" vertical="center"/>
    </xf>
    <xf numFmtId="0" fontId="59" fillId="4" borderId="50" xfId="0" applyFont="1" applyFill="1" applyBorder="1" applyAlignment="1" applyProtection="1">
      <alignment horizontal="centerContinuous" vertical="center"/>
    </xf>
    <xf numFmtId="0" fontId="59" fillId="4" borderId="51" xfId="0" applyFont="1" applyFill="1" applyBorder="1" applyAlignment="1">
      <alignment horizontal="centerContinuous"/>
    </xf>
    <xf numFmtId="0" fontId="59" fillId="4" borderId="62" xfId="0" applyFont="1" applyFill="1" applyBorder="1" applyAlignment="1" applyProtection="1">
      <alignment horizontal="center" vertical="center"/>
    </xf>
    <xf numFmtId="0" fontId="59" fillId="4" borderId="62" xfId="0" applyFont="1" applyFill="1" applyBorder="1" applyAlignment="1">
      <alignment horizontal="center" vertical="center"/>
    </xf>
    <xf numFmtId="0" fontId="59" fillId="4" borderId="64" xfId="0" applyFont="1" applyFill="1" applyBorder="1" applyAlignment="1">
      <alignment horizontal="center" vertical="center"/>
    </xf>
    <xf numFmtId="0" fontId="59" fillId="4" borderId="60" xfId="0" applyFont="1" applyFill="1" applyBorder="1" applyAlignment="1" applyProtection="1">
      <alignment horizontal="center" vertical="center"/>
    </xf>
    <xf numFmtId="0" fontId="59" fillId="4" borderId="43" xfId="0" applyFont="1" applyFill="1" applyBorder="1" applyAlignment="1" applyProtection="1">
      <alignment horizontal="center" vertical="center"/>
    </xf>
    <xf numFmtId="0" fontId="59" fillId="4" borderId="21" xfId="0" applyFont="1" applyFill="1" applyBorder="1" applyAlignment="1" applyProtection="1">
      <alignment horizontal="center"/>
    </xf>
    <xf numFmtId="0" fontId="59" fillId="4" borderId="22" xfId="0" applyFont="1" applyFill="1" applyBorder="1" applyAlignment="1" applyProtection="1">
      <alignment horizontal="center"/>
    </xf>
    <xf numFmtId="0" fontId="59" fillId="4" borderId="58" xfId="0" applyFont="1" applyFill="1" applyBorder="1" applyAlignment="1" applyProtection="1">
      <alignment horizontal="center" vertical="center"/>
    </xf>
    <xf numFmtId="0" fontId="59" fillId="4" borderId="72" xfId="0" applyFont="1" applyFill="1" applyBorder="1" applyAlignment="1" applyProtection="1">
      <alignment horizontal="center"/>
    </xf>
    <xf numFmtId="0" fontId="59" fillId="4" borderId="73" xfId="0" applyFont="1" applyFill="1" applyBorder="1" applyAlignment="1" applyProtection="1">
      <alignment horizontal="center"/>
    </xf>
    <xf numFmtId="0" fontId="59" fillId="4" borderId="74" xfId="0" applyFont="1" applyFill="1" applyBorder="1" applyAlignment="1" applyProtection="1">
      <alignment horizontal="center" vertical="center"/>
    </xf>
    <xf numFmtId="0" fontId="59" fillId="4" borderId="25" xfId="0" applyFont="1" applyFill="1" applyBorder="1" applyAlignment="1" applyProtection="1">
      <alignment horizontal="center" vertical="center"/>
    </xf>
    <xf numFmtId="0" fontId="59" fillId="4" borderId="62" xfId="0" applyFont="1" applyFill="1" applyBorder="1" applyAlignment="1">
      <alignment horizontal="centerContinuous" vertical="center"/>
    </xf>
    <xf numFmtId="0" fontId="58" fillId="4" borderId="75" xfId="0" applyFont="1" applyFill="1" applyBorder="1"/>
    <xf numFmtId="0" fontId="59" fillId="4" borderId="76" xfId="0" applyFont="1" applyFill="1" applyBorder="1" applyAlignment="1" applyProtection="1">
      <alignment horizontal="center"/>
    </xf>
    <xf numFmtId="0" fontId="58" fillId="4" borderId="77" xfId="0" applyFont="1" applyFill="1" applyBorder="1" applyAlignment="1">
      <alignment horizontal="center"/>
    </xf>
    <xf numFmtId="0" fontId="34" fillId="4" borderId="15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4" fillId="4" borderId="59" xfId="0" applyFont="1" applyFill="1" applyBorder="1" applyAlignment="1">
      <alignment horizontal="center" vertical="center"/>
    </xf>
    <xf numFmtId="0" fontId="34" fillId="4" borderId="15" xfId="0" applyFont="1" applyFill="1" applyBorder="1" applyAlignment="1">
      <alignment horizontal="center" vertical="center" wrapText="1"/>
    </xf>
    <xf numFmtId="171" fontId="32" fillId="2" borderId="3" xfId="0" applyNumberFormat="1" applyFont="1" applyFill="1" applyBorder="1"/>
    <xf numFmtId="3" fontId="32" fillId="2" borderId="15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 applyProtection="1">
      <alignment horizontal="right"/>
    </xf>
    <xf numFmtId="0" fontId="59" fillId="4" borderId="37" xfId="0" applyFont="1" applyFill="1" applyBorder="1" applyAlignment="1">
      <alignment horizontal="center"/>
    </xf>
    <xf numFmtId="0" fontId="59" fillId="4" borderId="38" xfId="0" applyFont="1" applyFill="1" applyBorder="1" applyAlignment="1">
      <alignment horizontal="center"/>
    </xf>
    <xf numFmtId="0" fontId="59" fillId="4" borderId="37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59" fillId="4" borderId="41" xfId="0" applyFont="1" applyFill="1" applyBorder="1" applyAlignment="1" applyProtection="1">
      <alignment horizontal="center" vertical="center"/>
    </xf>
    <xf numFmtId="0" fontId="59" fillId="4" borderId="46" xfId="0" applyFont="1" applyFill="1" applyBorder="1" applyAlignment="1">
      <alignment horizontal="center"/>
    </xf>
    <xf numFmtId="0" fontId="59" fillId="4" borderId="39" xfId="0" applyFont="1" applyFill="1" applyBorder="1" applyAlignment="1">
      <alignment horizontal="center"/>
    </xf>
    <xf numFmtId="0" fontId="59" fillId="4" borderId="40" xfId="0" applyFont="1" applyFill="1" applyBorder="1" applyAlignment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>
      <alignment horizontal="center"/>
    </xf>
    <xf numFmtId="0" fontId="59" fillId="4" borderId="52" xfId="0" applyFont="1" applyFill="1" applyBorder="1" applyAlignment="1">
      <alignment horizontal="center"/>
    </xf>
    <xf numFmtId="0" fontId="59" fillId="4" borderId="53" xfId="0" applyFont="1" applyFill="1" applyBorder="1" applyAlignment="1">
      <alignment horizontal="center"/>
    </xf>
    <xf numFmtId="0" fontId="59" fillId="4" borderId="52" xfId="0" applyFont="1" applyFill="1" applyBorder="1" applyAlignment="1" applyProtection="1">
      <alignment horizontal="center" vertical="center"/>
    </xf>
    <xf numFmtId="0" fontId="59" fillId="4" borderId="53" xfId="0" applyFont="1" applyFill="1" applyBorder="1" applyAlignment="1" applyProtection="1">
      <alignment horizontal="center" vertical="center"/>
    </xf>
    <xf numFmtId="0" fontId="59" fillId="4" borderId="6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9" fillId="4" borderId="54" xfId="0" applyFont="1" applyFill="1" applyBorder="1" applyAlignment="1" applyProtection="1">
      <alignment horizontal="center" vertical="center"/>
    </xf>
    <xf numFmtId="0" fontId="59" fillId="4" borderId="57" xfId="0" applyFont="1" applyFill="1" applyBorder="1" applyAlignment="1" applyProtection="1">
      <alignment horizontal="center" vertical="center"/>
    </xf>
    <xf numFmtId="0" fontId="30" fillId="3" borderId="0" xfId="0" applyFont="1" applyFill="1" applyBorder="1" applyAlignment="1" applyProtection="1">
      <alignment horizontal="center" vertical="center"/>
    </xf>
    <xf numFmtId="0" fontId="59" fillId="4" borderId="32" xfId="0" applyFont="1" applyFill="1" applyBorder="1" applyAlignment="1">
      <alignment horizontal="center"/>
    </xf>
    <xf numFmtId="0" fontId="59" fillId="4" borderId="56" xfId="0" applyFont="1" applyFill="1" applyBorder="1" applyAlignment="1">
      <alignment horizontal="center"/>
    </xf>
    <xf numFmtId="0" fontId="59" fillId="4" borderId="50" xfId="0" applyFont="1" applyFill="1" applyBorder="1" applyAlignment="1">
      <alignment horizontal="center"/>
    </xf>
    <xf numFmtId="0" fontId="59" fillId="4" borderId="51" xfId="0" applyFont="1" applyFill="1" applyBorder="1" applyAlignment="1">
      <alignment horizontal="center"/>
    </xf>
    <xf numFmtId="0" fontId="59" fillId="4" borderId="33" xfId="0" applyFont="1" applyFill="1" applyBorder="1" applyAlignment="1">
      <alignment horizontal="center"/>
    </xf>
    <xf numFmtId="0" fontId="59" fillId="4" borderId="70" xfId="0" applyFont="1" applyFill="1" applyBorder="1" applyAlignment="1" applyProtection="1">
      <alignment horizontal="center" vertical="center"/>
    </xf>
    <xf numFmtId="0" fontId="59" fillId="4" borderId="71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59" fillId="4" borderId="65" xfId="0" applyFont="1" applyFill="1" applyBorder="1" applyAlignment="1" applyProtection="1">
      <alignment horizontal="center" vertical="center"/>
    </xf>
    <xf numFmtId="0" fontId="59" fillId="4" borderId="31" xfId="0" applyFont="1" applyFill="1" applyBorder="1" applyAlignment="1" applyProtection="1">
      <alignment horizontal="center" vertical="center"/>
    </xf>
    <xf numFmtId="0" fontId="59" fillId="4" borderId="66" xfId="0" applyFont="1" applyFill="1" applyBorder="1" applyAlignment="1" applyProtection="1">
      <alignment horizontal="center" vertical="center"/>
    </xf>
    <xf numFmtId="0" fontId="59" fillId="4" borderId="67" xfId="0" applyFont="1" applyFill="1" applyBorder="1" applyAlignment="1" applyProtection="1">
      <alignment horizontal="center" vertical="center"/>
    </xf>
    <xf numFmtId="0" fontId="59" fillId="4" borderId="68" xfId="0" applyFont="1" applyFill="1" applyBorder="1" applyAlignment="1" applyProtection="1">
      <alignment horizontal="center" vertical="center"/>
    </xf>
    <xf numFmtId="0" fontId="59" fillId="4" borderId="69" xfId="0" applyFont="1" applyFill="1" applyBorder="1" applyAlignment="1" applyProtection="1">
      <alignment horizontal="center" vertical="center"/>
    </xf>
    <xf numFmtId="0" fontId="59" fillId="4" borderId="65" xfId="0" applyFont="1" applyFill="1" applyBorder="1" applyAlignment="1" applyProtection="1">
      <alignment horizontal="center" vertical="center" wrapText="1"/>
    </xf>
    <xf numFmtId="0" fontId="59" fillId="4" borderId="31" xfId="0" applyFont="1" applyFill="1" applyBorder="1" applyAlignment="1" applyProtection="1">
      <alignment horizontal="center" vertical="center" wrapText="1"/>
    </xf>
    <xf numFmtId="0" fontId="59" fillId="4" borderId="66" xfId="0" applyFont="1" applyFill="1" applyBorder="1" applyAlignment="1" applyProtection="1">
      <alignment horizontal="center" vertical="center" wrapText="1"/>
    </xf>
    <xf numFmtId="0" fontId="59" fillId="4" borderId="67" xfId="0" applyFont="1" applyFill="1" applyBorder="1" applyAlignment="1" applyProtection="1">
      <alignment horizontal="center" vertical="center" wrapText="1"/>
    </xf>
    <xf numFmtId="0" fontId="59" fillId="4" borderId="68" xfId="0" applyFont="1" applyFill="1" applyBorder="1" applyAlignment="1" applyProtection="1">
      <alignment horizontal="center" vertical="center" wrapText="1"/>
    </xf>
    <xf numFmtId="0" fontId="59" fillId="4" borderId="69" xfId="0" applyFont="1" applyFill="1" applyBorder="1" applyAlignment="1" applyProtection="1">
      <alignment horizontal="center" vertical="center" wrapText="1"/>
    </xf>
    <xf numFmtId="0" fontId="59" fillId="4" borderId="50" xfId="0" applyFont="1" applyFill="1" applyBorder="1" applyAlignment="1" applyProtection="1">
      <alignment horizontal="center" vertical="center"/>
    </xf>
    <xf numFmtId="0" fontId="59" fillId="4" borderId="56" xfId="0" applyFont="1" applyFill="1" applyBorder="1" applyAlignment="1" applyProtection="1">
      <alignment horizontal="center" vertical="center"/>
    </xf>
    <xf numFmtId="0" fontId="59" fillId="4" borderId="60" xfId="0" applyFont="1" applyFill="1" applyBorder="1" applyAlignment="1" applyProtection="1">
      <alignment horizontal="center" vertical="center"/>
    </xf>
    <xf numFmtId="0" fontId="59" fillId="4" borderId="49" xfId="0" applyFont="1" applyFill="1" applyBorder="1" applyAlignment="1" applyProtection="1">
      <alignment horizontal="center" vertical="center"/>
    </xf>
    <xf numFmtId="0" fontId="59" fillId="4" borderId="34" xfId="0" applyFont="1" applyFill="1" applyBorder="1" applyAlignment="1" applyProtection="1">
      <alignment horizontal="center" vertical="center"/>
    </xf>
    <xf numFmtId="0" fontId="59" fillId="4" borderId="49" xfId="0" applyFont="1" applyFill="1" applyBorder="1" applyAlignment="1" applyProtection="1">
      <alignment horizontal="center" vertical="center" wrapText="1"/>
    </xf>
    <xf numFmtId="0" fontId="59" fillId="4" borderId="34" xfId="0" applyFont="1" applyFill="1" applyBorder="1" applyAlignment="1" applyProtection="1">
      <alignment horizontal="center" vertical="center" wrapText="1"/>
    </xf>
    <xf numFmtId="0" fontId="60" fillId="4" borderId="1" xfId="0" applyFont="1" applyFill="1" applyBorder="1" applyAlignment="1">
      <alignment horizontal="center"/>
    </xf>
    <xf numFmtId="0" fontId="60" fillId="4" borderId="4" xfId="0" applyFont="1" applyFill="1" applyBorder="1" applyAlignment="1">
      <alignment horizontal="center"/>
    </xf>
    <xf numFmtId="0" fontId="60" fillId="4" borderId="21" xfId="0" applyFont="1" applyFill="1" applyBorder="1" applyAlignment="1">
      <alignment horizontal="center"/>
    </xf>
    <xf numFmtId="0" fontId="58" fillId="4" borderId="15" xfId="0" applyFont="1" applyFill="1" applyBorder="1" applyAlignment="1">
      <alignment horizontal="center" vertical="center"/>
    </xf>
    <xf numFmtId="0" fontId="58" fillId="4" borderId="14" xfId="0" applyFont="1" applyFill="1" applyBorder="1" applyAlignment="1">
      <alignment horizontal="center" vertical="center"/>
    </xf>
    <xf numFmtId="0" fontId="58" fillId="4" borderId="16" xfId="0" applyFont="1" applyFill="1" applyBorder="1" applyAlignment="1">
      <alignment horizontal="center" vertical="center"/>
    </xf>
    <xf numFmtId="0" fontId="58" fillId="4" borderId="5" xfId="0" applyFont="1" applyFill="1" applyBorder="1" applyAlignment="1">
      <alignment horizontal="center" vertical="center" wrapText="1"/>
    </xf>
    <xf numFmtId="0" fontId="58" fillId="4" borderId="0" xfId="0" applyFont="1" applyFill="1" applyBorder="1" applyAlignment="1">
      <alignment horizontal="center" vertical="center" wrapText="1"/>
    </xf>
    <xf numFmtId="0" fontId="58" fillId="4" borderId="22" xfId="0" applyFont="1" applyFill="1" applyBorder="1" applyAlignment="1">
      <alignment horizontal="center" vertical="center" wrapText="1"/>
    </xf>
    <xf numFmtId="0" fontId="58" fillId="4" borderId="15" xfId="0" applyFont="1" applyFill="1" applyBorder="1" applyAlignment="1">
      <alignment horizontal="center" vertical="center" wrapText="1"/>
    </xf>
    <xf numFmtId="0" fontId="58" fillId="4" borderId="14" xfId="0" applyFont="1" applyFill="1" applyBorder="1" applyAlignment="1">
      <alignment horizontal="center" vertical="center" wrapText="1"/>
    </xf>
    <xf numFmtId="0" fontId="58" fillId="4" borderId="16" xfId="0" applyFont="1" applyFill="1" applyBorder="1" applyAlignment="1">
      <alignment horizontal="center" vertical="center" wrapText="1"/>
    </xf>
    <xf numFmtId="0" fontId="60" fillId="4" borderId="20" xfId="0" applyFont="1" applyFill="1" applyBorder="1" applyAlignment="1">
      <alignment horizontal="center" vertical="center"/>
    </xf>
    <xf numFmtId="0" fontId="60" fillId="4" borderId="24" xfId="0" applyFont="1" applyFill="1" applyBorder="1" applyAlignment="1">
      <alignment horizontal="center" vertical="center"/>
    </xf>
    <xf numFmtId="0" fontId="60" fillId="4" borderId="25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61" fillId="4" borderId="15" xfId="0" applyFont="1" applyFill="1" applyBorder="1" applyAlignment="1">
      <alignment horizontal="center" vertical="center"/>
    </xf>
    <xf numFmtId="0" fontId="61" fillId="4" borderId="14" xfId="0" applyFont="1" applyFill="1" applyBorder="1" applyAlignment="1">
      <alignment horizontal="center" vertical="center"/>
    </xf>
    <xf numFmtId="0" fontId="61" fillId="4" borderId="16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58" fillId="3" borderId="4" xfId="0" applyFont="1" applyFill="1" applyBorder="1" applyAlignment="1">
      <alignment horizontal="center" vertical="center"/>
    </xf>
    <xf numFmtId="0" fontId="58" fillId="3" borderId="21" xfId="0" applyFont="1" applyFill="1" applyBorder="1" applyAlignment="1">
      <alignment horizontal="center" vertical="center"/>
    </xf>
    <xf numFmtId="0" fontId="44" fillId="4" borderId="15" xfId="0" applyFont="1" applyFill="1" applyBorder="1" applyAlignment="1">
      <alignment horizontal="center" vertical="center"/>
    </xf>
    <xf numFmtId="0" fontId="44" fillId="4" borderId="14" xfId="0" applyFont="1" applyFill="1" applyBorder="1" applyAlignment="1">
      <alignment horizontal="center" vertical="center"/>
    </xf>
    <xf numFmtId="0" fontId="44" fillId="4" borderId="16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center" vertical="center"/>
    </xf>
    <xf numFmtId="0" fontId="40" fillId="4" borderId="2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0" fontId="42" fillId="2" borderId="20" xfId="0" applyFont="1" applyFill="1" applyBorder="1" applyAlignment="1">
      <alignment horizontal="center" vertical="top" wrapText="1"/>
    </xf>
    <xf numFmtId="0" fontId="42" fillId="2" borderId="24" xfId="0" applyFont="1" applyFill="1" applyBorder="1" applyAlignment="1">
      <alignment horizontal="center" vertical="top" wrapText="1"/>
    </xf>
    <xf numFmtId="0" fontId="42" fillId="2" borderId="25" xfId="0" applyFont="1" applyFill="1" applyBorder="1" applyAlignment="1">
      <alignment horizontal="center" vertical="top" wrapText="1"/>
    </xf>
    <xf numFmtId="17" fontId="61" fillId="4" borderId="1" xfId="0" applyNumberFormat="1" applyFont="1" applyFill="1" applyBorder="1" applyAlignment="1">
      <alignment horizontal="center"/>
    </xf>
    <xf numFmtId="0" fontId="61" fillId="4" borderId="4" xfId="0" applyFont="1" applyFill="1" applyBorder="1" applyAlignment="1">
      <alignment horizontal="center"/>
    </xf>
    <xf numFmtId="0" fontId="61" fillId="4" borderId="21" xfId="0" applyFont="1" applyFill="1" applyBorder="1" applyAlignment="1">
      <alignment horizontal="center"/>
    </xf>
    <xf numFmtId="0" fontId="62" fillId="4" borderId="5" xfId="0" applyFont="1" applyFill="1" applyBorder="1" applyAlignment="1">
      <alignment horizontal="center" vertical="center"/>
    </xf>
    <xf numFmtId="0" fontId="62" fillId="4" borderId="0" xfId="0" applyFont="1" applyFill="1" applyBorder="1" applyAlignment="1">
      <alignment horizontal="center" vertical="center"/>
    </xf>
    <xf numFmtId="0" fontId="62" fillId="4" borderId="22" xfId="0" applyFont="1" applyFill="1" applyBorder="1" applyAlignment="1">
      <alignment horizontal="center" vertical="center"/>
    </xf>
    <xf numFmtId="0" fontId="61" fillId="4" borderId="15" xfId="0" applyFont="1" applyFill="1" applyBorder="1" applyAlignment="1">
      <alignment horizontal="center" vertical="center" wrapText="1"/>
    </xf>
    <xf numFmtId="0" fontId="61" fillId="4" borderId="14" xfId="0" applyFont="1" applyFill="1" applyBorder="1" applyAlignment="1">
      <alignment horizontal="center" vertical="center" wrapText="1"/>
    </xf>
    <xf numFmtId="0" fontId="61" fillId="4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0EA00"/>
      <color rgb="FFFF9966"/>
      <color rgb="FFCCCC00"/>
      <color rgb="FF957EB0"/>
      <color rgb="FF745A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CRÉDITOS ESCRITURADOS</a:t>
            </a:r>
          </a:p>
          <a:p>
            <a:pPr>
              <a:defRPr sz="1600" b="0">
                <a:latin typeface="Britannic Bold" pitchFamily="34" charset="0"/>
              </a:defRPr>
            </a:pPr>
            <a:r>
              <a:rPr lang="es-SV" sz="1600" b="0">
                <a:latin typeface="Britannic Bold" pitchFamily="34" charset="0"/>
              </a:rPr>
              <a:t>PERIODO ENERO A SEPTIEMBRE 2012</a:t>
            </a:r>
          </a:p>
        </c:rich>
      </c:tx>
      <c:layout>
        <c:manualLayout>
          <c:xMode val="edge"/>
          <c:yMode val="edge"/>
          <c:x val="0.36308462689597104"/>
          <c:y val="1.3897637493021934E-3"/>
        </c:manualLayout>
      </c:layout>
      <c:overlay val="1"/>
    </c:title>
    <c:autoTitleDeleted val="0"/>
    <c:view3D>
      <c:rotX val="40"/>
      <c:hPercent val="60"/>
      <c:rotY val="60"/>
      <c:depthPercent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681784132747572"/>
          <c:w val="1"/>
          <c:h val="0.88318215867252425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127000" h="1905000"/>
              <a:bevelB w="2540000" h="1905000"/>
            </a:sp3d>
          </c:spPr>
          <c:explosion val="7"/>
          <c:dPt>
            <c:idx val="0"/>
            <c:bubble3D val="0"/>
            <c:spPr>
              <a:solidFill>
                <a:srgbClr val="00206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1"/>
            <c:bubble3D val="0"/>
            <c:explosion val="0"/>
            <c:spPr>
              <a:solidFill>
                <a:schemeClr val="accent6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2"/>
            <c:bubble3D val="0"/>
            <c:spPr>
              <a:solidFill>
                <a:schemeClr val="accent3">
                  <a:lumMod val="5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Pt>
            <c:idx val="3"/>
            <c:bubble3D val="0"/>
            <c:spPr>
              <a:gradFill flip="none" rotWithShape="1">
                <a:gsLst>
                  <a:gs pos="0">
                    <a:srgbClr val="FFFF00">
                      <a:shade val="30000"/>
                      <a:satMod val="115000"/>
                    </a:srgbClr>
                  </a:gs>
                  <a:gs pos="50000">
                    <a:srgbClr val="FFFF00">
                      <a:shade val="67500"/>
                      <a:satMod val="115000"/>
                    </a:srgbClr>
                  </a:gs>
                  <a:gs pos="100000">
                    <a:srgbClr val="FFFF00">
                      <a:shade val="100000"/>
                      <a:satMod val="115000"/>
                    </a:srgbClr>
                  </a:gs>
                </a:gsLst>
                <a:lin ang="8100000" scaled="1"/>
                <a:tileRect/>
              </a:gra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127000" h="1905000"/>
                <a:bevelB w="2540000" h="1905000"/>
              </a:sp3d>
            </c:spPr>
          </c:dPt>
          <c:dLbls>
            <c:dLbl>
              <c:idx val="0"/>
              <c:layout>
                <c:manualLayout>
                  <c:x val="-0.1480527909963405"/>
                  <c:y val="-0.10943143833421325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6455229651512674"/>
                  <c:y val="-0.20002030411494517"/>
                </c:manualLayout>
              </c:layout>
              <c:spPr/>
              <c:txPr>
                <a:bodyPr/>
                <a:lstStyle/>
                <a:p>
                  <a:pPr algn="ctr"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1738467983702323E-2"/>
                  <c:y val="0.1561623099447475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0326080196485997E-2"/>
                  <c:y val="7.8259534805742922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ctr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txPr>
              <a:bodyPr/>
              <a:lstStyle/>
              <a:p>
                <a:pPr>
                  <a:defRPr sz="1200" b="1"/>
                </a:pPr>
                <a:endParaRPr lang="es-SV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1095</c:v>
                </c:pt>
                <c:pt idx="1">
                  <c:v>2156</c:v>
                </c:pt>
                <c:pt idx="2">
                  <c:v>634</c:v>
                </c:pt>
                <c:pt idx="3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726437</xdr:colOff>
      <xdr:row>1</xdr:row>
      <xdr:rowOff>60110</xdr:rowOff>
    </xdr:from>
    <xdr:to>
      <xdr:col>8</xdr:col>
      <xdr:colOff>282091</xdr:colOff>
      <xdr:row>30</xdr:row>
      <xdr:rowOff>31772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ITOS"/>
      <sheetName val="CASA P-TODOS"/>
      <sheetName val="CREDITOS RANGO MONTO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TASAS"/>
      <sheetName val="Disponibilidad Contable"/>
      <sheetName val="Estado De Resultados"/>
      <sheetName val="COMP. INGR.OP."/>
      <sheetName val="COMPAR. GAST.OP."/>
      <sheetName val="GTO. ADMT. SAL."/>
      <sheetName val="GRAFICA DISPONB Y RECUP"/>
      <sheetName val="HIPOTECAS"/>
      <sheetName val="GRAFICA HIPOTECAS"/>
      <sheetName val="COTIZACIONES"/>
      <sheetName val="GRAFICA COTIZACIONES"/>
      <sheetName val="TITULOS VALORES"/>
      <sheetName val="GRAFICA EMISIONES"/>
      <sheetName val="SINTESIS MENSUAL"/>
      <sheetName val="SINTESIS HISTORICA"/>
      <sheetName val="CIFRAS RELEVANTES WEB"/>
      <sheetName val="GESTION OPERATIVA WEB"/>
      <sheetName val="ESTADOS FINANCIEROS WEB"/>
      <sheetName val="CASA P-TODOS(3 )"/>
      <sheetName val="Est. de Resultados"/>
      <sheetName val="COMP. GAST.OP."/>
    </sheetNames>
    <sheetDataSet>
      <sheetData sheetId="0">
        <row r="4">
          <cell r="F4">
            <v>60037.775199999996</v>
          </cell>
        </row>
        <row r="7">
          <cell r="F7">
            <v>37644.229670000001</v>
          </cell>
        </row>
        <row r="14">
          <cell r="F14">
            <v>22393.545529999999</v>
          </cell>
        </row>
        <row r="19">
          <cell r="F19">
            <v>778932.83542999998</v>
          </cell>
        </row>
        <row r="20">
          <cell r="F20">
            <v>522044.64516000001</v>
          </cell>
        </row>
        <row r="21">
          <cell r="F21">
            <v>256888.19026999999</v>
          </cell>
        </row>
        <row r="37">
          <cell r="B37">
            <v>4034</v>
          </cell>
          <cell r="C37">
            <v>4767</v>
          </cell>
          <cell r="D37">
            <v>3967</v>
          </cell>
          <cell r="E37">
            <v>4680</v>
          </cell>
          <cell r="F37">
            <v>4172</v>
          </cell>
        </row>
        <row r="38">
          <cell r="B38">
            <v>45351.037470000003</v>
          </cell>
          <cell r="C38">
            <v>69556.753010000015</v>
          </cell>
          <cell r="D38">
            <v>62219.883672000004</v>
          </cell>
          <cell r="E38">
            <v>69348.221529999995</v>
          </cell>
          <cell r="F38">
            <v>59836.679810000001</v>
          </cell>
        </row>
        <row r="41">
          <cell r="B41">
            <v>699</v>
          </cell>
          <cell r="C41">
            <v>685</v>
          </cell>
          <cell r="D41">
            <v>709</v>
          </cell>
          <cell r="E41">
            <v>1446</v>
          </cell>
          <cell r="F41">
            <v>1095</v>
          </cell>
        </row>
        <row r="42">
          <cell r="B42">
            <v>10321.402340000001</v>
          </cell>
          <cell r="C42">
            <v>18200.350140000002</v>
          </cell>
          <cell r="D42">
            <v>18049.16403</v>
          </cell>
          <cell r="E42">
            <v>27047.772149999997</v>
          </cell>
          <cell r="F42">
            <v>21042.980909999998</v>
          </cell>
        </row>
        <row r="47">
          <cell r="B47">
            <v>1868</v>
          </cell>
          <cell r="C47">
            <v>2472</v>
          </cell>
          <cell r="D47">
            <v>2300</v>
          </cell>
          <cell r="E47">
            <v>2325</v>
          </cell>
          <cell r="F47">
            <v>2156</v>
          </cell>
        </row>
        <row r="48">
          <cell r="B48">
            <v>24053.691419999996</v>
          </cell>
          <cell r="C48">
            <v>36672.643620000003</v>
          </cell>
          <cell r="D48">
            <v>35669.93404</v>
          </cell>
          <cell r="E48">
            <v>34251.472259999995</v>
          </cell>
          <cell r="F48">
            <v>30976.795569999998</v>
          </cell>
        </row>
        <row r="57">
          <cell r="B57">
            <v>1159</v>
          </cell>
          <cell r="C57">
            <v>1111</v>
          </cell>
          <cell r="D57">
            <v>672</v>
          </cell>
          <cell r="E57">
            <v>605</v>
          </cell>
          <cell r="F57">
            <v>634</v>
          </cell>
        </row>
        <row r="58">
          <cell r="B58">
            <v>7910.2955899999997</v>
          </cell>
          <cell r="C58">
            <v>8147.4279800000004</v>
          </cell>
          <cell r="D58">
            <v>5257.9517799999994</v>
          </cell>
          <cell r="E58">
            <v>4540.7418899999993</v>
          </cell>
          <cell r="F58">
            <v>5025.30044</v>
          </cell>
        </row>
        <row r="143">
          <cell r="B143">
            <v>82574.19849000001</v>
          </cell>
          <cell r="C143">
            <v>75218.085799999986</v>
          </cell>
          <cell r="D143">
            <v>78388.296279999995</v>
          </cell>
          <cell r="E143">
            <v>86224.587810000012</v>
          </cell>
          <cell r="F143">
            <v>89381.319449999995</v>
          </cell>
        </row>
        <row r="174">
          <cell r="F174">
            <v>104434</v>
          </cell>
        </row>
        <row r="175">
          <cell r="F175">
            <v>103857</v>
          </cell>
        </row>
        <row r="176">
          <cell r="F176">
            <v>577</v>
          </cell>
        </row>
        <row r="182">
          <cell r="B182">
            <v>37.796419999999998</v>
          </cell>
          <cell r="C182">
            <v>6.8339600000000003</v>
          </cell>
          <cell r="D182">
            <v>5.5074399999999999</v>
          </cell>
          <cell r="E182">
            <v>10.00731</v>
          </cell>
          <cell r="F182">
            <v>9.15855</v>
          </cell>
        </row>
        <row r="226"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B3" t="str">
            <v>SINTESIS ESTADISTICA 1973 - SEPTIEMBRE 2012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48">
          <cell r="C48">
            <v>4172</v>
          </cell>
          <cell r="D48">
            <v>59836.679810000001</v>
          </cell>
          <cell r="E48">
            <v>17522.400000000001</v>
          </cell>
          <cell r="F48">
            <v>1095</v>
          </cell>
          <cell r="G48">
            <v>21042.980909999998</v>
          </cell>
          <cell r="H48">
            <v>104434</v>
          </cell>
          <cell r="I48">
            <v>854398.87516000005</v>
          </cell>
          <cell r="J48">
            <v>7.9299999999999995E-2</v>
          </cell>
          <cell r="K48">
            <v>778932.83542999998</v>
          </cell>
          <cell r="L48">
            <v>522044.64516000001</v>
          </cell>
          <cell r="M48">
            <v>256888.19026999999</v>
          </cell>
          <cell r="N48">
            <v>60037.775199999996</v>
          </cell>
          <cell r="O48">
            <v>37644.229670000001</v>
          </cell>
          <cell r="P48">
            <v>22393.545529999999</v>
          </cell>
          <cell r="Q48">
            <v>0</v>
          </cell>
          <cell r="S48">
            <v>9352</v>
          </cell>
          <cell r="T48">
            <v>5690.9753499999997</v>
          </cell>
          <cell r="U48">
            <v>259478.16621</v>
          </cell>
          <cell r="V48">
            <v>2.23E-2</v>
          </cell>
        </row>
      </sheetData>
      <sheetData sheetId="37">
        <row r="1">
          <cell r="B1" t="str">
            <v>Cifras Relevantes</v>
          </cell>
          <cell r="C1"/>
          <cell r="D1"/>
        </row>
        <row r="2">
          <cell r="B2" t="str">
            <v>Acumulado 1973 - Septiembre 2012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8">
        <row r="2">
          <cell r="A2" t="str">
            <v>PERIODO SEPTIEMBRE 2008 - 2012</v>
          </cell>
          <cell r="B2"/>
          <cell r="C2"/>
          <cell r="D2"/>
          <cell r="E2"/>
          <cell r="F2"/>
        </row>
        <row r="35">
          <cell r="B35">
            <v>308</v>
          </cell>
          <cell r="C35">
            <v>499</v>
          </cell>
          <cell r="D35">
            <v>286</v>
          </cell>
          <cell r="E35">
            <v>304</v>
          </cell>
          <cell r="F35">
            <v>287</v>
          </cell>
        </row>
        <row r="36">
          <cell r="B36">
            <v>3065.6481200000003</v>
          </cell>
          <cell r="C36">
            <v>6536.3312699999988</v>
          </cell>
          <cell r="D36">
            <v>3242.8338219999996</v>
          </cell>
          <cell r="E36">
            <v>3508.2352299999998</v>
          </cell>
          <cell r="F36">
            <v>2791.6028900000001</v>
          </cell>
        </row>
      </sheetData>
      <sheetData sheetId="39">
        <row r="2">
          <cell r="B2" t="str">
            <v>AL MES DE SEPTIEMBRE 2012</v>
          </cell>
          <cell r="C2"/>
          <cell r="D2"/>
        </row>
      </sheetData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T57"/>
  <sheetViews>
    <sheetView showGridLines="0" tabSelected="1" zoomScaleNormal="100" workbookViewId="0">
      <pane xSplit="2" ySplit="6" topLeftCell="C24" activePane="bottomRight" state="frozen"/>
      <selection activeCell="G47" sqref="G47"/>
      <selection pane="topRight" activeCell="G47" sqref="G47"/>
      <selection pane="bottomLeft" activeCell="G47" sqref="G47"/>
      <selection pane="bottomRight" activeCell="C47" sqref="C47"/>
    </sheetView>
  </sheetViews>
  <sheetFormatPr baseColWidth="10" defaultColWidth="11" defaultRowHeight="12.75" x14ac:dyDescent="0.2"/>
  <cols>
    <col min="1" max="1" width="7.7109375" style="1" customWidth="1"/>
    <col min="2" max="2" width="8.5703125" style="1" customWidth="1"/>
    <col min="3" max="3" width="9.85546875" style="1" customWidth="1"/>
    <col min="4" max="4" width="12.28515625" style="1" customWidth="1"/>
    <col min="5" max="5" width="15.5703125" style="1" customWidth="1"/>
    <col min="6" max="6" width="11.140625" style="1" customWidth="1"/>
    <col min="7" max="7" width="12.85546875" style="1" bestFit="1" customWidth="1"/>
    <col min="8" max="8" width="9.85546875" style="1" customWidth="1"/>
    <col min="9" max="9" width="11.85546875" style="1" customWidth="1"/>
    <col min="10" max="10" width="10.42578125" style="1" bestFit="1" customWidth="1"/>
    <col min="11" max="11" width="12.7109375" style="1" bestFit="1" customWidth="1"/>
    <col min="12" max="12" width="11" style="1" customWidth="1"/>
    <col min="13" max="16384" width="11" style="1"/>
  </cols>
  <sheetData>
    <row r="1" spans="1:11" ht="17.25" x14ac:dyDescent="0.2">
      <c r="A1" s="71"/>
      <c r="B1" s="369" t="s">
        <v>19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ht="17.25" x14ac:dyDescent="0.2">
      <c r="A2" s="71"/>
      <c r="B2" s="370" t="str">
        <f>+'[2]SINTESIS HISTORICA'!$B$3:$V$3</f>
        <v>SINTESIS ESTADISTICA 1973 - SEPTIEMBRE 2012</v>
      </c>
      <c r="C2" s="370"/>
      <c r="D2" s="370"/>
      <c r="E2" s="370"/>
      <c r="F2" s="370"/>
      <c r="G2" s="370"/>
      <c r="H2" s="370"/>
      <c r="I2" s="370"/>
      <c r="J2" s="370"/>
      <c r="K2" s="370"/>
    </row>
    <row r="3" spans="1:11" ht="11.25" customHeight="1" x14ac:dyDescent="0.25">
      <c r="A3" s="375" t="s">
        <v>20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1" s="29" customFormat="1" ht="12.75" customHeight="1" x14ac:dyDescent="0.2">
      <c r="A4" s="68"/>
      <c r="B4" s="332"/>
      <c r="C4" s="372" t="s">
        <v>58</v>
      </c>
      <c r="D4" s="373"/>
      <c r="E4" s="327"/>
      <c r="F4" s="328" t="s">
        <v>59</v>
      </c>
      <c r="G4" s="329"/>
      <c r="H4" s="373" t="s">
        <v>61</v>
      </c>
      <c r="I4" s="373"/>
      <c r="J4" s="373" t="s">
        <v>64</v>
      </c>
      <c r="K4" s="374"/>
    </row>
    <row r="5" spans="1:11" s="29" customFormat="1" ht="13.5" customHeight="1" x14ac:dyDescent="0.2">
      <c r="A5" s="68"/>
      <c r="B5" s="333" t="s">
        <v>21</v>
      </c>
      <c r="C5" s="371" t="s">
        <v>65</v>
      </c>
      <c r="D5" s="368"/>
      <c r="E5" s="331" t="s">
        <v>66</v>
      </c>
      <c r="F5" s="366" t="s">
        <v>74</v>
      </c>
      <c r="G5" s="366"/>
      <c r="H5" s="368" t="s">
        <v>67</v>
      </c>
      <c r="I5" s="368"/>
      <c r="J5" s="366" t="s">
        <v>70</v>
      </c>
      <c r="K5" s="367"/>
    </row>
    <row r="6" spans="1:11" s="30" customFormat="1" ht="18.75" customHeight="1" x14ac:dyDescent="0.2">
      <c r="A6" s="69"/>
      <c r="B6" s="334"/>
      <c r="C6" s="335" t="s">
        <v>22</v>
      </c>
      <c r="D6" s="325" t="s">
        <v>2</v>
      </c>
      <c r="E6" s="330" t="s">
        <v>71</v>
      </c>
      <c r="F6" s="324" t="s">
        <v>24</v>
      </c>
      <c r="G6" s="325" t="s">
        <v>2</v>
      </c>
      <c r="H6" s="324" t="s">
        <v>22</v>
      </c>
      <c r="I6" s="324" t="s">
        <v>2</v>
      </c>
      <c r="J6" s="325" t="s">
        <v>32</v>
      </c>
      <c r="K6" s="326" t="s">
        <v>33</v>
      </c>
    </row>
    <row r="7" spans="1:11" s="14" customFormat="1" ht="15" x14ac:dyDescent="0.25">
      <c r="B7" s="74">
        <v>1973</v>
      </c>
      <c r="C7" s="75">
        <v>0</v>
      </c>
      <c r="D7" s="76">
        <v>0</v>
      </c>
      <c r="E7" s="77">
        <v>0</v>
      </c>
      <c r="F7" s="78" t="s">
        <v>34</v>
      </c>
      <c r="G7" s="79" t="s">
        <v>34</v>
      </c>
      <c r="H7" s="320">
        <v>0</v>
      </c>
      <c r="I7" s="321">
        <v>0</v>
      </c>
      <c r="J7" s="322"/>
      <c r="K7" s="323"/>
    </row>
    <row r="8" spans="1:11" s="14" customFormat="1" ht="15" x14ac:dyDescent="0.25">
      <c r="B8" s="74">
        <v>1974</v>
      </c>
      <c r="C8" s="75">
        <v>230</v>
      </c>
      <c r="D8" s="76">
        <v>250.3</v>
      </c>
      <c r="E8" s="77">
        <v>1150</v>
      </c>
      <c r="F8" s="78" t="s">
        <v>34</v>
      </c>
      <c r="G8" s="79" t="s">
        <v>34</v>
      </c>
      <c r="H8" s="80" t="s">
        <v>36</v>
      </c>
      <c r="I8" s="81">
        <v>248</v>
      </c>
      <c r="J8" s="82">
        <v>6.7</v>
      </c>
      <c r="K8" s="83">
        <v>0.5</v>
      </c>
    </row>
    <row r="9" spans="1:11" s="14" customFormat="1" ht="15" x14ac:dyDescent="0.25">
      <c r="B9" s="74">
        <v>1975</v>
      </c>
      <c r="C9" s="75">
        <v>1516</v>
      </c>
      <c r="D9" s="76">
        <v>1900.3</v>
      </c>
      <c r="E9" s="77">
        <v>7580</v>
      </c>
      <c r="F9" s="78" t="s">
        <v>34</v>
      </c>
      <c r="G9" s="79" t="s">
        <v>34</v>
      </c>
      <c r="H9" s="80" t="s">
        <v>36</v>
      </c>
      <c r="I9" s="81">
        <v>2121.9</v>
      </c>
      <c r="J9" s="82">
        <v>6.9</v>
      </c>
      <c r="K9" s="83">
        <v>0.5</v>
      </c>
    </row>
    <row r="10" spans="1:11" s="14" customFormat="1" ht="15" x14ac:dyDescent="0.25">
      <c r="B10" s="74">
        <v>1976</v>
      </c>
      <c r="C10" s="75">
        <v>2008</v>
      </c>
      <c r="D10" s="76">
        <v>2722.3</v>
      </c>
      <c r="E10" s="77">
        <v>10040</v>
      </c>
      <c r="F10" s="78" t="s">
        <v>34</v>
      </c>
      <c r="G10" s="79" t="s">
        <v>34</v>
      </c>
      <c r="H10" s="80" t="s">
        <v>36</v>
      </c>
      <c r="I10" s="81">
        <v>4759.6000000000004</v>
      </c>
      <c r="J10" s="82">
        <v>6.3</v>
      </c>
      <c r="K10" s="83">
        <v>0.5</v>
      </c>
    </row>
    <row r="11" spans="1:11" s="14" customFormat="1" ht="15" x14ac:dyDescent="0.25">
      <c r="B11" s="74">
        <v>1977</v>
      </c>
      <c r="C11" s="75">
        <v>2239</v>
      </c>
      <c r="D11" s="76">
        <v>3169.7</v>
      </c>
      <c r="E11" s="77">
        <v>11195</v>
      </c>
      <c r="F11" s="78" t="s">
        <v>34</v>
      </c>
      <c r="G11" s="79" t="s">
        <v>34</v>
      </c>
      <c r="H11" s="80" t="s">
        <v>36</v>
      </c>
      <c r="I11" s="81">
        <v>7777.9</v>
      </c>
      <c r="J11" s="82">
        <v>6.2</v>
      </c>
      <c r="K11" s="83">
        <v>0.5</v>
      </c>
    </row>
    <row r="12" spans="1:11" s="14" customFormat="1" ht="15" x14ac:dyDescent="0.25">
      <c r="B12" s="74">
        <v>1978</v>
      </c>
      <c r="C12" s="75">
        <v>1876</v>
      </c>
      <c r="D12" s="76">
        <v>2899.5</v>
      </c>
      <c r="E12" s="77">
        <v>9380</v>
      </c>
      <c r="F12" s="78" t="s">
        <v>34</v>
      </c>
      <c r="G12" s="79" t="s">
        <v>34</v>
      </c>
      <c r="H12" s="80" t="s">
        <v>36</v>
      </c>
      <c r="I12" s="81">
        <v>10459.200000000001</v>
      </c>
      <c r="J12" s="82">
        <v>7.1</v>
      </c>
      <c r="K12" s="83">
        <v>0.5</v>
      </c>
    </row>
    <row r="13" spans="1:11" s="14" customFormat="1" ht="15" x14ac:dyDescent="0.25">
      <c r="B13" s="74">
        <v>1979</v>
      </c>
      <c r="C13" s="75">
        <v>3583</v>
      </c>
      <c r="D13" s="76">
        <v>7169.6</v>
      </c>
      <c r="E13" s="77">
        <v>17915</v>
      </c>
      <c r="F13" s="78" t="s">
        <v>34</v>
      </c>
      <c r="G13" s="79" t="s">
        <v>34</v>
      </c>
      <c r="H13" s="80" t="s">
        <v>36</v>
      </c>
      <c r="I13" s="81">
        <v>17328.400000000001</v>
      </c>
      <c r="J13" s="82">
        <v>6.8</v>
      </c>
      <c r="K13" s="83">
        <v>0.5</v>
      </c>
    </row>
    <row r="14" spans="1:11" s="14" customFormat="1" ht="15" x14ac:dyDescent="0.25">
      <c r="B14" s="74">
        <v>1980</v>
      </c>
      <c r="C14" s="75">
        <v>2870</v>
      </c>
      <c r="D14" s="76">
        <v>6155.4</v>
      </c>
      <c r="E14" s="77">
        <v>14350</v>
      </c>
      <c r="F14" s="78" t="s">
        <v>34</v>
      </c>
      <c r="G14" s="79" t="s">
        <v>34</v>
      </c>
      <c r="H14" s="80" t="s">
        <v>36</v>
      </c>
      <c r="I14" s="81">
        <v>22446.7</v>
      </c>
      <c r="J14" s="82">
        <v>7.2</v>
      </c>
      <c r="K14" s="83">
        <v>0.5</v>
      </c>
    </row>
    <row r="15" spans="1:11" s="14" customFormat="1" ht="15" x14ac:dyDescent="0.25">
      <c r="B15" s="74">
        <v>1981</v>
      </c>
      <c r="C15" s="75">
        <v>2922</v>
      </c>
      <c r="D15" s="76">
        <v>5995</v>
      </c>
      <c r="E15" s="77">
        <v>14610</v>
      </c>
      <c r="F15" s="78" t="s">
        <v>34</v>
      </c>
      <c r="G15" s="79" t="s">
        <v>34</v>
      </c>
      <c r="H15" s="80" t="s">
        <v>36</v>
      </c>
      <c r="I15" s="81">
        <v>27827.599999999999</v>
      </c>
      <c r="J15" s="82">
        <v>6.9</v>
      </c>
      <c r="K15" s="83">
        <v>0.5</v>
      </c>
    </row>
    <row r="16" spans="1:11" s="14" customFormat="1" ht="15" x14ac:dyDescent="0.25">
      <c r="B16" s="74">
        <v>1982</v>
      </c>
      <c r="C16" s="75">
        <v>7019</v>
      </c>
      <c r="D16" s="76">
        <v>14569</v>
      </c>
      <c r="E16" s="77">
        <v>35095</v>
      </c>
      <c r="F16" s="78" t="s">
        <v>34</v>
      </c>
      <c r="G16" s="79" t="s">
        <v>34</v>
      </c>
      <c r="H16" s="80" t="s">
        <v>36</v>
      </c>
      <c r="I16" s="81">
        <v>41653.800000000003</v>
      </c>
      <c r="J16" s="82">
        <v>6.7</v>
      </c>
      <c r="K16" s="83">
        <v>0.5</v>
      </c>
    </row>
    <row r="17" spans="2:20" s="14" customFormat="1" ht="15" x14ac:dyDescent="0.25">
      <c r="B17" s="74">
        <v>1983</v>
      </c>
      <c r="C17" s="75">
        <v>7665</v>
      </c>
      <c r="D17" s="76">
        <v>15602.4</v>
      </c>
      <c r="E17" s="77">
        <v>38325</v>
      </c>
      <c r="F17" s="78" t="s">
        <v>34</v>
      </c>
      <c r="G17" s="79" t="s">
        <v>34</v>
      </c>
      <c r="H17" s="84">
        <v>30790</v>
      </c>
      <c r="I17" s="81">
        <v>56260.800000000003</v>
      </c>
      <c r="J17" s="82">
        <v>6.7</v>
      </c>
      <c r="K17" s="83">
        <v>0.5</v>
      </c>
    </row>
    <row r="18" spans="2:20" s="14" customFormat="1" ht="15" x14ac:dyDescent="0.25">
      <c r="B18" s="74">
        <v>1984</v>
      </c>
      <c r="C18" s="75">
        <v>4246</v>
      </c>
      <c r="D18" s="76">
        <v>8966.7000000000007</v>
      </c>
      <c r="E18" s="77">
        <v>21230</v>
      </c>
      <c r="F18" s="78" t="s">
        <v>34</v>
      </c>
      <c r="G18" s="79" t="s">
        <v>34</v>
      </c>
      <c r="H18" s="84">
        <v>34721</v>
      </c>
      <c r="I18" s="81">
        <v>63799.3</v>
      </c>
      <c r="J18" s="82">
        <v>6.9</v>
      </c>
      <c r="K18" s="83">
        <v>0.5</v>
      </c>
    </row>
    <row r="19" spans="2:20" s="14" customFormat="1" ht="15" x14ac:dyDescent="0.25">
      <c r="B19" s="74">
        <v>1985</v>
      </c>
      <c r="C19" s="75">
        <v>4565</v>
      </c>
      <c r="D19" s="76">
        <v>9845.2000000000007</v>
      </c>
      <c r="E19" s="77">
        <v>22825</v>
      </c>
      <c r="F19" s="78" t="s">
        <v>34</v>
      </c>
      <c r="G19" s="79" t="s">
        <v>34</v>
      </c>
      <c r="H19" s="84">
        <v>38786</v>
      </c>
      <c r="I19" s="81">
        <v>71767.100000000006</v>
      </c>
      <c r="J19" s="82">
        <v>7.2</v>
      </c>
      <c r="K19" s="83">
        <v>0.5</v>
      </c>
    </row>
    <row r="20" spans="2:20" s="14" customFormat="1" ht="15" x14ac:dyDescent="0.25">
      <c r="B20" s="74">
        <v>1986</v>
      </c>
      <c r="C20" s="75">
        <v>4867</v>
      </c>
      <c r="D20" s="76">
        <v>14393.8</v>
      </c>
      <c r="E20" s="77">
        <v>24335</v>
      </c>
      <c r="F20" s="78" t="s">
        <v>34</v>
      </c>
      <c r="G20" s="79" t="s">
        <v>34</v>
      </c>
      <c r="H20" s="84">
        <v>43002</v>
      </c>
      <c r="I20" s="81">
        <v>83250.7</v>
      </c>
      <c r="J20" s="82">
        <v>7</v>
      </c>
      <c r="K20" s="83">
        <v>0.5</v>
      </c>
    </row>
    <row r="21" spans="2:20" s="14" customFormat="1" ht="15" x14ac:dyDescent="0.25">
      <c r="B21" s="74">
        <v>1987</v>
      </c>
      <c r="C21" s="75">
        <v>5552</v>
      </c>
      <c r="D21" s="76">
        <v>19604.400000000001</v>
      </c>
      <c r="E21" s="77">
        <v>27760</v>
      </c>
      <c r="F21" s="78" t="s">
        <v>34</v>
      </c>
      <c r="G21" s="79" t="s">
        <v>34</v>
      </c>
      <c r="H21" s="84">
        <v>47441</v>
      </c>
      <c r="I21" s="81">
        <v>98452.1</v>
      </c>
      <c r="J21" s="82">
        <v>7.6</v>
      </c>
      <c r="K21" s="83">
        <v>0.5</v>
      </c>
    </row>
    <row r="22" spans="2:20" s="14" customFormat="1" ht="15" x14ac:dyDescent="0.25">
      <c r="B22" s="74">
        <v>1988</v>
      </c>
      <c r="C22" s="75">
        <v>4731</v>
      </c>
      <c r="D22" s="76">
        <v>16450.8</v>
      </c>
      <c r="E22" s="77">
        <v>23655</v>
      </c>
      <c r="F22" s="85">
        <v>3158</v>
      </c>
      <c r="G22" s="76">
        <v>11569.7</v>
      </c>
      <c r="H22" s="84">
        <v>50588</v>
      </c>
      <c r="I22" s="81">
        <v>109349.6</v>
      </c>
      <c r="J22" s="82">
        <v>7.6</v>
      </c>
      <c r="K22" s="83">
        <v>0.5</v>
      </c>
    </row>
    <row r="23" spans="2:20" s="14" customFormat="1" ht="15" x14ac:dyDescent="0.25">
      <c r="B23" s="74">
        <v>1989</v>
      </c>
      <c r="C23" s="75">
        <v>5127</v>
      </c>
      <c r="D23" s="76">
        <v>16805.3</v>
      </c>
      <c r="E23" s="77">
        <v>25635</v>
      </c>
      <c r="F23" s="85">
        <v>3223</v>
      </c>
      <c r="G23" s="76">
        <v>11996.3</v>
      </c>
      <c r="H23" s="84">
        <v>53911</v>
      </c>
      <c r="I23" s="81">
        <v>119823.3</v>
      </c>
      <c r="J23" s="82">
        <v>7.4</v>
      </c>
      <c r="K23" s="83">
        <v>0.5</v>
      </c>
    </row>
    <row r="24" spans="2:20" s="14" customFormat="1" ht="15" x14ac:dyDescent="0.25">
      <c r="B24" s="74">
        <v>1990</v>
      </c>
      <c r="C24" s="75">
        <v>6837</v>
      </c>
      <c r="D24" s="76">
        <v>23855.9</v>
      </c>
      <c r="E24" s="77">
        <v>34185</v>
      </c>
      <c r="F24" s="85">
        <v>4566</v>
      </c>
      <c r="G24" s="76">
        <v>18611.2</v>
      </c>
      <c r="H24" s="84">
        <v>59170</v>
      </c>
      <c r="I24" s="81">
        <v>137216.70000000001</v>
      </c>
      <c r="J24" s="82">
        <v>8.5</v>
      </c>
      <c r="K24" s="83">
        <v>0.5</v>
      </c>
    </row>
    <row r="25" spans="2:20" s="14" customFormat="1" ht="15" x14ac:dyDescent="0.25">
      <c r="B25" s="74">
        <v>1991</v>
      </c>
      <c r="C25" s="75">
        <v>7327</v>
      </c>
      <c r="D25" s="76">
        <v>29409.200000000001</v>
      </c>
      <c r="E25" s="77">
        <v>36635</v>
      </c>
      <c r="F25" s="85">
        <v>5758</v>
      </c>
      <c r="G25" s="76">
        <v>24490.7</v>
      </c>
      <c r="H25" s="84">
        <v>64592</v>
      </c>
      <c r="I25" s="81">
        <v>158420.6</v>
      </c>
      <c r="J25" s="82">
        <v>8.8000000000000007</v>
      </c>
      <c r="K25" s="83">
        <v>0.5</v>
      </c>
    </row>
    <row r="26" spans="2:20" s="14" customFormat="1" ht="15" x14ac:dyDescent="0.25">
      <c r="B26" s="74">
        <v>1992</v>
      </c>
      <c r="C26" s="75">
        <v>8212</v>
      </c>
      <c r="D26" s="76">
        <v>34721.300000000003</v>
      </c>
      <c r="E26" s="77">
        <v>41060</v>
      </c>
      <c r="F26" s="85">
        <v>6432</v>
      </c>
      <c r="G26" s="76">
        <v>27890.400000000001</v>
      </c>
      <c r="H26" s="84">
        <v>70456</v>
      </c>
      <c r="I26" s="81">
        <v>183381.4</v>
      </c>
      <c r="J26" s="82">
        <v>9</v>
      </c>
      <c r="K26" s="83">
        <v>0.5</v>
      </c>
    </row>
    <row r="27" spans="2:20" s="14" customFormat="1" ht="15" x14ac:dyDescent="0.25">
      <c r="B27" s="74">
        <v>1993</v>
      </c>
      <c r="C27" s="75">
        <v>10283</v>
      </c>
      <c r="D27" s="76">
        <v>50680.2</v>
      </c>
      <c r="E27" s="77">
        <v>51415</v>
      </c>
      <c r="F27" s="85">
        <v>8099</v>
      </c>
      <c r="G27" s="76">
        <v>40653.199999999997</v>
      </c>
      <c r="H27" s="84">
        <v>77531</v>
      </c>
      <c r="I27" s="81">
        <v>222469.6</v>
      </c>
      <c r="J27" s="82">
        <v>8.1</v>
      </c>
      <c r="K27" s="83">
        <v>1.3</v>
      </c>
    </row>
    <row r="28" spans="2:20" s="14" customFormat="1" ht="15" x14ac:dyDescent="0.25">
      <c r="B28" s="74">
        <v>1994</v>
      </c>
      <c r="C28" s="75">
        <v>10523</v>
      </c>
      <c r="D28" s="76">
        <v>61714.3</v>
      </c>
      <c r="E28" s="77">
        <v>52615</v>
      </c>
      <c r="F28" s="85">
        <v>7851</v>
      </c>
      <c r="G28" s="76">
        <v>46551.5</v>
      </c>
      <c r="H28" s="84">
        <v>84655</v>
      </c>
      <c r="I28" s="81">
        <v>273355.8</v>
      </c>
      <c r="J28" s="82">
        <v>10.7</v>
      </c>
      <c r="K28" s="83">
        <v>2.8</v>
      </c>
    </row>
    <row r="29" spans="2:20" s="14" customFormat="1" ht="15" x14ac:dyDescent="0.25">
      <c r="B29" s="74">
        <v>1995</v>
      </c>
      <c r="C29" s="75">
        <v>9056</v>
      </c>
      <c r="D29" s="76">
        <v>58763.9</v>
      </c>
      <c r="E29" s="77">
        <v>45280</v>
      </c>
      <c r="F29" s="85">
        <v>6232</v>
      </c>
      <c r="G29" s="76">
        <v>41638.699999999997</v>
      </c>
      <c r="H29" s="84">
        <v>89412</v>
      </c>
      <c r="I29" s="81">
        <v>322598.59999999998</v>
      </c>
      <c r="J29" s="82">
        <v>11.8</v>
      </c>
      <c r="K29" s="83">
        <v>6.1</v>
      </c>
    </row>
    <row r="30" spans="2:20" s="14" customFormat="1" ht="15" x14ac:dyDescent="0.25">
      <c r="B30" s="74">
        <v>1996</v>
      </c>
      <c r="C30" s="75">
        <v>8770</v>
      </c>
      <c r="D30" s="76">
        <v>66578.100000000006</v>
      </c>
      <c r="E30" s="77">
        <v>43850</v>
      </c>
      <c r="F30" s="85">
        <v>5871</v>
      </c>
      <c r="G30" s="76">
        <v>46043.199999999997</v>
      </c>
      <c r="H30" s="84">
        <v>92685</v>
      </c>
      <c r="I30" s="81">
        <v>366950.9</v>
      </c>
      <c r="J30" s="82">
        <v>11.9</v>
      </c>
      <c r="K30" s="83">
        <v>7</v>
      </c>
    </row>
    <row r="31" spans="2:20" s="14" customFormat="1" ht="15" x14ac:dyDescent="0.25">
      <c r="B31" s="74">
        <v>1997</v>
      </c>
      <c r="C31" s="86">
        <v>9953</v>
      </c>
      <c r="D31" s="76">
        <v>77418.899999999994</v>
      </c>
      <c r="E31" s="77">
        <v>49765</v>
      </c>
      <c r="F31" s="85">
        <v>6777</v>
      </c>
      <c r="G31" s="76">
        <v>54936.800000000003</v>
      </c>
      <c r="H31" s="84">
        <v>99062</v>
      </c>
      <c r="I31" s="81">
        <v>442547.7</v>
      </c>
      <c r="J31" s="82">
        <v>11.6</v>
      </c>
      <c r="K31" s="83">
        <v>7.5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2:20" s="14" customFormat="1" ht="15" x14ac:dyDescent="0.25">
      <c r="B32" s="74">
        <v>1998</v>
      </c>
      <c r="C32" s="86">
        <v>13939</v>
      </c>
      <c r="D32" s="76">
        <v>119920.3</v>
      </c>
      <c r="E32" s="77">
        <v>69695</v>
      </c>
      <c r="F32" s="85">
        <v>10689</v>
      </c>
      <c r="G32" s="76">
        <v>96426.7</v>
      </c>
      <c r="H32" s="84">
        <v>107324</v>
      </c>
      <c r="I32" s="81">
        <v>539115.30000000005</v>
      </c>
      <c r="J32" s="82">
        <v>8.6999999999999993</v>
      </c>
      <c r="K32" s="83">
        <v>6.25</v>
      </c>
      <c r="L32" s="15"/>
      <c r="M32" s="15"/>
    </row>
    <row r="33" spans="1:15" s="14" customFormat="1" ht="15" x14ac:dyDescent="0.25">
      <c r="B33" s="74">
        <v>1999</v>
      </c>
      <c r="C33" s="86">
        <v>15982</v>
      </c>
      <c r="D33" s="76">
        <v>148272.5</v>
      </c>
      <c r="E33" s="77">
        <v>79910</v>
      </c>
      <c r="F33" s="85">
        <v>12350</v>
      </c>
      <c r="G33" s="76">
        <v>121079.5</v>
      </c>
      <c r="H33" s="84">
        <v>118325</v>
      </c>
      <c r="I33" s="81">
        <v>657408.4</v>
      </c>
      <c r="J33" s="82">
        <v>8.9700000000000006</v>
      </c>
      <c r="K33" s="83">
        <v>5.97</v>
      </c>
    </row>
    <row r="34" spans="1:15" s="14" customFormat="1" ht="15" x14ac:dyDescent="0.25">
      <c r="B34" s="87" t="s">
        <v>37</v>
      </c>
      <c r="C34" s="86">
        <v>12904</v>
      </c>
      <c r="D34" s="88">
        <v>126103.1</v>
      </c>
      <c r="E34" s="77">
        <v>64520</v>
      </c>
      <c r="F34" s="85">
        <v>9904</v>
      </c>
      <c r="G34" s="76">
        <v>102531.2</v>
      </c>
      <c r="H34" s="89">
        <v>125587</v>
      </c>
      <c r="I34" s="90">
        <v>751562.3</v>
      </c>
      <c r="J34" s="82">
        <v>6.47</v>
      </c>
      <c r="K34" s="83">
        <v>4.41</v>
      </c>
    </row>
    <row r="35" spans="1:15" s="14" customFormat="1" ht="15" x14ac:dyDescent="0.25">
      <c r="B35" s="87" t="s">
        <v>38</v>
      </c>
      <c r="C35" s="86">
        <v>11807</v>
      </c>
      <c r="D35" s="88">
        <v>115075.5</v>
      </c>
      <c r="E35" s="77">
        <v>59035</v>
      </c>
      <c r="F35" s="85">
        <v>9548</v>
      </c>
      <c r="G35" s="76">
        <v>97176.5</v>
      </c>
      <c r="H35" s="89">
        <v>130849</v>
      </c>
      <c r="I35" s="90">
        <v>819988.1</v>
      </c>
      <c r="J35" s="82">
        <v>6.6</v>
      </c>
      <c r="K35" s="83">
        <v>2.63</v>
      </c>
    </row>
    <row r="36" spans="1:15" s="14" customFormat="1" ht="15" x14ac:dyDescent="0.25">
      <c r="B36" s="87" t="s">
        <v>39</v>
      </c>
      <c r="C36" s="86">
        <v>9105</v>
      </c>
      <c r="D36" s="88">
        <v>85829.9</v>
      </c>
      <c r="E36" s="77">
        <v>45525</v>
      </c>
      <c r="F36" s="85">
        <v>6567</v>
      </c>
      <c r="G36" s="76">
        <v>66667.199999999997</v>
      </c>
      <c r="H36" s="89">
        <v>130676</v>
      </c>
      <c r="I36" s="90">
        <v>842078.6</v>
      </c>
      <c r="J36" s="82">
        <v>6.6</v>
      </c>
      <c r="K36" s="83">
        <v>2.34</v>
      </c>
    </row>
    <row r="37" spans="1:15" s="18" customFormat="1" ht="15" x14ac:dyDescent="0.25">
      <c r="A37" s="16"/>
      <c r="B37" s="91" t="s">
        <v>40</v>
      </c>
      <c r="C37" s="86">
        <v>9956</v>
      </c>
      <c r="D37" s="92">
        <v>87749.680950000009</v>
      </c>
      <c r="E37" s="77">
        <v>49780</v>
      </c>
      <c r="F37" s="93">
        <v>5448</v>
      </c>
      <c r="G37" s="94">
        <v>54148.001479999999</v>
      </c>
      <c r="H37" s="95">
        <v>130171</v>
      </c>
      <c r="I37" s="96">
        <v>852304.76861999999</v>
      </c>
      <c r="J37" s="97">
        <v>6.67</v>
      </c>
      <c r="K37" s="98">
        <v>2.52</v>
      </c>
      <c r="L37" s="17"/>
      <c r="M37" s="17" t="s">
        <v>41</v>
      </c>
      <c r="N37" s="17"/>
      <c r="O37" s="17"/>
    </row>
    <row r="38" spans="1:15" s="18" customFormat="1" ht="15" x14ac:dyDescent="0.25">
      <c r="A38" s="24"/>
      <c r="B38" s="91" t="s">
        <v>56</v>
      </c>
      <c r="C38" s="86">
        <v>9717</v>
      </c>
      <c r="D38" s="92">
        <v>84688.9</v>
      </c>
      <c r="E38" s="77">
        <v>48585</v>
      </c>
      <c r="F38" s="93">
        <v>4590</v>
      </c>
      <c r="G38" s="94">
        <v>45281.9</v>
      </c>
      <c r="H38" s="99">
        <v>131287</v>
      </c>
      <c r="I38" s="100">
        <v>871962.37243999995</v>
      </c>
      <c r="J38" s="97">
        <v>6.68</v>
      </c>
      <c r="K38" s="98">
        <v>2.5499999999999998</v>
      </c>
      <c r="L38" s="17"/>
      <c r="M38" s="17"/>
      <c r="N38" s="17"/>
      <c r="O38" s="17"/>
    </row>
    <row r="39" spans="1:15" s="18" customFormat="1" ht="15" x14ac:dyDescent="0.25">
      <c r="A39" s="24"/>
      <c r="B39" s="91" t="s">
        <v>73</v>
      </c>
      <c r="C39" s="86">
        <v>8084</v>
      </c>
      <c r="D39" s="92">
        <v>72455.50172</v>
      </c>
      <c r="E39" s="77">
        <v>40420</v>
      </c>
      <c r="F39" s="93">
        <v>3890</v>
      </c>
      <c r="G39" s="94">
        <v>40109.762409999996</v>
      </c>
      <c r="H39" s="99">
        <v>129619</v>
      </c>
      <c r="I39" s="100">
        <v>871493.67964999995</v>
      </c>
      <c r="J39" s="97">
        <v>6.79</v>
      </c>
      <c r="K39" s="98">
        <v>2.81</v>
      </c>
      <c r="L39" s="17"/>
      <c r="M39" s="17"/>
      <c r="N39" s="17"/>
      <c r="O39" s="17"/>
    </row>
    <row r="40" spans="1:15" s="18" customFormat="1" ht="15" x14ac:dyDescent="0.25">
      <c r="A40" s="24"/>
      <c r="B40" s="91" t="s">
        <v>83</v>
      </c>
      <c r="C40" s="86">
        <v>6569</v>
      </c>
      <c r="D40" s="92">
        <v>62695.4</v>
      </c>
      <c r="E40" s="77">
        <v>32845</v>
      </c>
      <c r="F40" s="93">
        <v>2907</v>
      </c>
      <c r="G40" s="94">
        <v>30443.7</v>
      </c>
      <c r="H40" s="99">
        <v>126381</v>
      </c>
      <c r="I40" s="100">
        <v>866529.2</v>
      </c>
      <c r="J40" s="97">
        <v>6.9</v>
      </c>
      <c r="K40" s="98">
        <v>3.45</v>
      </c>
      <c r="L40" s="17"/>
      <c r="M40" s="17"/>
      <c r="N40" s="17"/>
      <c r="O40" s="17"/>
    </row>
    <row r="41" spans="1:15" s="18" customFormat="1" ht="15" x14ac:dyDescent="0.25">
      <c r="A41" s="24"/>
      <c r="B41" s="91" t="s">
        <v>85</v>
      </c>
      <c r="C41" s="86">
        <v>5650</v>
      </c>
      <c r="D41" s="92">
        <v>57720.821479999999</v>
      </c>
      <c r="E41" s="77">
        <v>28250</v>
      </c>
      <c r="F41" s="93">
        <v>1986</v>
      </c>
      <c r="G41" s="94">
        <v>22391.40308</v>
      </c>
      <c r="H41" s="99">
        <v>123105</v>
      </c>
      <c r="I41" s="100">
        <v>855272.60199999996</v>
      </c>
      <c r="J41" s="97">
        <v>7.32</v>
      </c>
      <c r="K41" s="98">
        <v>3.25</v>
      </c>
      <c r="L41" s="17"/>
      <c r="M41" s="17"/>
      <c r="N41" s="17"/>
      <c r="O41" s="17"/>
    </row>
    <row r="42" spans="1:15" s="18" customFormat="1" ht="15" x14ac:dyDescent="0.25">
      <c r="A42" s="24"/>
      <c r="B42" s="91" t="s">
        <v>87</v>
      </c>
      <c r="C42" s="86">
        <v>5675</v>
      </c>
      <c r="D42" s="92">
        <v>65311.949709999994</v>
      </c>
      <c r="E42" s="77">
        <v>28375</v>
      </c>
      <c r="F42" s="93">
        <v>923</v>
      </c>
      <c r="G42" s="94">
        <v>14467.653620000001</v>
      </c>
      <c r="H42" s="99">
        <v>114180</v>
      </c>
      <c r="I42" s="100">
        <v>807261.63676999998</v>
      </c>
      <c r="J42" s="101">
        <v>7.46</v>
      </c>
      <c r="K42" s="102">
        <v>3.66</v>
      </c>
      <c r="L42" s="17"/>
      <c r="M42" s="17"/>
      <c r="N42" s="17"/>
      <c r="O42" s="17"/>
    </row>
    <row r="43" spans="1:15" s="18" customFormat="1" ht="15" x14ac:dyDescent="0.25">
      <c r="A43" s="24"/>
      <c r="B43" s="91" t="s">
        <v>89</v>
      </c>
      <c r="C43" s="86">
        <v>6656</v>
      </c>
      <c r="D43" s="92">
        <v>98532.432189999992</v>
      </c>
      <c r="E43" s="77">
        <v>27955.200000000001</v>
      </c>
      <c r="F43" s="93">
        <v>967</v>
      </c>
      <c r="G43" s="94">
        <v>26081.403569999999</v>
      </c>
      <c r="H43" s="99">
        <v>108046</v>
      </c>
      <c r="I43" s="100">
        <v>804779.1986</v>
      </c>
      <c r="J43" s="101">
        <v>7.68</v>
      </c>
      <c r="K43" s="102">
        <v>2.82</v>
      </c>
      <c r="L43" s="17"/>
      <c r="M43" s="17"/>
      <c r="N43" s="17"/>
      <c r="O43" s="17"/>
    </row>
    <row r="44" spans="1:15" s="18" customFormat="1" ht="15" x14ac:dyDescent="0.25">
      <c r="A44" s="24"/>
      <c r="B44" s="91" t="s">
        <v>90</v>
      </c>
      <c r="C44" s="86">
        <v>5423</v>
      </c>
      <c r="D44" s="92">
        <v>84735.263380000004</v>
      </c>
      <c r="E44" s="77">
        <v>22776.600000000002</v>
      </c>
      <c r="F44" s="93">
        <v>991</v>
      </c>
      <c r="G44" s="94">
        <v>24457.193879999999</v>
      </c>
      <c r="H44" s="99">
        <v>104429</v>
      </c>
      <c r="I44" s="100">
        <v>813334.47874000005</v>
      </c>
      <c r="J44" s="101">
        <v>7.84</v>
      </c>
      <c r="K44" s="102">
        <v>1.8000000000000003</v>
      </c>
      <c r="L44" s="17"/>
      <c r="M44" s="17"/>
      <c r="N44" s="17"/>
      <c r="O44" s="17"/>
    </row>
    <row r="45" spans="1:15" s="18" customFormat="1" ht="15" x14ac:dyDescent="0.25">
      <c r="A45" s="24"/>
      <c r="B45" s="91" t="s">
        <v>93</v>
      </c>
      <c r="C45" s="86">
        <v>6255</v>
      </c>
      <c r="D45" s="92">
        <v>92529.811610000004</v>
      </c>
      <c r="E45" s="77">
        <v>26271</v>
      </c>
      <c r="F45" s="93">
        <v>1929</v>
      </c>
      <c r="G45" s="94">
        <v>36237.918740000001</v>
      </c>
      <c r="H45" s="99">
        <v>104734</v>
      </c>
      <c r="I45" s="100">
        <v>844597.66040000005</v>
      </c>
      <c r="J45" s="101">
        <v>7.9</v>
      </c>
      <c r="K45" s="102">
        <v>1.71</v>
      </c>
      <c r="L45" s="17"/>
      <c r="M45" s="17"/>
      <c r="N45" s="17"/>
      <c r="O45" s="17"/>
    </row>
    <row r="46" spans="1:15" s="18" customFormat="1" ht="15" customHeight="1" thickBot="1" x14ac:dyDescent="0.3">
      <c r="A46" s="24"/>
      <c r="B46" s="91" t="s">
        <v>95</v>
      </c>
      <c r="C46" s="86">
        <f>+'[2]SINTESIS HISTORICA'!$C$48</f>
        <v>4172</v>
      </c>
      <c r="D46" s="92">
        <f>+'[2]SINTESIS HISTORICA'!$D$48</f>
        <v>59836.679810000001</v>
      </c>
      <c r="E46" s="77">
        <f>+'[2]SINTESIS HISTORICA'!$E$48</f>
        <v>17522.400000000001</v>
      </c>
      <c r="F46" s="93">
        <f>+'[2]SINTESIS HISTORICA'!$F$48</f>
        <v>1095</v>
      </c>
      <c r="G46" s="94">
        <f>+'[2]SINTESIS HISTORICA'!$G$48</f>
        <v>21042.980909999998</v>
      </c>
      <c r="H46" s="99">
        <f>+'[2]SINTESIS HISTORICA'!$H$48</f>
        <v>104434</v>
      </c>
      <c r="I46" s="100">
        <f>+'[2]SINTESIS HISTORICA'!$I$48</f>
        <v>854398.87516000005</v>
      </c>
      <c r="J46" s="101">
        <f>+'[2]SINTESIS HISTORICA'!$J$48*100</f>
        <v>7.93</v>
      </c>
      <c r="K46" s="102">
        <f>+'[2]SINTESIS HISTORICA'!$V$48*100</f>
        <v>2.23</v>
      </c>
      <c r="L46" s="17"/>
      <c r="M46" s="17"/>
      <c r="N46" s="17"/>
      <c r="O46" s="17"/>
    </row>
    <row r="47" spans="1:15" s="14" customFormat="1" ht="19.5" customHeight="1" thickBot="1" x14ac:dyDescent="0.3">
      <c r="A47" s="15"/>
      <c r="B47" s="299" t="s">
        <v>35</v>
      </c>
      <c r="C47" s="300">
        <f>SUM(C7:C46)</f>
        <v>263871</v>
      </c>
      <c r="D47" s="301">
        <f>SUM(D7:D46)</f>
        <v>1911099.2408499997</v>
      </c>
      <c r="E47" s="302">
        <f>SUM(E7:E46)</f>
        <v>1301350.2</v>
      </c>
      <c r="F47" s="303">
        <f>SUM(F7:F46)</f>
        <v>131751</v>
      </c>
      <c r="G47" s="304">
        <f>SUM(G7:G46)</f>
        <v>1122924.7176899998</v>
      </c>
      <c r="H47" s="105"/>
      <c r="I47" s="106" t="s">
        <v>42</v>
      </c>
      <c r="J47" s="107"/>
      <c r="K47" s="108"/>
    </row>
    <row r="48" spans="1:15" s="14" customFormat="1" ht="18" customHeight="1" x14ac:dyDescent="0.2">
      <c r="A48" s="15"/>
      <c r="B48" s="31"/>
      <c r="C48" s="21"/>
      <c r="D48" s="27"/>
      <c r="E48" s="26"/>
      <c r="F48" s="32"/>
      <c r="G48" s="25"/>
      <c r="H48" s="34"/>
      <c r="I48" s="35"/>
      <c r="J48" s="37"/>
      <c r="K48" s="37"/>
    </row>
    <row r="49" spans="2:8" ht="12.75" customHeight="1" x14ac:dyDescent="0.2">
      <c r="B49" s="3" t="s">
        <v>44</v>
      </c>
    </row>
    <row r="50" spans="2:8" ht="9" customHeight="1" x14ac:dyDescent="0.2">
      <c r="B50" s="3" t="s">
        <v>55</v>
      </c>
    </row>
    <row r="51" spans="2:8" ht="18.75" customHeight="1" x14ac:dyDescent="0.2">
      <c r="C51" s="365"/>
      <c r="D51" s="365"/>
      <c r="E51" s="365"/>
      <c r="F51" s="365"/>
      <c r="G51" s="2"/>
    </row>
    <row r="52" spans="2:8" ht="9" customHeight="1" x14ac:dyDescent="0.2">
      <c r="B52" s="38"/>
    </row>
    <row r="53" spans="2:8" ht="12" customHeight="1" x14ac:dyDescent="0.2">
      <c r="C53" s="39"/>
      <c r="D53" s="39"/>
      <c r="E53" s="39"/>
      <c r="F53" s="39"/>
      <c r="G53" s="39"/>
      <c r="H53" s="6"/>
    </row>
    <row r="54" spans="2:8" s="2" customFormat="1" x14ac:dyDescent="0.2">
      <c r="G54" s="8"/>
    </row>
    <row r="55" spans="2:8" x14ac:dyDescent="0.2">
      <c r="D55" s="70"/>
    </row>
    <row r="56" spans="2:8" x14ac:dyDescent="0.2">
      <c r="B56" s="12"/>
      <c r="C56" s="4"/>
      <c r="D56" s="4"/>
    </row>
    <row r="57" spans="2:8" x14ac:dyDescent="0.2">
      <c r="B57" s="12"/>
    </row>
  </sheetData>
  <mergeCells count="11">
    <mergeCell ref="C51:F51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74" orientation="landscape" horizontalDpi="300" verticalDpi="300" r:id="rId1"/>
  <headerFooter alignWithMargins="0"/>
  <ignoredErrors>
    <ignoredError sqref="B34:B44 B45:B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T57"/>
  <sheetViews>
    <sheetView showGridLines="0" zoomScaleNormal="100" workbookViewId="0">
      <pane xSplit="2" ySplit="6" topLeftCell="C27" activePane="bottomRight" state="frozen"/>
      <selection activeCell="G47" sqref="G47"/>
      <selection pane="topRight" activeCell="G47" sqref="G47"/>
      <selection pane="bottomLeft" activeCell="G47" sqref="G47"/>
      <selection pane="bottomRight" activeCell="C47" sqref="C47"/>
    </sheetView>
  </sheetViews>
  <sheetFormatPr baseColWidth="10" defaultColWidth="11" defaultRowHeight="12.75" x14ac:dyDescent="0.2"/>
  <cols>
    <col min="1" max="1" width="10.28515625" style="1" customWidth="1"/>
    <col min="2" max="2" width="10.42578125" style="1" customWidth="1"/>
    <col min="3" max="3" width="11.28515625" style="1" customWidth="1"/>
    <col min="4" max="4" width="14" style="1" customWidth="1"/>
    <col min="5" max="5" width="15.5703125" style="1" customWidth="1"/>
    <col min="6" max="6" width="11.140625" style="1" customWidth="1"/>
    <col min="7" max="7" width="13.140625" style="1" bestFit="1" customWidth="1"/>
    <col min="8" max="8" width="11.42578125" style="1" customWidth="1"/>
    <col min="9" max="9" width="15" style="1" customWidth="1"/>
    <col min="10" max="10" width="9.7109375" style="1" customWidth="1"/>
    <col min="11" max="11" width="13.140625" style="1" bestFit="1" customWidth="1"/>
    <col min="12" max="12" width="11" style="1" customWidth="1"/>
    <col min="13" max="16384" width="11" style="1"/>
  </cols>
  <sheetData>
    <row r="1" spans="1:11" ht="24" customHeight="1" x14ac:dyDescent="0.2">
      <c r="A1" s="71"/>
      <c r="B1" s="385" t="s">
        <v>19</v>
      </c>
      <c r="C1" s="385"/>
      <c r="D1" s="385"/>
      <c r="E1" s="385"/>
      <c r="F1" s="385"/>
      <c r="G1" s="385"/>
      <c r="H1" s="385"/>
      <c r="I1" s="385"/>
      <c r="J1" s="385"/>
      <c r="K1" s="385"/>
    </row>
    <row r="2" spans="1:11" ht="24" customHeight="1" x14ac:dyDescent="0.2">
      <c r="A2" s="71"/>
      <c r="B2" s="385" t="str">
        <f>+'SINTESIS HISTORIA 1'!B2:K2</f>
        <v>SINTESIS ESTADISTICA 1973 - SEPTIEMBRE 2012</v>
      </c>
      <c r="C2" s="385"/>
      <c r="D2" s="385"/>
      <c r="E2" s="385"/>
      <c r="F2" s="385"/>
      <c r="G2" s="385"/>
      <c r="H2" s="385"/>
      <c r="I2" s="385"/>
      <c r="J2" s="385"/>
      <c r="K2" s="385"/>
    </row>
    <row r="3" spans="1:11" ht="16.5" thickBot="1" x14ac:dyDescent="0.3">
      <c r="A3" s="375" t="s">
        <v>78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1" ht="15.75" customHeight="1" x14ac:dyDescent="0.2">
      <c r="A4" s="71"/>
      <c r="B4" s="314"/>
      <c r="C4" s="386" t="s">
        <v>58</v>
      </c>
      <c r="D4" s="387"/>
      <c r="E4" s="339"/>
      <c r="F4" s="341" t="s">
        <v>59</v>
      </c>
      <c r="G4" s="342"/>
      <c r="H4" s="388" t="s">
        <v>61</v>
      </c>
      <c r="I4" s="389"/>
      <c r="J4" s="388" t="s">
        <v>91</v>
      </c>
      <c r="K4" s="390"/>
    </row>
    <row r="5" spans="1:11" x14ac:dyDescent="0.2">
      <c r="A5" s="71"/>
      <c r="B5" s="315" t="s">
        <v>21</v>
      </c>
      <c r="C5" s="383" t="s">
        <v>65</v>
      </c>
      <c r="D5" s="384"/>
      <c r="E5" s="331" t="s">
        <v>66</v>
      </c>
      <c r="F5" s="377" t="s">
        <v>74</v>
      </c>
      <c r="G5" s="378"/>
      <c r="H5" s="379" t="s">
        <v>67</v>
      </c>
      <c r="I5" s="380"/>
      <c r="J5" s="377" t="s">
        <v>70</v>
      </c>
      <c r="K5" s="381"/>
    </row>
    <row r="6" spans="1:11" ht="13.5" thickBot="1" x14ac:dyDescent="0.25">
      <c r="A6" s="71"/>
      <c r="B6" s="336"/>
      <c r="C6" s="337" t="s">
        <v>22</v>
      </c>
      <c r="D6" s="338" t="s">
        <v>2</v>
      </c>
      <c r="E6" s="340" t="s">
        <v>71</v>
      </c>
      <c r="F6" s="343" t="s">
        <v>24</v>
      </c>
      <c r="G6" s="344" t="s">
        <v>2</v>
      </c>
      <c r="H6" s="343" t="s">
        <v>22</v>
      </c>
      <c r="I6" s="343" t="s">
        <v>2</v>
      </c>
      <c r="J6" s="344" t="s">
        <v>32</v>
      </c>
      <c r="K6" s="345" t="s">
        <v>33</v>
      </c>
    </row>
    <row r="7" spans="1:11" s="14" customFormat="1" ht="15" x14ac:dyDescent="0.25">
      <c r="A7" s="109"/>
      <c r="B7" s="110">
        <v>1973</v>
      </c>
      <c r="C7" s="111">
        <v>0</v>
      </c>
      <c r="D7" s="112">
        <f>+'SINTESIS HISTORIA 1'!D7*8.75</f>
        <v>0</v>
      </c>
      <c r="E7" s="113">
        <v>0</v>
      </c>
      <c r="F7" s="114" t="s">
        <v>34</v>
      </c>
      <c r="G7" s="114" t="s">
        <v>34</v>
      </c>
      <c r="H7" s="115">
        <v>0</v>
      </c>
      <c r="I7" s="116">
        <v>0</v>
      </c>
      <c r="J7" s="117"/>
      <c r="K7" s="118"/>
    </row>
    <row r="8" spans="1:11" s="14" customFormat="1" ht="15" x14ac:dyDescent="0.25">
      <c r="A8" s="109"/>
      <c r="B8" s="119">
        <v>1974</v>
      </c>
      <c r="C8" s="120">
        <v>230</v>
      </c>
      <c r="D8" s="121">
        <f>+'SINTESIS HISTORIA 1'!D8*8.75</f>
        <v>2190.125</v>
      </c>
      <c r="E8" s="122">
        <v>1150</v>
      </c>
      <c r="F8" s="123" t="s">
        <v>34</v>
      </c>
      <c r="G8" s="123" t="s">
        <v>34</v>
      </c>
      <c r="H8" s="124" t="s">
        <v>36</v>
      </c>
      <c r="I8" s="125">
        <f>+'SINTESIS HISTORIA 1'!I8*8.75</f>
        <v>2170</v>
      </c>
      <c r="J8" s="126">
        <v>6.7</v>
      </c>
      <c r="K8" s="83">
        <v>0.5</v>
      </c>
    </row>
    <row r="9" spans="1:11" s="14" customFormat="1" ht="15" x14ac:dyDescent="0.25">
      <c r="A9" s="109"/>
      <c r="B9" s="119">
        <v>1975</v>
      </c>
      <c r="C9" s="120">
        <v>1516</v>
      </c>
      <c r="D9" s="121">
        <f>+'SINTESIS HISTORIA 1'!D9*8.75</f>
        <v>16627.625</v>
      </c>
      <c r="E9" s="122">
        <v>7580</v>
      </c>
      <c r="F9" s="123" t="s">
        <v>34</v>
      </c>
      <c r="G9" s="123" t="s">
        <v>34</v>
      </c>
      <c r="H9" s="124" t="s">
        <v>36</v>
      </c>
      <c r="I9" s="125">
        <f>+'SINTESIS HISTORIA 1'!I9*8.75</f>
        <v>18566.625</v>
      </c>
      <c r="J9" s="126">
        <v>6.9</v>
      </c>
      <c r="K9" s="83">
        <v>0.5</v>
      </c>
    </row>
    <row r="10" spans="1:11" s="14" customFormat="1" ht="15" x14ac:dyDescent="0.25">
      <c r="A10" s="109"/>
      <c r="B10" s="119">
        <v>1976</v>
      </c>
      <c r="C10" s="120">
        <v>2008</v>
      </c>
      <c r="D10" s="121">
        <f>+'SINTESIS HISTORIA 1'!D10*8.75</f>
        <v>23820.125</v>
      </c>
      <c r="E10" s="122">
        <v>10040</v>
      </c>
      <c r="F10" s="123" t="s">
        <v>34</v>
      </c>
      <c r="G10" s="123" t="s">
        <v>34</v>
      </c>
      <c r="H10" s="124" t="s">
        <v>36</v>
      </c>
      <c r="I10" s="125">
        <f>+'SINTESIS HISTORIA 1'!I10*8.75</f>
        <v>41646.5</v>
      </c>
      <c r="J10" s="127">
        <v>6.3</v>
      </c>
      <c r="K10" s="83">
        <v>0.5</v>
      </c>
    </row>
    <row r="11" spans="1:11" s="14" customFormat="1" ht="15" x14ac:dyDescent="0.25">
      <c r="A11" s="109"/>
      <c r="B11" s="119">
        <v>1977</v>
      </c>
      <c r="C11" s="120">
        <v>2239</v>
      </c>
      <c r="D11" s="121">
        <f>+'SINTESIS HISTORIA 1'!D11*8.75</f>
        <v>27734.875</v>
      </c>
      <c r="E11" s="122">
        <v>11195</v>
      </c>
      <c r="F11" s="123" t="s">
        <v>34</v>
      </c>
      <c r="G11" s="123" t="s">
        <v>34</v>
      </c>
      <c r="H11" s="124" t="s">
        <v>36</v>
      </c>
      <c r="I11" s="125">
        <f>+'SINTESIS HISTORIA 1'!I11*8.75</f>
        <v>68056.625</v>
      </c>
      <c r="J11" s="127">
        <v>6.2</v>
      </c>
      <c r="K11" s="83">
        <v>0.5</v>
      </c>
    </row>
    <row r="12" spans="1:11" s="14" customFormat="1" ht="15" x14ac:dyDescent="0.25">
      <c r="A12" s="109"/>
      <c r="B12" s="119">
        <v>1978</v>
      </c>
      <c r="C12" s="120">
        <v>1876</v>
      </c>
      <c r="D12" s="121">
        <f>+'SINTESIS HISTORIA 1'!D12*8.75</f>
        <v>25370.625</v>
      </c>
      <c r="E12" s="122">
        <v>9380</v>
      </c>
      <c r="F12" s="123" t="s">
        <v>34</v>
      </c>
      <c r="G12" s="123" t="s">
        <v>34</v>
      </c>
      <c r="H12" s="124" t="s">
        <v>36</v>
      </c>
      <c r="I12" s="125">
        <f>+'SINTESIS HISTORIA 1'!I12*8.75</f>
        <v>91518</v>
      </c>
      <c r="J12" s="127">
        <v>7.1</v>
      </c>
      <c r="K12" s="83">
        <v>0.5</v>
      </c>
    </row>
    <row r="13" spans="1:11" s="14" customFormat="1" ht="15" x14ac:dyDescent="0.25">
      <c r="A13" s="109"/>
      <c r="B13" s="119">
        <v>1979</v>
      </c>
      <c r="C13" s="120">
        <v>3583</v>
      </c>
      <c r="D13" s="121">
        <f>+'SINTESIS HISTORIA 1'!D13*8.75</f>
        <v>62734</v>
      </c>
      <c r="E13" s="122">
        <v>17915</v>
      </c>
      <c r="F13" s="123" t="s">
        <v>34</v>
      </c>
      <c r="G13" s="123" t="s">
        <v>34</v>
      </c>
      <c r="H13" s="124" t="s">
        <v>36</v>
      </c>
      <c r="I13" s="125">
        <f>+'SINTESIS HISTORIA 1'!I13*8.75</f>
        <v>151623.5</v>
      </c>
      <c r="J13" s="127">
        <v>6.8</v>
      </c>
      <c r="K13" s="83">
        <v>0.5</v>
      </c>
    </row>
    <row r="14" spans="1:11" s="14" customFormat="1" ht="15" x14ac:dyDescent="0.25">
      <c r="A14" s="109"/>
      <c r="B14" s="119">
        <v>1980</v>
      </c>
      <c r="C14" s="120">
        <v>2870</v>
      </c>
      <c r="D14" s="121">
        <f>+'SINTESIS HISTORIA 1'!D14*8.75</f>
        <v>53859.75</v>
      </c>
      <c r="E14" s="122">
        <v>14350</v>
      </c>
      <c r="F14" s="123" t="s">
        <v>34</v>
      </c>
      <c r="G14" s="123" t="s">
        <v>34</v>
      </c>
      <c r="H14" s="124" t="s">
        <v>36</v>
      </c>
      <c r="I14" s="125">
        <f>+'SINTESIS HISTORIA 1'!I14*8.75</f>
        <v>196408.625</v>
      </c>
      <c r="J14" s="127">
        <v>7.2</v>
      </c>
      <c r="K14" s="83">
        <v>0.5</v>
      </c>
    </row>
    <row r="15" spans="1:11" s="14" customFormat="1" ht="15" x14ac:dyDescent="0.25">
      <c r="A15" s="109"/>
      <c r="B15" s="119">
        <v>1981</v>
      </c>
      <c r="C15" s="120">
        <v>2922</v>
      </c>
      <c r="D15" s="121">
        <f>+'SINTESIS HISTORIA 1'!D15*8.75</f>
        <v>52456.25</v>
      </c>
      <c r="E15" s="122">
        <v>14610</v>
      </c>
      <c r="F15" s="123" t="s">
        <v>34</v>
      </c>
      <c r="G15" s="123" t="s">
        <v>34</v>
      </c>
      <c r="H15" s="124" t="s">
        <v>36</v>
      </c>
      <c r="I15" s="125">
        <f>+'SINTESIS HISTORIA 1'!I15*8.75</f>
        <v>243491.5</v>
      </c>
      <c r="J15" s="127">
        <v>6.9</v>
      </c>
      <c r="K15" s="83">
        <v>0.5</v>
      </c>
    </row>
    <row r="16" spans="1:11" s="14" customFormat="1" ht="15" x14ac:dyDescent="0.25">
      <c r="A16" s="109"/>
      <c r="B16" s="119">
        <v>1982</v>
      </c>
      <c r="C16" s="120">
        <v>7019</v>
      </c>
      <c r="D16" s="121">
        <f>+'SINTESIS HISTORIA 1'!D16*8.75</f>
        <v>127478.75</v>
      </c>
      <c r="E16" s="122">
        <v>35095</v>
      </c>
      <c r="F16" s="123" t="s">
        <v>34</v>
      </c>
      <c r="G16" s="123" t="s">
        <v>34</v>
      </c>
      <c r="H16" s="124" t="s">
        <v>36</v>
      </c>
      <c r="I16" s="125">
        <f>+'SINTESIS HISTORIA 1'!I16*8.75</f>
        <v>364470.75</v>
      </c>
      <c r="J16" s="127">
        <v>6.7</v>
      </c>
      <c r="K16" s="83">
        <v>0.5</v>
      </c>
    </row>
    <row r="17" spans="1:20" s="14" customFormat="1" ht="15" x14ac:dyDescent="0.25">
      <c r="A17" s="109"/>
      <c r="B17" s="119">
        <v>1983</v>
      </c>
      <c r="C17" s="120">
        <v>7665</v>
      </c>
      <c r="D17" s="121">
        <f>+'SINTESIS HISTORIA 1'!D17*8.75</f>
        <v>136521</v>
      </c>
      <c r="E17" s="122">
        <v>38325</v>
      </c>
      <c r="F17" s="123" t="s">
        <v>34</v>
      </c>
      <c r="G17" s="123" t="s">
        <v>34</v>
      </c>
      <c r="H17" s="128">
        <v>30790</v>
      </c>
      <c r="I17" s="125">
        <f>+'SINTESIS HISTORIA 1'!I17*8.75</f>
        <v>492282</v>
      </c>
      <c r="J17" s="127">
        <v>6.7</v>
      </c>
      <c r="K17" s="83">
        <v>0.5</v>
      </c>
    </row>
    <row r="18" spans="1:20" s="14" customFormat="1" ht="15" x14ac:dyDescent="0.25">
      <c r="A18" s="109"/>
      <c r="B18" s="119">
        <v>1984</v>
      </c>
      <c r="C18" s="120">
        <v>4246</v>
      </c>
      <c r="D18" s="121">
        <f>+'SINTESIS HISTORIA 1'!D18*8.75</f>
        <v>78458.625</v>
      </c>
      <c r="E18" s="122">
        <v>21230</v>
      </c>
      <c r="F18" s="123" t="s">
        <v>34</v>
      </c>
      <c r="G18" s="123" t="s">
        <v>34</v>
      </c>
      <c r="H18" s="128">
        <v>34721</v>
      </c>
      <c r="I18" s="125">
        <f>+'SINTESIS HISTORIA 1'!I18*8.75</f>
        <v>558243.875</v>
      </c>
      <c r="J18" s="127">
        <v>6.9</v>
      </c>
      <c r="K18" s="83">
        <v>0.5</v>
      </c>
    </row>
    <row r="19" spans="1:20" s="14" customFormat="1" ht="15" x14ac:dyDescent="0.25">
      <c r="A19" s="109"/>
      <c r="B19" s="119">
        <v>1985</v>
      </c>
      <c r="C19" s="120">
        <v>4565</v>
      </c>
      <c r="D19" s="121">
        <f>+'SINTESIS HISTORIA 1'!D19*8.75</f>
        <v>86145.5</v>
      </c>
      <c r="E19" s="122">
        <v>22825</v>
      </c>
      <c r="F19" s="123" t="s">
        <v>34</v>
      </c>
      <c r="G19" s="123" t="s">
        <v>34</v>
      </c>
      <c r="H19" s="128">
        <v>38786</v>
      </c>
      <c r="I19" s="125">
        <f>+'SINTESIS HISTORIA 1'!I19*8.75</f>
        <v>627962.125</v>
      </c>
      <c r="J19" s="127">
        <v>7.2</v>
      </c>
      <c r="K19" s="83">
        <v>0.5</v>
      </c>
    </row>
    <row r="20" spans="1:20" s="14" customFormat="1" ht="15" x14ac:dyDescent="0.25">
      <c r="A20" s="109"/>
      <c r="B20" s="119">
        <v>1986</v>
      </c>
      <c r="C20" s="120">
        <v>4867</v>
      </c>
      <c r="D20" s="121">
        <f>+'SINTESIS HISTORIA 1'!D20*8.75</f>
        <v>125945.75</v>
      </c>
      <c r="E20" s="122">
        <v>24335</v>
      </c>
      <c r="F20" s="123" t="s">
        <v>34</v>
      </c>
      <c r="G20" s="123" t="s">
        <v>34</v>
      </c>
      <c r="H20" s="128">
        <v>43002</v>
      </c>
      <c r="I20" s="125">
        <f>+'SINTESIS HISTORIA 1'!I20*8.75</f>
        <v>728443.625</v>
      </c>
      <c r="J20" s="127">
        <v>7</v>
      </c>
      <c r="K20" s="83">
        <v>0.5</v>
      </c>
    </row>
    <row r="21" spans="1:20" s="14" customFormat="1" ht="15" x14ac:dyDescent="0.25">
      <c r="A21" s="109"/>
      <c r="B21" s="119">
        <v>1987</v>
      </c>
      <c r="C21" s="120">
        <v>5552</v>
      </c>
      <c r="D21" s="121">
        <f>+'SINTESIS HISTORIA 1'!D21*8.75</f>
        <v>171538.5</v>
      </c>
      <c r="E21" s="122">
        <v>27760</v>
      </c>
      <c r="F21" s="123" t="s">
        <v>34</v>
      </c>
      <c r="G21" s="123" t="s">
        <v>34</v>
      </c>
      <c r="H21" s="128">
        <v>47441</v>
      </c>
      <c r="I21" s="125">
        <f>+'SINTESIS HISTORIA 1'!I21*8.75</f>
        <v>861455.875</v>
      </c>
      <c r="J21" s="127">
        <v>7.6</v>
      </c>
      <c r="K21" s="83">
        <v>0.5</v>
      </c>
    </row>
    <row r="22" spans="1:20" s="14" customFormat="1" ht="15" x14ac:dyDescent="0.25">
      <c r="A22" s="109"/>
      <c r="B22" s="119">
        <v>1988</v>
      </c>
      <c r="C22" s="120">
        <v>4731</v>
      </c>
      <c r="D22" s="121">
        <f>+'SINTESIS HISTORIA 1'!D22*8.75</f>
        <v>143944.5</v>
      </c>
      <c r="E22" s="122">
        <v>23655</v>
      </c>
      <c r="F22" s="129">
        <v>3158</v>
      </c>
      <c r="G22" s="121">
        <f>+'SINTESIS HISTORIA 1'!G22*8.75</f>
        <v>101234.875</v>
      </c>
      <c r="H22" s="128">
        <v>50588</v>
      </c>
      <c r="I22" s="125">
        <f>+'SINTESIS HISTORIA 1'!I22*8.75</f>
        <v>956809</v>
      </c>
      <c r="J22" s="127">
        <v>7.6</v>
      </c>
      <c r="K22" s="83">
        <v>0.5</v>
      </c>
    </row>
    <row r="23" spans="1:20" s="14" customFormat="1" ht="15" x14ac:dyDescent="0.25">
      <c r="A23" s="109"/>
      <c r="B23" s="119">
        <v>1989</v>
      </c>
      <c r="C23" s="120">
        <v>5127</v>
      </c>
      <c r="D23" s="121">
        <f>+'SINTESIS HISTORIA 1'!D23*8.75</f>
        <v>147046.375</v>
      </c>
      <c r="E23" s="122">
        <v>25635</v>
      </c>
      <c r="F23" s="129">
        <v>3223</v>
      </c>
      <c r="G23" s="121">
        <f>+'SINTESIS HISTORIA 1'!G23*8.75</f>
        <v>104967.625</v>
      </c>
      <c r="H23" s="128">
        <v>53911</v>
      </c>
      <c r="I23" s="125">
        <f>+'SINTESIS HISTORIA 1'!I23*8.75</f>
        <v>1048453.875</v>
      </c>
      <c r="J23" s="127">
        <v>7.4</v>
      </c>
      <c r="K23" s="83">
        <v>0.5</v>
      </c>
    </row>
    <row r="24" spans="1:20" s="14" customFormat="1" ht="15" x14ac:dyDescent="0.25">
      <c r="A24" s="109"/>
      <c r="B24" s="119">
        <v>1990</v>
      </c>
      <c r="C24" s="120">
        <v>6837</v>
      </c>
      <c r="D24" s="121">
        <f>+'SINTESIS HISTORIA 1'!D24*8.75</f>
        <v>208739.125</v>
      </c>
      <c r="E24" s="122">
        <v>34185</v>
      </c>
      <c r="F24" s="129">
        <v>4566</v>
      </c>
      <c r="G24" s="121">
        <f>+'SINTESIS HISTORIA 1'!G24*8.75</f>
        <v>162848</v>
      </c>
      <c r="H24" s="128">
        <v>59170</v>
      </c>
      <c r="I24" s="125">
        <f>+'SINTESIS HISTORIA 1'!I24*8.75</f>
        <v>1200646.125</v>
      </c>
      <c r="J24" s="127">
        <v>8.5</v>
      </c>
      <c r="K24" s="83">
        <v>0.5</v>
      </c>
    </row>
    <row r="25" spans="1:20" s="14" customFormat="1" ht="15" x14ac:dyDescent="0.25">
      <c r="A25" s="109"/>
      <c r="B25" s="119">
        <v>1991</v>
      </c>
      <c r="C25" s="120">
        <v>7327</v>
      </c>
      <c r="D25" s="121">
        <f>+'SINTESIS HISTORIA 1'!D25*8.75</f>
        <v>257330.5</v>
      </c>
      <c r="E25" s="122">
        <v>36635</v>
      </c>
      <c r="F25" s="129">
        <v>5758</v>
      </c>
      <c r="G25" s="121">
        <f>+'SINTESIS HISTORIA 1'!G25*8.75</f>
        <v>214293.625</v>
      </c>
      <c r="H25" s="128">
        <v>64592</v>
      </c>
      <c r="I25" s="125">
        <f>+'SINTESIS HISTORIA 1'!I25*8.75</f>
        <v>1386180.25</v>
      </c>
      <c r="J25" s="127">
        <v>8.8000000000000007</v>
      </c>
      <c r="K25" s="83">
        <v>0.5</v>
      </c>
    </row>
    <row r="26" spans="1:20" s="14" customFormat="1" ht="15" x14ac:dyDescent="0.25">
      <c r="A26" s="109"/>
      <c r="B26" s="119">
        <v>1992</v>
      </c>
      <c r="C26" s="120">
        <v>8212</v>
      </c>
      <c r="D26" s="121">
        <f>+'SINTESIS HISTORIA 1'!D26*8.75</f>
        <v>303811.375</v>
      </c>
      <c r="E26" s="122">
        <v>41060</v>
      </c>
      <c r="F26" s="129">
        <v>6432</v>
      </c>
      <c r="G26" s="121">
        <f>+'SINTESIS HISTORIA 1'!G26*8.75</f>
        <v>244041</v>
      </c>
      <c r="H26" s="128">
        <v>70456</v>
      </c>
      <c r="I26" s="125">
        <f>+'SINTESIS HISTORIA 1'!I26*8.75</f>
        <v>1604587.25</v>
      </c>
      <c r="J26" s="127">
        <v>9</v>
      </c>
      <c r="K26" s="83">
        <v>0.5</v>
      </c>
    </row>
    <row r="27" spans="1:20" s="14" customFormat="1" ht="15" x14ac:dyDescent="0.25">
      <c r="A27" s="109"/>
      <c r="B27" s="119">
        <v>1993</v>
      </c>
      <c r="C27" s="120">
        <v>10283</v>
      </c>
      <c r="D27" s="121">
        <f>+'SINTESIS HISTORIA 1'!D27*8.75</f>
        <v>443451.75</v>
      </c>
      <c r="E27" s="122">
        <v>51415</v>
      </c>
      <c r="F27" s="129">
        <v>8099</v>
      </c>
      <c r="G27" s="121">
        <f>+'SINTESIS HISTORIA 1'!G27*8.75</f>
        <v>355715.5</v>
      </c>
      <c r="H27" s="128">
        <v>77531</v>
      </c>
      <c r="I27" s="125">
        <f>+'SINTESIS HISTORIA 1'!I27*8.75</f>
        <v>1946609</v>
      </c>
      <c r="J27" s="127">
        <v>8.1</v>
      </c>
      <c r="K27" s="83">
        <v>1.3</v>
      </c>
    </row>
    <row r="28" spans="1:20" s="14" customFormat="1" ht="15" x14ac:dyDescent="0.25">
      <c r="A28" s="109"/>
      <c r="B28" s="119">
        <v>1994</v>
      </c>
      <c r="C28" s="120">
        <v>10523</v>
      </c>
      <c r="D28" s="121">
        <f>+'SINTESIS HISTORIA 1'!D28*8.75</f>
        <v>540000.125</v>
      </c>
      <c r="E28" s="122">
        <v>52615</v>
      </c>
      <c r="F28" s="129">
        <v>7851</v>
      </c>
      <c r="G28" s="121">
        <f>+'SINTESIS HISTORIA 1'!G28*8.75</f>
        <v>407325.625</v>
      </c>
      <c r="H28" s="128">
        <v>84655</v>
      </c>
      <c r="I28" s="125">
        <f>+'SINTESIS HISTORIA 1'!I28*8.75</f>
        <v>2391863.25</v>
      </c>
      <c r="J28" s="127">
        <v>10.7</v>
      </c>
      <c r="K28" s="83">
        <v>2.8</v>
      </c>
    </row>
    <row r="29" spans="1:20" s="14" customFormat="1" ht="15" x14ac:dyDescent="0.25">
      <c r="A29" s="109"/>
      <c r="B29" s="119">
        <v>1995</v>
      </c>
      <c r="C29" s="120">
        <v>9056</v>
      </c>
      <c r="D29" s="121">
        <f>+'SINTESIS HISTORIA 1'!D29*8.75</f>
        <v>514184.125</v>
      </c>
      <c r="E29" s="122">
        <v>45280</v>
      </c>
      <c r="F29" s="129">
        <v>6232</v>
      </c>
      <c r="G29" s="121">
        <f>+'SINTESIS HISTORIA 1'!G29*8.75</f>
        <v>364338.625</v>
      </c>
      <c r="H29" s="128">
        <v>89412</v>
      </c>
      <c r="I29" s="125">
        <f>+'SINTESIS HISTORIA 1'!I29*8.75</f>
        <v>2822737.75</v>
      </c>
      <c r="J29" s="127">
        <v>11.8</v>
      </c>
      <c r="K29" s="83">
        <v>6.1</v>
      </c>
    </row>
    <row r="30" spans="1:20" s="14" customFormat="1" ht="15" x14ac:dyDescent="0.25">
      <c r="A30" s="109"/>
      <c r="B30" s="119">
        <v>1996</v>
      </c>
      <c r="C30" s="120">
        <v>8770</v>
      </c>
      <c r="D30" s="121">
        <f>+'SINTESIS HISTORIA 1'!D30*8.75</f>
        <v>582558.375</v>
      </c>
      <c r="E30" s="122">
        <v>43850</v>
      </c>
      <c r="F30" s="129">
        <v>5871</v>
      </c>
      <c r="G30" s="121">
        <f>+'SINTESIS HISTORIA 1'!G30*8.75</f>
        <v>402878</v>
      </c>
      <c r="H30" s="128">
        <v>92685</v>
      </c>
      <c r="I30" s="125">
        <f>+'SINTESIS HISTORIA 1'!I30*8.75</f>
        <v>3210820.375</v>
      </c>
      <c r="J30" s="127">
        <v>11.9</v>
      </c>
      <c r="K30" s="83">
        <v>7</v>
      </c>
    </row>
    <row r="31" spans="1:20" s="14" customFormat="1" ht="15" x14ac:dyDescent="0.25">
      <c r="A31" s="109"/>
      <c r="B31" s="119">
        <v>1997</v>
      </c>
      <c r="C31" s="130">
        <v>9953</v>
      </c>
      <c r="D31" s="121">
        <f>+'SINTESIS HISTORIA 1'!D31*8.75</f>
        <v>677415.375</v>
      </c>
      <c r="E31" s="122">
        <v>49765</v>
      </c>
      <c r="F31" s="129">
        <v>6777</v>
      </c>
      <c r="G31" s="121">
        <f>+'SINTESIS HISTORIA 1'!G31*8.75</f>
        <v>480697</v>
      </c>
      <c r="H31" s="128">
        <v>99062</v>
      </c>
      <c r="I31" s="125">
        <f>+'SINTESIS HISTORIA 1'!I31*8.75</f>
        <v>3872292.375</v>
      </c>
      <c r="J31" s="127">
        <v>11.6</v>
      </c>
      <c r="K31" s="83">
        <v>7.5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1:20" s="14" customFormat="1" ht="15" x14ac:dyDescent="0.25">
      <c r="A32" s="109"/>
      <c r="B32" s="119">
        <v>1998</v>
      </c>
      <c r="C32" s="130">
        <v>13939</v>
      </c>
      <c r="D32" s="121">
        <f>+'SINTESIS HISTORIA 1'!D32*8.75</f>
        <v>1049302.625</v>
      </c>
      <c r="E32" s="122">
        <v>69695</v>
      </c>
      <c r="F32" s="129">
        <v>10689</v>
      </c>
      <c r="G32" s="121">
        <f>+'SINTESIS HISTORIA 1'!G32*8.75</f>
        <v>843733.625</v>
      </c>
      <c r="H32" s="128">
        <v>107324</v>
      </c>
      <c r="I32" s="125">
        <f>+'SINTESIS HISTORIA 1'!I32*8.75</f>
        <v>4717258.875</v>
      </c>
      <c r="J32" s="127">
        <v>8.6999999999999993</v>
      </c>
      <c r="K32" s="83">
        <v>6.25</v>
      </c>
      <c r="L32" s="15"/>
      <c r="M32" s="15"/>
    </row>
    <row r="33" spans="1:15" s="14" customFormat="1" ht="15" x14ac:dyDescent="0.25">
      <c r="A33" s="109"/>
      <c r="B33" s="119">
        <v>1999</v>
      </c>
      <c r="C33" s="130">
        <v>15982</v>
      </c>
      <c r="D33" s="121">
        <f>+'SINTESIS HISTORIA 1'!D33*8.75</f>
        <v>1297384.375</v>
      </c>
      <c r="E33" s="122">
        <v>79910</v>
      </c>
      <c r="F33" s="129">
        <v>12350</v>
      </c>
      <c r="G33" s="121">
        <f>+'SINTESIS HISTORIA 1'!G33*8.75</f>
        <v>1059445.625</v>
      </c>
      <c r="H33" s="128">
        <v>118325</v>
      </c>
      <c r="I33" s="125">
        <f>+'SINTESIS HISTORIA 1'!I33*8.75</f>
        <v>5752323.5</v>
      </c>
      <c r="J33" s="127">
        <v>8.9700000000000006</v>
      </c>
      <c r="K33" s="83">
        <v>5.97</v>
      </c>
    </row>
    <row r="34" spans="1:15" s="14" customFormat="1" ht="15" x14ac:dyDescent="0.25">
      <c r="A34" s="109"/>
      <c r="B34" s="131" t="s">
        <v>37</v>
      </c>
      <c r="C34" s="130">
        <v>12904</v>
      </c>
      <c r="D34" s="121">
        <f>+'SINTESIS HISTORIA 1'!D34*8.75</f>
        <v>1103402.125</v>
      </c>
      <c r="E34" s="122">
        <v>64520</v>
      </c>
      <c r="F34" s="129">
        <v>9904</v>
      </c>
      <c r="G34" s="121">
        <f>+'SINTESIS HISTORIA 1'!G34*8.75</f>
        <v>897148</v>
      </c>
      <c r="H34" s="120">
        <v>125587</v>
      </c>
      <c r="I34" s="125">
        <f>+'SINTESIS HISTORIA 1'!I34*8.75</f>
        <v>6576170.125</v>
      </c>
      <c r="J34" s="127">
        <v>6.47</v>
      </c>
      <c r="K34" s="83">
        <v>4.41</v>
      </c>
    </row>
    <row r="35" spans="1:15" s="14" customFormat="1" ht="15" x14ac:dyDescent="0.25">
      <c r="A35" s="109"/>
      <c r="B35" s="131" t="s">
        <v>38</v>
      </c>
      <c r="C35" s="130">
        <v>11807</v>
      </c>
      <c r="D35" s="121">
        <f>+'SINTESIS HISTORIA 1'!D35*8.75</f>
        <v>1006910.625</v>
      </c>
      <c r="E35" s="122">
        <v>59035</v>
      </c>
      <c r="F35" s="129">
        <v>9548</v>
      </c>
      <c r="G35" s="121">
        <f>+'SINTESIS HISTORIA 1'!G35*8.75</f>
        <v>850294.375</v>
      </c>
      <c r="H35" s="120">
        <v>130849</v>
      </c>
      <c r="I35" s="125">
        <f>+'SINTESIS HISTORIA 1'!I35*8.75</f>
        <v>7174895.875</v>
      </c>
      <c r="J35" s="127">
        <v>6.6</v>
      </c>
      <c r="K35" s="83">
        <v>2.63</v>
      </c>
    </row>
    <row r="36" spans="1:15" s="14" customFormat="1" ht="15" x14ac:dyDescent="0.25">
      <c r="A36" s="109"/>
      <c r="B36" s="131" t="s">
        <v>39</v>
      </c>
      <c r="C36" s="130">
        <v>9105</v>
      </c>
      <c r="D36" s="121">
        <f>+'SINTESIS HISTORIA 1'!D36*8.75</f>
        <v>751011.625</v>
      </c>
      <c r="E36" s="122">
        <v>45525</v>
      </c>
      <c r="F36" s="129">
        <v>6567</v>
      </c>
      <c r="G36" s="121">
        <f>+'SINTESIS HISTORIA 1'!G36*8.75</f>
        <v>583338</v>
      </c>
      <c r="H36" s="120">
        <v>130676</v>
      </c>
      <c r="I36" s="125">
        <f>+'SINTESIS HISTORIA 1'!I36*8.75</f>
        <v>7368187.75</v>
      </c>
      <c r="J36" s="127">
        <v>6.6</v>
      </c>
      <c r="K36" s="83">
        <v>2.34</v>
      </c>
    </row>
    <row r="37" spans="1:15" s="18" customFormat="1" ht="15" x14ac:dyDescent="0.25">
      <c r="A37" s="132"/>
      <c r="B37" s="133" t="s">
        <v>40</v>
      </c>
      <c r="C37" s="130">
        <v>9956</v>
      </c>
      <c r="D37" s="121">
        <f>+'SINTESIS HISTORIA 1'!D37*8.75</f>
        <v>767809.70831250004</v>
      </c>
      <c r="E37" s="282">
        <f>+C37*5</f>
        <v>49780</v>
      </c>
      <c r="F37" s="134">
        <v>5448</v>
      </c>
      <c r="G37" s="121">
        <f>+'SINTESIS HISTORIA 1'!G37*8.75</f>
        <v>473795.01295</v>
      </c>
      <c r="H37" s="95">
        <v>130171</v>
      </c>
      <c r="I37" s="125">
        <f>+'SINTESIS HISTORIA 1'!I37*8.75</f>
        <v>7457666.7254250003</v>
      </c>
      <c r="J37" s="283">
        <v>6.67</v>
      </c>
      <c r="K37" s="98">
        <v>2.52</v>
      </c>
      <c r="L37" s="17"/>
      <c r="M37" s="17" t="s">
        <v>41</v>
      </c>
      <c r="N37" s="17"/>
      <c r="O37" s="17"/>
    </row>
    <row r="38" spans="1:15" s="18" customFormat="1" ht="15" x14ac:dyDescent="0.25">
      <c r="A38" s="136"/>
      <c r="B38" s="133" t="s">
        <v>56</v>
      </c>
      <c r="C38" s="130">
        <v>9717</v>
      </c>
      <c r="D38" s="121">
        <f>+'SINTESIS HISTORIA 1'!D38*8.75</f>
        <v>741027.875</v>
      </c>
      <c r="E38" s="122">
        <f>+C38*5</f>
        <v>48585</v>
      </c>
      <c r="F38" s="134">
        <v>4590</v>
      </c>
      <c r="G38" s="137">
        <f>+'SINTESIS HISTORIA 1'!G38*8.75</f>
        <v>396216.625</v>
      </c>
      <c r="H38" s="138">
        <f>+'SINTESIS HISTORIA 1'!H38</f>
        <v>131287</v>
      </c>
      <c r="I38" s="139">
        <f>+'SINTESIS HISTORIA 1'!I38*8.75</f>
        <v>7629670.7588499999</v>
      </c>
      <c r="J38" s="135">
        <f>+'SINTESIS HISTORIA 1'!J38</f>
        <v>6.68</v>
      </c>
      <c r="K38" s="98">
        <f>+'SINTESIS HISTORIA 1'!K38</f>
        <v>2.5499999999999998</v>
      </c>
      <c r="L38" s="17"/>
      <c r="M38" s="17"/>
      <c r="N38" s="17"/>
      <c r="O38" s="17"/>
    </row>
    <row r="39" spans="1:15" s="18" customFormat="1" ht="15" x14ac:dyDescent="0.25">
      <c r="A39" s="132"/>
      <c r="B39" s="133" t="s">
        <v>73</v>
      </c>
      <c r="C39" s="130">
        <f>+'SINTESIS HISTORIA 1'!C39</f>
        <v>8084</v>
      </c>
      <c r="D39" s="121">
        <f>+'SINTESIS HISTORIA 1'!D39*8.75</f>
        <v>633985.64005000005</v>
      </c>
      <c r="E39" s="122">
        <f>+C39*5</f>
        <v>40420</v>
      </c>
      <c r="F39" s="134">
        <f>+'SINTESIS HISTORIA 1'!F39</f>
        <v>3890</v>
      </c>
      <c r="G39" s="121">
        <f>+'SINTESIS HISTORIA 1'!G39*8.75</f>
        <v>350960.42108749994</v>
      </c>
      <c r="H39" s="130">
        <f>+'SINTESIS HISTORIA 1'!H39</f>
        <v>129619</v>
      </c>
      <c r="I39" s="125">
        <f>+'SINTESIS HISTORIA 1'!I39*8.75</f>
        <v>7625569.6969374996</v>
      </c>
      <c r="J39" s="135">
        <f>+'SINTESIS HISTORIA 1'!J39</f>
        <v>6.79</v>
      </c>
      <c r="K39" s="98">
        <f>+'SINTESIS HISTORIA 1'!K39</f>
        <v>2.81</v>
      </c>
      <c r="L39" s="17"/>
      <c r="M39" s="17"/>
      <c r="N39" s="17"/>
      <c r="O39" s="17"/>
    </row>
    <row r="40" spans="1:15" s="18" customFormat="1" ht="15" x14ac:dyDescent="0.25">
      <c r="A40" s="132"/>
      <c r="B40" s="133" t="s">
        <v>83</v>
      </c>
      <c r="C40" s="130">
        <v>6569</v>
      </c>
      <c r="D40" s="121">
        <v>548584.75</v>
      </c>
      <c r="E40" s="122">
        <v>32845</v>
      </c>
      <c r="F40" s="134">
        <v>2907</v>
      </c>
      <c r="G40" s="121">
        <v>266382.375</v>
      </c>
      <c r="H40" s="130">
        <v>126381</v>
      </c>
      <c r="I40" s="125">
        <v>7582130.5</v>
      </c>
      <c r="J40" s="135">
        <v>6.9</v>
      </c>
      <c r="K40" s="98">
        <v>3.45</v>
      </c>
      <c r="L40" s="17"/>
      <c r="M40" s="17"/>
      <c r="N40" s="17"/>
      <c r="O40" s="17"/>
    </row>
    <row r="41" spans="1:15" s="18" customFormat="1" ht="15" x14ac:dyDescent="0.25">
      <c r="A41" s="132"/>
      <c r="B41" s="133" t="s">
        <v>85</v>
      </c>
      <c r="C41" s="130">
        <v>5650</v>
      </c>
      <c r="D41" s="121">
        <v>505057.18794999999</v>
      </c>
      <c r="E41" s="122">
        <v>28250</v>
      </c>
      <c r="F41" s="134">
        <v>1986</v>
      </c>
      <c r="G41" s="121">
        <v>195924.77695</v>
      </c>
      <c r="H41" s="130">
        <v>123105</v>
      </c>
      <c r="I41" s="125">
        <v>7483635.2675000001</v>
      </c>
      <c r="J41" s="135">
        <v>7.32</v>
      </c>
      <c r="K41" s="98">
        <v>3.25</v>
      </c>
      <c r="L41" s="17"/>
      <c r="M41" s="17"/>
      <c r="N41" s="17"/>
      <c r="O41" s="17"/>
    </row>
    <row r="42" spans="1:15" s="18" customFormat="1" ht="15" x14ac:dyDescent="0.25">
      <c r="A42" s="132"/>
      <c r="B42" s="133" t="s">
        <v>87</v>
      </c>
      <c r="C42" s="130">
        <v>5675</v>
      </c>
      <c r="D42" s="121">
        <v>571479.55996249989</v>
      </c>
      <c r="E42" s="122">
        <v>28375</v>
      </c>
      <c r="F42" s="134">
        <v>923</v>
      </c>
      <c r="G42" s="121">
        <v>126591.96917500001</v>
      </c>
      <c r="H42" s="130">
        <v>114180</v>
      </c>
      <c r="I42" s="125">
        <v>7063539.3217374999</v>
      </c>
      <c r="J42" s="135">
        <v>7.46</v>
      </c>
      <c r="K42" s="98">
        <v>3.66</v>
      </c>
      <c r="L42" s="17"/>
      <c r="M42" s="17"/>
      <c r="N42" s="17"/>
      <c r="O42" s="17"/>
    </row>
    <row r="43" spans="1:15" s="18" customFormat="1" ht="15" x14ac:dyDescent="0.25">
      <c r="A43" s="132"/>
      <c r="B43" s="133" t="s">
        <v>89</v>
      </c>
      <c r="C43" s="130">
        <v>6656</v>
      </c>
      <c r="D43" s="121">
        <v>862158.78166249988</v>
      </c>
      <c r="E43" s="122">
        <v>27955.200000000001</v>
      </c>
      <c r="F43" s="134">
        <v>967</v>
      </c>
      <c r="G43" s="121">
        <v>228212.28123749999</v>
      </c>
      <c r="H43" s="130">
        <v>108046</v>
      </c>
      <c r="I43" s="125">
        <v>7041817.9877500003</v>
      </c>
      <c r="J43" s="135">
        <v>7.68</v>
      </c>
      <c r="K43" s="98">
        <v>2.82</v>
      </c>
      <c r="L43" s="17"/>
      <c r="M43" s="17"/>
      <c r="N43" s="17"/>
      <c r="O43" s="17"/>
    </row>
    <row r="44" spans="1:15" s="18" customFormat="1" ht="15" x14ac:dyDescent="0.25">
      <c r="A44" s="132"/>
      <c r="B44" s="133" t="s">
        <v>90</v>
      </c>
      <c r="C44" s="130">
        <v>5423</v>
      </c>
      <c r="D44" s="121">
        <v>741433.55457500007</v>
      </c>
      <c r="E44" s="122">
        <v>22776.600000000002</v>
      </c>
      <c r="F44" s="134">
        <v>991</v>
      </c>
      <c r="G44" s="121">
        <v>214000.44644999999</v>
      </c>
      <c r="H44" s="130">
        <v>104429</v>
      </c>
      <c r="I44" s="125">
        <v>7116676.6889750008</v>
      </c>
      <c r="J44" s="135">
        <v>7.84</v>
      </c>
      <c r="K44" s="98">
        <v>1.8000000000000003</v>
      </c>
      <c r="L44" s="17"/>
      <c r="M44" s="17"/>
      <c r="N44" s="17"/>
      <c r="O44" s="17"/>
    </row>
    <row r="45" spans="1:15" s="18" customFormat="1" ht="15" x14ac:dyDescent="0.25">
      <c r="A45" s="132"/>
      <c r="B45" s="133" t="s">
        <v>93</v>
      </c>
      <c r="C45" s="130">
        <v>6255</v>
      </c>
      <c r="D45" s="121">
        <v>809635.85158750007</v>
      </c>
      <c r="E45" s="122">
        <v>26271</v>
      </c>
      <c r="F45" s="134">
        <v>1929</v>
      </c>
      <c r="G45" s="121">
        <v>317081.78897500003</v>
      </c>
      <c r="H45" s="130">
        <v>104734</v>
      </c>
      <c r="I45" s="125">
        <v>7390229.5285</v>
      </c>
      <c r="J45" s="135">
        <v>7.9</v>
      </c>
      <c r="K45" s="98">
        <v>1.71</v>
      </c>
      <c r="L45" s="17"/>
      <c r="M45" s="17"/>
      <c r="N45" s="17"/>
      <c r="O45" s="17"/>
    </row>
    <row r="46" spans="1:15" s="18" customFormat="1" ht="15.75" thickBot="1" x14ac:dyDescent="0.3">
      <c r="A46" s="132"/>
      <c r="B46" s="133" t="s">
        <v>95</v>
      </c>
      <c r="C46" s="130">
        <f>+'SINTESIS HISTORIA 1'!C46</f>
        <v>4172</v>
      </c>
      <c r="D46" s="121">
        <f>+'SINTESIS HISTORIA 1'!D46*8.75</f>
        <v>523570.94833749998</v>
      </c>
      <c r="E46" s="122">
        <f>+C46*4.2</f>
        <v>17522.400000000001</v>
      </c>
      <c r="F46" s="134">
        <f>+'SINTESIS HISTORIA 1'!F46</f>
        <v>1095</v>
      </c>
      <c r="G46" s="121">
        <f>+'SINTESIS HISTORIA 1'!G46*8.75</f>
        <v>184126.08296249999</v>
      </c>
      <c r="H46" s="130">
        <f>+'SINTESIS HISTORIA 1'!H46</f>
        <v>104434</v>
      </c>
      <c r="I46" s="125">
        <f>+'SINTESIS HISTORIA 1'!I46*8.75</f>
        <v>7475990.1576500004</v>
      </c>
      <c r="J46" s="135">
        <f>+'SINTESIS HISTORIA 1'!J46*100/100</f>
        <v>7.93</v>
      </c>
      <c r="K46" s="98">
        <f>+'SINTESIS HISTORIA 1'!K46*100/100</f>
        <v>2.23</v>
      </c>
      <c r="L46" s="17"/>
      <c r="M46" s="17"/>
      <c r="N46" s="17"/>
      <c r="O46" s="17"/>
    </row>
    <row r="47" spans="1:15" s="14" customFormat="1" ht="15.75" thickBot="1" x14ac:dyDescent="0.3">
      <c r="A47" s="140"/>
      <c r="B47" s="299" t="s">
        <v>35</v>
      </c>
      <c r="C47" s="305">
        <f>SUM(C7:C46)</f>
        <v>263871</v>
      </c>
      <c r="D47" s="306">
        <f>SUM(D7:D46)</f>
        <v>16722118.357437499</v>
      </c>
      <c r="E47" s="307">
        <f>SUM(E7:E46)</f>
        <v>1301350.2</v>
      </c>
      <c r="F47" s="308">
        <f>SUM(F22:F46)</f>
        <v>131751</v>
      </c>
      <c r="G47" s="309">
        <f>SUM(G22:G46)</f>
        <v>9825591.2797874995</v>
      </c>
      <c r="H47" s="142"/>
      <c r="I47" s="143" t="s">
        <v>42</v>
      </c>
      <c r="J47" s="144"/>
      <c r="K47" s="145"/>
    </row>
    <row r="48" spans="1:15" s="14" customFormat="1" ht="11.25" customHeight="1" x14ac:dyDescent="0.2">
      <c r="A48" s="15"/>
      <c r="B48" s="31"/>
      <c r="C48" s="21"/>
      <c r="D48" s="27"/>
      <c r="E48" s="26"/>
      <c r="F48" s="32"/>
      <c r="G48" s="25"/>
      <c r="H48" s="34"/>
      <c r="I48" s="35"/>
      <c r="J48" s="37"/>
      <c r="K48" s="37"/>
    </row>
    <row r="49" spans="1:9" ht="11.25" customHeight="1" x14ac:dyDescent="0.2">
      <c r="A49" s="11"/>
      <c r="I49" s="22"/>
    </row>
    <row r="50" spans="1:9" ht="11.25" customHeight="1" x14ac:dyDescent="0.2">
      <c r="A50" s="11"/>
      <c r="B50" s="3" t="s">
        <v>44</v>
      </c>
      <c r="C50" s="365"/>
      <c r="D50" s="365"/>
      <c r="E50" s="365"/>
      <c r="F50" s="365"/>
      <c r="I50" s="22"/>
    </row>
    <row r="51" spans="1:9" ht="10.5" customHeight="1" x14ac:dyDescent="0.2">
      <c r="B51" s="382" t="s">
        <v>55</v>
      </c>
      <c r="C51" s="382"/>
      <c r="D51" s="382"/>
      <c r="E51" s="382"/>
      <c r="F51" s="382"/>
      <c r="G51" s="2"/>
    </row>
    <row r="52" spans="1:9" ht="9" hidden="1" customHeight="1" x14ac:dyDescent="0.2"/>
    <row r="53" spans="1:9" ht="11.25" customHeight="1" x14ac:dyDescent="0.2">
      <c r="B53" s="3"/>
      <c r="C53" s="376"/>
      <c r="D53" s="376"/>
      <c r="E53" s="376"/>
      <c r="F53" s="376"/>
      <c r="G53" s="376"/>
      <c r="H53" s="6"/>
    </row>
    <row r="54" spans="1:9" s="2" customFormat="1" x14ac:dyDescent="0.2">
      <c r="B54" s="40"/>
      <c r="G54" s="8"/>
    </row>
    <row r="56" spans="1:9" x14ac:dyDescent="0.2">
      <c r="B56" s="12"/>
      <c r="C56" s="4"/>
      <c r="D56" s="65" t="s">
        <v>80</v>
      </c>
      <c r="E56" s="12"/>
      <c r="F56" s="12"/>
      <c r="G56" s="65" t="s">
        <v>81</v>
      </c>
    </row>
    <row r="57" spans="1:9" x14ac:dyDescent="0.2">
      <c r="B57" s="12"/>
    </row>
  </sheetData>
  <mergeCells count="13">
    <mergeCell ref="B1:K1"/>
    <mergeCell ref="B2:K2"/>
    <mergeCell ref="A3:K3"/>
    <mergeCell ref="C4:D4"/>
    <mergeCell ref="H4:I4"/>
    <mergeCell ref="J4:K4"/>
    <mergeCell ref="C53:G53"/>
    <mergeCell ref="F5:G5"/>
    <mergeCell ref="H5:I5"/>
    <mergeCell ref="J5:K5"/>
    <mergeCell ref="C50:F50"/>
    <mergeCell ref="B51:F51"/>
    <mergeCell ref="C5:D5"/>
  </mergeCells>
  <pageMargins left="0.39370078740157483" right="0.78740157480314965" top="0.27559055118110237" bottom="0.31496062992125984" header="0" footer="0"/>
  <pageSetup scale="80" orientation="landscape" r:id="rId1"/>
  <headerFooter alignWithMargins="0"/>
  <ignoredErrors>
    <ignoredError sqref="B34:B44 B45:B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U114"/>
  <sheetViews>
    <sheetView showGridLines="0" zoomScaleNormal="100" workbookViewId="0">
      <pane xSplit="2" ySplit="6" topLeftCell="C27" activePane="bottomRight" state="frozen"/>
      <selection activeCell="G47" sqref="G47"/>
      <selection pane="topRight" activeCell="G47" sqref="G47"/>
      <selection pane="bottomLeft" activeCell="G47" sqref="G47"/>
      <selection pane="bottomRight" activeCell="C47" sqref="C47"/>
    </sheetView>
  </sheetViews>
  <sheetFormatPr baseColWidth="10" defaultColWidth="11" defaultRowHeight="12.75" x14ac:dyDescent="0.2"/>
  <cols>
    <col min="1" max="1" width="8.140625" style="1" customWidth="1"/>
    <col min="2" max="2" width="8" style="1" customWidth="1"/>
    <col min="3" max="3" width="10.85546875" style="1" customWidth="1"/>
    <col min="4" max="4" width="10.5703125" style="1" customWidth="1"/>
    <col min="5" max="5" width="10.42578125" style="1" customWidth="1"/>
    <col min="6" max="6" width="10.5703125" style="1" customWidth="1"/>
    <col min="7" max="7" width="9.85546875" style="1" customWidth="1"/>
    <col min="8" max="8" width="10.85546875" style="1" bestFit="1" customWidth="1"/>
    <col min="9" max="9" width="12" style="1" customWidth="1"/>
    <col min="10" max="10" width="10.28515625" style="1" bestFit="1" customWidth="1"/>
    <col min="11" max="11" width="10.5703125" style="1" customWidth="1"/>
    <col min="12" max="12" width="14.5703125" style="22" bestFit="1" customWidth="1"/>
    <col min="13" max="13" width="11" style="1" customWidth="1"/>
    <col min="14" max="16384" width="11" style="1"/>
  </cols>
  <sheetData>
    <row r="1" spans="1:12" ht="24" customHeight="1" x14ac:dyDescent="0.2">
      <c r="A1" s="71"/>
      <c r="B1" s="385" t="s">
        <v>19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12" ht="24" customHeight="1" x14ac:dyDescent="0.2">
      <c r="A2" s="71"/>
      <c r="B2" s="393" t="str">
        <f>+'[2]SINTESIS HISTORICA'!$B$3:$V$3</f>
        <v>SINTESIS ESTADISTICA 1973 - SEPTIEMBRE 2012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2" ht="16.5" thickBot="1" x14ac:dyDescent="0.3">
      <c r="A3" s="375" t="s">
        <v>20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2" s="29" customFormat="1" ht="12.75" customHeight="1" thickBot="1" x14ac:dyDescent="0.25">
      <c r="A4" s="146"/>
      <c r="B4" s="314"/>
      <c r="C4" s="394" t="s">
        <v>79</v>
      </c>
      <c r="D4" s="395"/>
      <c r="E4" s="396"/>
      <c r="F4" s="400" t="s">
        <v>23</v>
      </c>
      <c r="G4" s="401"/>
      <c r="H4" s="402"/>
      <c r="I4" s="346" t="s">
        <v>60</v>
      </c>
      <c r="J4" s="406" t="s">
        <v>62</v>
      </c>
      <c r="K4" s="407"/>
      <c r="L4" s="351" t="s">
        <v>63</v>
      </c>
    </row>
    <row r="5" spans="1:12" s="29" customFormat="1" ht="13.5" customHeight="1" x14ac:dyDescent="0.2">
      <c r="A5" s="146"/>
      <c r="B5" s="315" t="s">
        <v>21</v>
      </c>
      <c r="C5" s="397"/>
      <c r="D5" s="398"/>
      <c r="E5" s="399"/>
      <c r="F5" s="403"/>
      <c r="G5" s="404"/>
      <c r="H5" s="405"/>
      <c r="I5" s="347" t="s">
        <v>94</v>
      </c>
      <c r="J5" s="391" t="s">
        <v>68</v>
      </c>
      <c r="K5" s="392"/>
      <c r="L5" s="352" t="s">
        <v>69</v>
      </c>
    </row>
    <row r="6" spans="1:12" s="30" customFormat="1" ht="18.75" customHeight="1" thickBot="1" x14ac:dyDescent="0.25">
      <c r="A6" s="147"/>
      <c r="B6" s="316"/>
      <c r="C6" s="344" t="s">
        <v>25</v>
      </c>
      <c r="D6" s="344" t="s">
        <v>26</v>
      </c>
      <c r="E6" s="344" t="s">
        <v>27</v>
      </c>
      <c r="F6" s="344" t="s">
        <v>28</v>
      </c>
      <c r="G6" s="344" t="s">
        <v>29</v>
      </c>
      <c r="H6" s="344" t="s">
        <v>30</v>
      </c>
      <c r="I6" s="340" t="s">
        <v>72</v>
      </c>
      <c r="J6" s="343" t="s">
        <v>31</v>
      </c>
      <c r="K6" s="350" t="s">
        <v>2</v>
      </c>
      <c r="L6" s="353" t="s">
        <v>68</v>
      </c>
    </row>
    <row r="7" spans="1:12" s="14" customFormat="1" ht="15" x14ac:dyDescent="0.25">
      <c r="A7" s="109"/>
      <c r="B7" s="72">
        <v>1973</v>
      </c>
      <c r="C7" s="148">
        <v>989.9</v>
      </c>
      <c r="D7" s="149">
        <v>704.2</v>
      </c>
      <c r="E7" s="150">
        <v>285.7</v>
      </c>
      <c r="F7" s="148">
        <v>5.6</v>
      </c>
      <c r="G7" s="149">
        <v>22.1</v>
      </c>
      <c r="H7" s="73">
        <v>-16.5</v>
      </c>
      <c r="I7" s="151">
        <v>0</v>
      </c>
      <c r="J7" s="152">
        <v>0</v>
      </c>
      <c r="K7" s="153">
        <v>0</v>
      </c>
      <c r="L7" s="154">
        <v>704.1</v>
      </c>
    </row>
    <row r="8" spans="1:12" s="14" customFormat="1" ht="15" x14ac:dyDescent="0.25">
      <c r="A8" s="109"/>
      <c r="B8" s="74">
        <v>1974</v>
      </c>
      <c r="C8" s="155">
        <v>5034.3</v>
      </c>
      <c r="D8" s="156">
        <v>4747.8</v>
      </c>
      <c r="E8" s="88">
        <v>286.5</v>
      </c>
      <c r="F8" s="155">
        <v>127.76</v>
      </c>
      <c r="G8" s="156">
        <v>164.4</v>
      </c>
      <c r="H8" s="76">
        <v>-36.6</v>
      </c>
      <c r="I8" s="157">
        <v>0</v>
      </c>
      <c r="J8" s="158">
        <v>338</v>
      </c>
      <c r="K8" s="159">
        <v>3.9</v>
      </c>
      <c r="L8" s="160">
        <v>3224.6</v>
      </c>
    </row>
    <row r="9" spans="1:12" s="14" customFormat="1" ht="15" x14ac:dyDescent="0.25">
      <c r="A9" s="109"/>
      <c r="B9" s="74">
        <v>1975</v>
      </c>
      <c r="C9" s="155">
        <v>10267.200000000001</v>
      </c>
      <c r="D9" s="156">
        <v>9400.4</v>
      </c>
      <c r="E9" s="88">
        <v>866.8</v>
      </c>
      <c r="F9" s="155">
        <v>267.3</v>
      </c>
      <c r="G9" s="156">
        <v>257.5</v>
      </c>
      <c r="H9" s="88">
        <v>9.8000000000000007</v>
      </c>
      <c r="I9" s="161">
        <v>0</v>
      </c>
      <c r="J9" s="158">
        <v>699</v>
      </c>
      <c r="K9" s="159">
        <v>20</v>
      </c>
      <c r="L9" s="160">
        <v>6771.9</v>
      </c>
    </row>
    <row r="10" spans="1:12" s="14" customFormat="1" ht="15" x14ac:dyDescent="0.25">
      <c r="A10" s="109"/>
      <c r="B10" s="74">
        <v>1976</v>
      </c>
      <c r="C10" s="155">
        <v>12257.9</v>
      </c>
      <c r="D10" s="156">
        <v>10704.6</v>
      </c>
      <c r="E10" s="88">
        <v>1553.3</v>
      </c>
      <c r="F10" s="155">
        <v>494.4</v>
      </c>
      <c r="G10" s="156">
        <v>369.7</v>
      </c>
      <c r="H10" s="88">
        <v>124.7</v>
      </c>
      <c r="I10" s="161">
        <v>0</v>
      </c>
      <c r="J10" s="158">
        <v>594</v>
      </c>
      <c r="K10" s="159">
        <v>29.3</v>
      </c>
      <c r="L10" s="160">
        <v>10527.2</v>
      </c>
    </row>
    <row r="11" spans="1:12" s="14" customFormat="1" ht="15" x14ac:dyDescent="0.25">
      <c r="A11" s="109"/>
      <c r="B11" s="74">
        <v>1977</v>
      </c>
      <c r="C11" s="155">
        <v>18066.8</v>
      </c>
      <c r="D11" s="156">
        <v>15365.9</v>
      </c>
      <c r="E11" s="88">
        <v>2700.9</v>
      </c>
      <c r="F11" s="155">
        <v>824.9</v>
      </c>
      <c r="G11" s="156">
        <v>491.1</v>
      </c>
      <c r="H11" s="88">
        <v>333.8</v>
      </c>
      <c r="I11" s="161">
        <v>0</v>
      </c>
      <c r="J11" s="158">
        <v>653</v>
      </c>
      <c r="K11" s="159">
        <v>39.9</v>
      </c>
      <c r="L11" s="160">
        <v>15239</v>
      </c>
    </row>
    <row r="12" spans="1:12" s="14" customFormat="1" ht="15" x14ac:dyDescent="0.25">
      <c r="A12" s="109"/>
      <c r="B12" s="74">
        <v>1978</v>
      </c>
      <c r="C12" s="155">
        <v>24617.3</v>
      </c>
      <c r="D12" s="156">
        <v>20992.799999999999</v>
      </c>
      <c r="E12" s="88">
        <v>3624.5</v>
      </c>
      <c r="F12" s="155">
        <v>967.5</v>
      </c>
      <c r="G12" s="156">
        <v>617.29999999999995</v>
      </c>
      <c r="H12" s="88">
        <v>350.2</v>
      </c>
      <c r="I12" s="161">
        <v>0</v>
      </c>
      <c r="J12" s="158">
        <v>798</v>
      </c>
      <c r="K12" s="159">
        <v>65.7</v>
      </c>
      <c r="L12" s="160">
        <v>20659.3</v>
      </c>
    </row>
    <row r="13" spans="1:12" s="14" customFormat="1" ht="15" x14ac:dyDescent="0.25">
      <c r="A13" s="109"/>
      <c r="B13" s="74">
        <v>1979</v>
      </c>
      <c r="C13" s="155">
        <v>31387.8</v>
      </c>
      <c r="D13" s="156">
        <v>27321.1</v>
      </c>
      <c r="E13" s="88">
        <v>4066.7</v>
      </c>
      <c r="F13" s="155">
        <v>1259.5999999999999</v>
      </c>
      <c r="G13" s="156">
        <v>817.5</v>
      </c>
      <c r="H13" s="88">
        <v>442.1</v>
      </c>
      <c r="I13" s="161">
        <v>0</v>
      </c>
      <c r="J13" s="158">
        <v>763</v>
      </c>
      <c r="K13" s="159">
        <v>78.8</v>
      </c>
      <c r="L13" s="160">
        <v>26725.5</v>
      </c>
    </row>
    <row r="14" spans="1:12" s="14" customFormat="1" ht="15" x14ac:dyDescent="0.25">
      <c r="A14" s="109"/>
      <c r="B14" s="74">
        <v>1980</v>
      </c>
      <c r="C14" s="155">
        <v>38820.400000000001</v>
      </c>
      <c r="D14" s="156">
        <v>33979</v>
      </c>
      <c r="E14" s="88">
        <v>4841.3999999999996</v>
      </c>
      <c r="F14" s="155">
        <v>1747.3</v>
      </c>
      <c r="G14" s="156">
        <v>972.6</v>
      </c>
      <c r="H14" s="88">
        <v>774.7</v>
      </c>
      <c r="I14" s="161">
        <v>0</v>
      </c>
      <c r="J14" s="158">
        <v>1350</v>
      </c>
      <c r="K14" s="159">
        <v>163</v>
      </c>
      <c r="L14" s="160">
        <v>33424.1</v>
      </c>
    </row>
    <row r="15" spans="1:12" s="14" customFormat="1" ht="15" x14ac:dyDescent="0.25">
      <c r="A15" s="109"/>
      <c r="B15" s="74">
        <v>1981</v>
      </c>
      <c r="C15" s="155">
        <v>46329.4</v>
      </c>
      <c r="D15" s="156">
        <v>40610.9</v>
      </c>
      <c r="E15" s="88">
        <v>5718.5</v>
      </c>
      <c r="F15" s="155">
        <v>2229.3000000000002</v>
      </c>
      <c r="G15" s="156">
        <v>1352.2</v>
      </c>
      <c r="H15" s="88">
        <v>877.1</v>
      </c>
      <c r="I15" s="161">
        <v>0</v>
      </c>
      <c r="J15" s="158">
        <v>1799</v>
      </c>
      <c r="K15" s="159">
        <v>246.5</v>
      </c>
      <c r="L15" s="160">
        <v>39867.800000000003</v>
      </c>
    </row>
    <row r="16" spans="1:12" s="14" customFormat="1" ht="15" x14ac:dyDescent="0.25">
      <c r="A16" s="109"/>
      <c r="B16" s="74">
        <v>1982</v>
      </c>
      <c r="C16" s="155">
        <v>56068.5</v>
      </c>
      <c r="D16" s="156">
        <v>49356</v>
      </c>
      <c r="E16" s="88">
        <v>6712.5</v>
      </c>
      <c r="F16" s="155">
        <v>2479.5</v>
      </c>
      <c r="G16" s="156">
        <v>1485.5</v>
      </c>
      <c r="H16" s="88">
        <v>994</v>
      </c>
      <c r="I16" s="161">
        <v>0</v>
      </c>
      <c r="J16" s="158">
        <v>1280</v>
      </c>
      <c r="K16" s="159">
        <v>221.6</v>
      </c>
      <c r="L16" s="160">
        <v>46245.9</v>
      </c>
    </row>
    <row r="17" spans="1:21" s="14" customFormat="1" ht="15" x14ac:dyDescent="0.25">
      <c r="A17" s="109"/>
      <c r="B17" s="74">
        <v>1983</v>
      </c>
      <c r="C17" s="155">
        <v>67969.399999999994</v>
      </c>
      <c r="D17" s="156">
        <v>59774.1</v>
      </c>
      <c r="E17" s="88">
        <v>8195.2999999999993</v>
      </c>
      <c r="F17" s="155">
        <v>3809.1</v>
      </c>
      <c r="G17" s="156">
        <v>2212.1</v>
      </c>
      <c r="H17" s="88">
        <v>1597</v>
      </c>
      <c r="I17" s="161">
        <v>0</v>
      </c>
      <c r="J17" s="158">
        <v>1159</v>
      </c>
      <c r="K17" s="159">
        <v>231.6</v>
      </c>
      <c r="L17" s="160">
        <v>53238.5</v>
      </c>
    </row>
    <row r="18" spans="1:21" s="14" customFormat="1" ht="15" x14ac:dyDescent="0.25">
      <c r="A18" s="109"/>
      <c r="B18" s="74">
        <v>1984</v>
      </c>
      <c r="C18" s="155">
        <v>77239.5</v>
      </c>
      <c r="D18" s="156">
        <v>72870.399999999994</v>
      </c>
      <c r="E18" s="88">
        <v>4369.1000000000004</v>
      </c>
      <c r="F18" s="155">
        <v>4512.3</v>
      </c>
      <c r="G18" s="156">
        <v>3457.4</v>
      </c>
      <c r="H18" s="88">
        <v>1054.9000000000001</v>
      </c>
      <c r="I18" s="161">
        <v>0</v>
      </c>
      <c r="J18" s="158">
        <v>1033</v>
      </c>
      <c r="K18" s="159">
        <v>242.4</v>
      </c>
      <c r="L18" s="160">
        <v>60455.3</v>
      </c>
    </row>
    <row r="19" spans="1:21" s="14" customFormat="1" ht="15" x14ac:dyDescent="0.25">
      <c r="A19" s="109"/>
      <c r="B19" s="74">
        <v>1985</v>
      </c>
      <c r="C19" s="155">
        <v>83801</v>
      </c>
      <c r="D19" s="156">
        <v>78202.2</v>
      </c>
      <c r="E19" s="88">
        <v>5598.8</v>
      </c>
      <c r="F19" s="155">
        <v>5342.8</v>
      </c>
      <c r="G19" s="156">
        <v>4113.1000000000004</v>
      </c>
      <c r="H19" s="88">
        <v>1229.5999999999999</v>
      </c>
      <c r="I19" s="161">
        <v>0</v>
      </c>
      <c r="J19" s="158">
        <v>1338</v>
      </c>
      <c r="K19" s="159">
        <v>360.4</v>
      </c>
      <c r="L19" s="160">
        <v>68129</v>
      </c>
    </row>
    <row r="20" spans="1:21" s="14" customFormat="1" ht="15" x14ac:dyDescent="0.25">
      <c r="A20" s="109"/>
      <c r="B20" s="74">
        <v>1986</v>
      </c>
      <c r="C20" s="155">
        <v>94771</v>
      </c>
      <c r="D20" s="156">
        <v>86363.9</v>
      </c>
      <c r="E20" s="88">
        <v>8407.1</v>
      </c>
      <c r="F20" s="155">
        <v>6639.8</v>
      </c>
      <c r="G20" s="156">
        <v>3831.5</v>
      </c>
      <c r="H20" s="88">
        <v>2808.3</v>
      </c>
      <c r="I20" s="161">
        <v>0</v>
      </c>
      <c r="J20" s="158">
        <v>1564</v>
      </c>
      <c r="K20" s="159">
        <v>448.2</v>
      </c>
      <c r="L20" s="160">
        <v>76274.899999999994</v>
      </c>
    </row>
    <row r="21" spans="1:21" s="14" customFormat="1" ht="15" x14ac:dyDescent="0.25">
      <c r="A21" s="109"/>
      <c r="B21" s="74">
        <v>1987</v>
      </c>
      <c r="C21" s="155">
        <v>106199.8</v>
      </c>
      <c r="D21" s="156">
        <v>91000.2</v>
      </c>
      <c r="E21" s="88">
        <v>15199.6</v>
      </c>
      <c r="F21" s="155">
        <v>9912.4</v>
      </c>
      <c r="G21" s="156">
        <v>3119.8</v>
      </c>
      <c r="H21" s="88">
        <v>6792.6</v>
      </c>
      <c r="I21" s="161">
        <v>0</v>
      </c>
      <c r="J21" s="158">
        <v>1672</v>
      </c>
      <c r="K21" s="159">
        <v>602.70000000000005</v>
      </c>
      <c r="L21" s="160">
        <v>83526.7</v>
      </c>
    </row>
    <row r="22" spans="1:21" s="14" customFormat="1" ht="15" x14ac:dyDescent="0.25">
      <c r="A22" s="109"/>
      <c r="B22" s="74">
        <v>1988</v>
      </c>
      <c r="C22" s="155">
        <v>117494.39999999999</v>
      </c>
      <c r="D22" s="156">
        <v>99604.5</v>
      </c>
      <c r="E22" s="88">
        <v>17889.8</v>
      </c>
      <c r="F22" s="155">
        <v>8358.9</v>
      </c>
      <c r="G22" s="156">
        <v>4145.7</v>
      </c>
      <c r="H22" s="88">
        <v>4213.1000000000004</v>
      </c>
      <c r="I22" s="161">
        <v>0</v>
      </c>
      <c r="J22" s="158">
        <v>1730</v>
      </c>
      <c r="K22" s="159">
        <v>678.3</v>
      </c>
      <c r="L22" s="160">
        <v>92631.8</v>
      </c>
    </row>
    <row r="23" spans="1:21" s="14" customFormat="1" ht="15" x14ac:dyDescent="0.25">
      <c r="A23" s="109"/>
      <c r="B23" s="74">
        <v>1989</v>
      </c>
      <c r="C23" s="155">
        <v>132419.6</v>
      </c>
      <c r="D23" s="156">
        <v>110499.8</v>
      </c>
      <c r="E23" s="88">
        <v>21919.7</v>
      </c>
      <c r="F23" s="155">
        <v>9137.6</v>
      </c>
      <c r="G23" s="156">
        <v>5107.7</v>
      </c>
      <c r="H23" s="88">
        <v>4029.9</v>
      </c>
      <c r="I23" s="161">
        <v>0</v>
      </c>
      <c r="J23" s="158">
        <v>2340</v>
      </c>
      <c r="K23" s="159">
        <v>920.8</v>
      </c>
      <c r="L23" s="160">
        <v>103463.7</v>
      </c>
    </row>
    <row r="24" spans="1:21" s="14" customFormat="1" ht="15" x14ac:dyDescent="0.25">
      <c r="A24" s="109"/>
      <c r="B24" s="74">
        <v>1990</v>
      </c>
      <c r="C24" s="155">
        <v>149835.29999999999</v>
      </c>
      <c r="D24" s="156">
        <v>121669.9</v>
      </c>
      <c r="E24" s="88">
        <v>28165.3</v>
      </c>
      <c r="F24" s="155">
        <v>11076.4</v>
      </c>
      <c r="G24" s="156">
        <v>4830.8</v>
      </c>
      <c r="H24" s="88">
        <v>6245.6</v>
      </c>
      <c r="I24" s="161">
        <v>0</v>
      </c>
      <c r="J24" s="158">
        <v>3524</v>
      </c>
      <c r="K24" s="159">
        <v>1406.9</v>
      </c>
      <c r="L24" s="160">
        <v>114183.9</v>
      </c>
    </row>
    <row r="25" spans="1:21" s="14" customFormat="1" ht="15" x14ac:dyDescent="0.25">
      <c r="A25" s="109"/>
      <c r="B25" s="74">
        <v>1991</v>
      </c>
      <c r="C25" s="155">
        <v>171003.3</v>
      </c>
      <c r="D25" s="156">
        <v>133289.9</v>
      </c>
      <c r="E25" s="88">
        <v>37713.4</v>
      </c>
      <c r="F25" s="155">
        <v>14141.3</v>
      </c>
      <c r="G25" s="156">
        <v>4593.3</v>
      </c>
      <c r="H25" s="88">
        <v>9548</v>
      </c>
      <c r="I25" s="161">
        <v>0</v>
      </c>
      <c r="J25" s="158">
        <v>3318</v>
      </c>
      <c r="K25" s="159">
        <v>1413.6</v>
      </c>
      <c r="L25" s="160">
        <v>126071.5</v>
      </c>
    </row>
    <row r="26" spans="1:21" s="14" customFormat="1" ht="15" x14ac:dyDescent="0.25">
      <c r="A26" s="109"/>
      <c r="B26" s="74">
        <v>1992</v>
      </c>
      <c r="C26" s="155">
        <v>195114.7</v>
      </c>
      <c r="D26" s="156">
        <v>148571.70000000001</v>
      </c>
      <c r="E26" s="88">
        <v>46543</v>
      </c>
      <c r="F26" s="155">
        <v>15013</v>
      </c>
      <c r="G26" s="156">
        <v>6183.4</v>
      </c>
      <c r="H26" s="88">
        <v>8829.6</v>
      </c>
      <c r="I26" s="161">
        <v>0</v>
      </c>
      <c r="J26" s="158">
        <v>3308</v>
      </c>
      <c r="K26" s="159">
        <v>1504.2</v>
      </c>
      <c r="L26" s="160">
        <v>140399</v>
      </c>
    </row>
    <row r="27" spans="1:21" s="14" customFormat="1" ht="15" x14ac:dyDescent="0.25">
      <c r="A27" s="109"/>
      <c r="B27" s="74">
        <v>1993</v>
      </c>
      <c r="C27" s="155">
        <v>231664.9</v>
      </c>
      <c r="D27" s="156">
        <v>172450</v>
      </c>
      <c r="E27" s="88">
        <v>59214.8</v>
      </c>
      <c r="F27" s="155">
        <v>19826.8</v>
      </c>
      <c r="G27" s="156">
        <v>7155</v>
      </c>
      <c r="H27" s="88">
        <v>12671.8</v>
      </c>
      <c r="I27" s="161">
        <v>0</v>
      </c>
      <c r="J27" s="158">
        <v>4844</v>
      </c>
      <c r="K27" s="159">
        <v>2052.1</v>
      </c>
      <c r="L27" s="160">
        <v>160418.6</v>
      </c>
    </row>
    <row r="28" spans="1:21" s="14" customFormat="1" ht="15" x14ac:dyDescent="0.25">
      <c r="A28" s="109"/>
      <c r="B28" s="74">
        <v>1994</v>
      </c>
      <c r="C28" s="155">
        <v>264111.2</v>
      </c>
      <c r="D28" s="156">
        <v>212592.3</v>
      </c>
      <c r="E28" s="88">
        <v>51518.9</v>
      </c>
      <c r="F28" s="155">
        <v>27134</v>
      </c>
      <c r="G28" s="156">
        <v>16031.3</v>
      </c>
      <c r="H28" s="88">
        <v>11102.7</v>
      </c>
      <c r="I28" s="161">
        <v>8000</v>
      </c>
      <c r="J28" s="158">
        <v>3985</v>
      </c>
      <c r="K28" s="159">
        <v>1845.9</v>
      </c>
      <c r="L28" s="160">
        <v>191705.2</v>
      </c>
    </row>
    <row r="29" spans="1:21" s="14" customFormat="1" ht="15" x14ac:dyDescent="0.25">
      <c r="A29" s="109"/>
      <c r="B29" s="74">
        <v>1995</v>
      </c>
      <c r="C29" s="155">
        <v>324708.90000000002</v>
      </c>
      <c r="D29" s="156">
        <v>250277.5</v>
      </c>
      <c r="E29" s="88">
        <v>74431.399999999994</v>
      </c>
      <c r="F29" s="155">
        <v>35971.699999999997</v>
      </c>
      <c r="G29" s="156">
        <v>18677.3</v>
      </c>
      <c r="H29" s="88">
        <v>17294.400000000001</v>
      </c>
      <c r="I29" s="161">
        <v>0</v>
      </c>
      <c r="J29" s="158">
        <v>5653</v>
      </c>
      <c r="K29" s="159">
        <v>2720.5</v>
      </c>
      <c r="L29" s="160">
        <v>230698.1</v>
      </c>
    </row>
    <row r="30" spans="1:21" s="14" customFormat="1" ht="15" x14ac:dyDescent="0.25">
      <c r="A30" s="109"/>
      <c r="B30" s="74">
        <v>1996</v>
      </c>
      <c r="C30" s="155">
        <v>382472.6</v>
      </c>
      <c r="D30" s="156">
        <v>287999.90000000002</v>
      </c>
      <c r="E30" s="88">
        <v>94472.7</v>
      </c>
      <c r="F30" s="155">
        <v>44393.5</v>
      </c>
      <c r="G30" s="156">
        <v>27878.9</v>
      </c>
      <c r="H30" s="88">
        <v>16514.599999999999</v>
      </c>
      <c r="I30" s="161">
        <v>0</v>
      </c>
      <c r="J30" s="158">
        <v>6387</v>
      </c>
      <c r="K30" s="159">
        <v>3232</v>
      </c>
      <c r="L30" s="160">
        <v>275673.5</v>
      </c>
    </row>
    <row r="31" spans="1:21" s="14" customFormat="1" ht="15" x14ac:dyDescent="0.25">
      <c r="A31" s="109"/>
      <c r="B31" s="74">
        <v>1997</v>
      </c>
      <c r="C31" s="155">
        <v>446969</v>
      </c>
      <c r="D31" s="156">
        <v>337405.3</v>
      </c>
      <c r="E31" s="88">
        <v>109563.7</v>
      </c>
      <c r="F31" s="155">
        <v>49001.3</v>
      </c>
      <c r="G31" s="156">
        <v>32767.3</v>
      </c>
      <c r="H31" s="88">
        <v>16233.9</v>
      </c>
      <c r="I31" s="161">
        <v>0</v>
      </c>
      <c r="J31" s="158">
        <v>6584</v>
      </c>
      <c r="K31" s="159">
        <v>3769.7</v>
      </c>
      <c r="L31" s="160">
        <v>326735.7</v>
      </c>
      <c r="M31" s="15"/>
      <c r="N31" s="15"/>
      <c r="O31" s="15"/>
      <c r="P31" s="15"/>
      <c r="Q31" s="15"/>
      <c r="R31" s="15"/>
      <c r="S31" s="15"/>
      <c r="T31" s="15"/>
      <c r="U31" s="15"/>
    </row>
    <row r="32" spans="1:21" s="14" customFormat="1" ht="15" x14ac:dyDescent="0.25">
      <c r="A32" s="109"/>
      <c r="B32" s="74">
        <v>1998</v>
      </c>
      <c r="C32" s="155">
        <v>544015.5</v>
      </c>
      <c r="D32" s="156">
        <v>417740.9</v>
      </c>
      <c r="E32" s="88">
        <v>126274.6</v>
      </c>
      <c r="F32" s="155">
        <v>50521.599999999999</v>
      </c>
      <c r="G32" s="156">
        <v>33810.699999999997</v>
      </c>
      <c r="H32" s="88">
        <v>16710.900000000001</v>
      </c>
      <c r="I32" s="161">
        <v>49085.7</v>
      </c>
      <c r="J32" s="158">
        <v>5792</v>
      </c>
      <c r="K32" s="159">
        <v>3332</v>
      </c>
      <c r="L32" s="160">
        <v>354438.8</v>
      </c>
      <c r="M32" s="15"/>
      <c r="N32" s="15"/>
    </row>
    <row r="33" spans="1:16" s="14" customFormat="1" ht="15" x14ac:dyDescent="0.25">
      <c r="A33" s="109"/>
      <c r="B33" s="74">
        <v>1999</v>
      </c>
      <c r="C33" s="155">
        <v>667321.5</v>
      </c>
      <c r="D33" s="156">
        <v>534420.9</v>
      </c>
      <c r="E33" s="88">
        <v>132900.6</v>
      </c>
      <c r="F33" s="155">
        <v>55610.1</v>
      </c>
      <c r="G33" s="156">
        <v>50127</v>
      </c>
      <c r="H33" s="88">
        <v>5483.1</v>
      </c>
      <c r="I33" s="161">
        <v>61485.7</v>
      </c>
      <c r="J33" s="158">
        <v>6097</v>
      </c>
      <c r="K33" s="159">
        <v>3885.1</v>
      </c>
      <c r="L33" s="160">
        <v>360884.7</v>
      </c>
    </row>
    <row r="34" spans="1:16" s="14" customFormat="1" ht="15" x14ac:dyDescent="0.25">
      <c r="A34" s="109"/>
      <c r="B34" s="87" t="s">
        <v>37</v>
      </c>
      <c r="C34" s="155">
        <v>759822.3</v>
      </c>
      <c r="D34" s="156">
        <v>617109.1</v>
      </c>
      <c r="E34" s="88">
        <v>142713.29999999999</v>
      </c>
      <c r="F34" s="155">
        <v>71650.600000000006</v>
      </c>
      <c r="G34" s="156">
        <v>61801</v>
      </c>
      <c r="H34" s="88">
        <v>9849.6</v>
      </c>
      <c r="I34" s="161">
        <v>133742.9</v>
      </c>
      <c r="J34" s="158">
        <v>6894</v>
      </c>
      <c r="K34" s="159">
        <v>5364.2</v>
      </c>
      <c r="L34" s="160">
        <v>359969.9</v>
      </c>
    </row>
    <row r="35" spans="1:16" s="14" customFormat="1" ht="15" x14ac:dyDescent="0.25">
      <c r="A35" s="109"/>
      <c r="B35" s="87" t="s">
        <v>38</v>
      </c>
      <c r="C35" s="155">
        <v>758103.5</v>
      </c>
      <c r="D35" s="156">
        <v>657752.1</v>
      </c>
      <c r="E35" s="88">
        <v>100351.4</v>
      </c>
      <c r="F35" s="155">
        <v>54923.3</v>
      </c>
      <c r="G35" s="156">
        <v>45404.1</v>
      </c>
      <c r="H35" s="88">
        <v>9519.2000000000007</v>
      </c>
      <c r="I35" s="161">
        <v>75991.100000000006</v>
      </c>
      <c r="J35" s="158">
        <v>7248</v>
      </c>
      <c r="K35" s="159">
        <v>5559.9</v>
      </c>
      <c r="L35" s="160">
        <v>356408.8</v>
      </c>
    </row>
    <row r="36" spans="1:16" s="14" customFormat="1" ht="15" x14ac:dyDescent="0.25">
      <c r="A36" s="109"/>
      <c r="B36" s="87" t="s">
        <v>39</v>
      </c>
      <c r="C36" s="155">
        <v>810539.5</v>
      </c>
      <c r="D36" s="156">
        <v>700577.2</v>
      </c>
      <c r="E36" s="88">
        <v>109962.4</v>
      </c>
      <c r="F36" s="155">
        <v>57469.599999999999</v>
      </c>
      <c r="G36" s="156">
        <v>47694.7</v>
      </c>
      <c r="H36" s="88">
        <v>9774.9</v>
      </c>
      <c r="I36" s="161">
        <v>96000</v>
      </c>
      <c r="J36" s="158">
        <v>7633</v>
      </c>
      <c r="K36" s="159">
        <v>6294.3</v>
      </c>
      <c r="L36" s="160">
        <v>352030.1</v>
      </c>
    </row>
    <row r="37" spans="1:16" s="18" customFormat="1" ht="15" x14ac:dyDescent="0.25">
      <c r="A37" s="162"/>
      <c r="B37" s="91" t="s">
        <v>40</v>
      </c>
      <c r="C37" s="163">
        <v>795538.42440999998</v>
      </c>
      <c r="D37" s="164">
        <v>677353.24661999999</v>
      </c>
      <c r="E37" s="92">
        <v>118185.17779</v>
      </c>
      <c r="F37" s="165">
        <v>77179.538180000003</v>
      </c>
      <c r="G37" s="166">
        <v>69146.30098</v>
      </c>
      <c r="H37" s="167">
        <v>8033.2371999999996</v>
      </c>
      <c r="I37" s="168">
        <v>42300</v>
      </c>
      <c r="J37" s="169">
        <v>10380</v>
      </c>
      <c r="K37" s="170">
        <v>7789.8927299999996</v>
      </c>
      <c r="L37" s="171">
        <v>327454.41557999997</v>
      </c>
      <c r="M37" s="17"/>
      <c r="N37" s="17" t="s">
        <v>41</v>
      </c>
      <c r="O37" s="17"/>
      <c r="P37" s="17"/>
    </row>
    <row r="38" spans="1:16" s="18" customFormat="1" ht="15" x14ac:dyDescent="0.25">
      <c r="A38" s="136"/>
      <c r="B38" s="91" t="s">
        <v>56</v>
      </c>
      <c r="C38" s="163">
        <v>804298.7</v>
      </c>
      <c r="D38" s="164">
        <v>686327.9</v>
      </c>
      <c r="E38" s="92">
        <v>117970.8</v>
      </c>
      <c r="F38" s="165">
        <v>60566.8</v>
      </c>
      <c r="G38" s="166">
        <v>55469.3</v>
      </c>
      <c r="H38" s="167">
        <v>5097.5</v>
      </c>
      <c r="I38" s="168">
        <v>53700</v>
      </c>
      <c r="J38" s="169">
        <v>10286</v>
      </c>
      <c r="K38" s="170">
        <v>8052.8147099999996</v>
      </c>
      <c r="L38" s="171">
        <v>321510.2</v>
      </c>
      <c r="M38" s="17"/>
      <c r="N38" s="17"/>
      <c r="O38" s="17"/>
      <c r="P38" s="17"/>
    </row>
    <row r="39" spans="1:16" s="18" customFormat="1" ht="15" x14ac:dyDescent="0.25">
      <c r="A39" s="136"/>
      <c r="B39" s="91" t="s">
        <v>73</v>
      </c>
      <c r="C39" s="163">
        <v>775188.51346000005</v>
      </c>
      <c r="D39" s="164">
        <v>648913.97678000003</v>
      </c>
      <c r="E39" s="92">
        <v>126274.53672</v>
      </c>
      <c r="F39" s="165">
        <v>61800.863429999998</v>
      </c>
      <c r="G39" s="166">
        <v>53783.863060000003</v>
      </c>
      <c r="H39" s="167">
        <v>8017.0003699999997</v>
      </c>
      <c r="I39" s="168">
        <v>0</v>
      </c>
      <c r="J39" s="169">
        <v>12442</v>
      </c>
      <c r="K39" s="170">
        <v>9119.959939999997</v>
      </c>
      <c r="L39" s="171">
        <v>313101.61869999999</v>
      </c>
      <c r="M39" s="17"/>
      <c r="N39" s="17"/>
      <c r="O39" s="17"/>
      <c r="P39" s="17"/>
    </row>
    <row r="40" spans="1:16" s="18" customFormat="1" ht="15" x14ac:dyDescent="0.25">
      <c r="A40" s="136"/>
      <c r="B40" s="91" t="s">
        <v>83</v>
      </c>
      <c r="C40" s="163">
        <v>748236.7</v>
      </c>
      <c r="D40" s="164">
        <v>619316.69999999995</v>
      </c>
      <c r="E40" s="92">
        <v>128920</v>
      </c>
      <c r="F40" s="165">
        <v>63876.1</v>
      </c>
      <c r="G40" s="166">
        <v>52669.5</v>
      </c>
      <c r="H40" s="167">
        <v>11206.6</v>
      </c>
      <c r="I40" s="168">
        <v>0</v>
      </c>
      <c r="J40" s="169">
        <v>9252</v>
      </c>
      <c r="K40" s="170">
        <v>5781.8</v>
      </c>
      <c r="L40" s="171">
        <v>300265.90000000002</v>
      </c>
      <c r="M40" s="17"/>
      <c r="N40" s="17"/>
      <c r="O40" s="17"/>
      <c r="P40" s="17"/>
    </row>
    <row r="41" spans="1:16" s="18" customFormat="1" ht="15" x14ac:dyDescent="0.25">
      <c r="A41" s="136"/>
      <c r="B41" s="91" t="s">
        <v>85</v>
      </c>
      <c r="C41" s="163">
        <v>740959.69299999997</v>
      </c>
      <c r="D41" s="164">
        <v>596675.05900000001</v>
      </c>
      <c r="E41" s="92">
        <v>144284.633</v>
      </c>
      <c r="F41" s="165">
        <v>68212.826000000001</v>
      </c>
      <c r="G41" s="166">
        <v>53112.072999999997</v>
      </c>
      <c r="H41" s="167">
        <v>15100.753000000001</v>
      </c>
      <c r="I41" s="168">
        <v>0</v>
      </c>
      <c r="J41" s="169">
        <v>7332</v>
      </c>
      <c r="K41" s="170">
        <v>4501.8962900000006</v>
      </c>
      <c r="L41" s="171">
        <v>292552.44099999999</v>
      </c>
      <c r="M41" s="17"/>
      <c r="N41" s="17"/>
      <c r="O41" s="17"/>
      <c r="P41" s="17"/>
    </row>
    <row r="42" spans="1:16" s="18" customFormat="1" ht="15" x14ac:dyDescent="0.25">
      <c r="A42" s="136"/>
      <c r="B42" s="91" t="s">
        <v>87</v>
      </c>
      <c r="C42" s="163">
        <v>740460.50034000003</v>
      </c>
      <c r="D42" s="164">
        <v>575299.39739000006</v>
      </c>
      <c r="E42" s="92">
        <v>165161.10295</v>
      </c>
      <c r="F42" s="165">
        <v>76068.513999999996</v>
      </c>
      <c r="G42" s="166">
        <v>54871.512999999999</v>
      </c>
      <c r="H42" s="167">
        <v>21197.001</v>
      </c>
      <c r="I42" s="168">
        <v>0</v>
      </c>
      <c r="J42" s="169">
        <v>8382</v>
      </c>
      <c r="K42" s="170">
        <v>5012.3205699999999</v>
      </c>
      <c r="L42" s="171">
        <v>285945.68923000002</v>
      </c>
      <c r="M42" s="17"/>
      <c r="N42" s="17"/>
      <c r="O42" s="17"/>
      <c r="P42" s="17"/>
    </row>
    <row r="43" spans="1:16" s="18" customFormat="1" ht="15" x14ac:dyDescent="0.25">
      <c r="A43" s="136"/>
      <c r="B43" s="91" t="s">
        <v>89</v>
      </c>
      <c r="C43" s="163">
        <v>738235.26711000002</v>
      </c>
      <c r="D43" s="164">
        <v>553207.74922999996</v>
      </c>
      <c r="E43" s="92">
        <v>185027.51788</v>
      </c>
      <c r="F43" s="165">
        <v>76025.484419999993</v>
      </c>
      <c r="G43" s="166">
        <v>55621.003499999999</v>
      </c>
      <c r="H43" s="167">
        <v>20404.480920000002</v>
      </c>
      <c r="I43" s="168">
        <v>0</v>
      </c>
      <c r="J43" s="169">
        <v>8971</v>
      </c>
      <c r="K43" s="170">
        <v>5369.0630599999995</v>
      </c>
      <c r="L43" s="171">
        <v>279289.98342</v>
      </c>
      <c r="M43" s="17"/>
      <c r="N43" s="17"/>
      <c r="O43" s="17"/>
      <c r="P43" s="17"/>
    </row>
    <row r="44" spans="1:16" s="18" customFormat="1" ht="15" x14ac:dyDescent="0.25">
      <c r="A44" s="136"/>
      <c r="B44" s="91" t="s">
        <v>90</v>
      </c>
      <c r="C44" s="163">
        <v>737779.79943000001</v>
      </c>
      <c r="D44" s="164">
        <v>532036.65474999999</v>
      </c>
      <c r="E44" s="92">
        <v>205743.14468</v>
      </c>
      <c r="F44" s="165">
        <v>75901.061520000003</v>
      </c>
      <c r="G44" s="166">
        <v>53354.955860000002</v>
      </c>
      <c r="H44" s="167">
        <v>22546.105660000001</v>
      </c>
      <c r="I44" s="168">
        <v>0</v>
      </c>
      <c r="J44" s="169">
        <v>9125</v>
      </c>
      <c r="K44" s="170">
        <v>5446.5462500000003</v>
      </c>
      <c r="L44" s="171">
        <v>272789.86667999998</v>
      </c>
      <c r="M44" s="17"/>
      <c r="N44" s="17"/>
      <c r="O44" s="17"/>
      <c r="P44" s="17"/>
    </row>
    <row r="45" spans="1:16" s="18" customFormat="1" ht="15" x14ac:dyDescent="0.25">
      <c r="A45" s="136"/>
      <c r="B45" s="91" t="s">
        <v>93</v>
      </c>
      <c r="C45" s="163">
        <v>766630.81229000003</v>
      </c>
      <c r="D45" s="164">
        <v>531048.48754999996</v>
      </c>
      <c r="E45" s="92">
        <v>235582.32474000001</v>
      </c>
      <c r="F45" s="165">
        <v>80383.427349999998</v>
      </c>
      <c r="G45" s="166">
        <v>54788.826690000002</v>
      </c>
      <c r="H45" s="167">
        <v>25594.60066</v>
      </c>
      <c r="I45" s="168">
        <v>0</v>
      </c>
      <c r="J45" s="169">
        <v>10221</v>
      </c>
      <c r="K45" s="170">
        <v>6222.71396</v>
      </c>
      <c r="L45" s="171">
        <v>265741.90045000002</v>
      </c>
      <c r="M45" s="17"/>
      <c r="N45" s="17"/>
      <c r="O45" s="17"/>
      <c r="P45" s="17"/>
    </row>
    <row r="46" spans="1:16" s="18" customFormat="1" ht="15.75" thickBot="1" x14ac:dyDescent="0.3">
      <c r="A46" s="136"/>
      <c r="B46" s="91" t="s">
        <v>95</v>
      </c>
      <c r="C46" s="163">
        <f>+'[2]SINTESIS HISTORICA'!$K$48</f>
        <v>778932.83542999998</v>
      </c>
      <c r="D46" s="164">
        <f>+'[2]SINTESIS HISTORICA'!$L$48</f>
        <v>522044.64516000001</v>
      </c>
      <c r="E46" s="92">
        <f>+'[2]SINTESIS HISTORICA'!$M$48</f>
        <v>256888.19026999999</v>
      </c>
      <c r="F46" s="165">
        <f>+'[2]SINTESIS HISTORICA'!$N$48</f>
        <v>60037.775199999996</v>
      </c>
      <c r="G46" s="166">
        <f>+'[2]SINTESIS HISTORICA'!$O$48</f>
        <v>37644.229670000001</v>
      </c>
      <c r="H46" s="167">
        <f>+'[2]SINTESIS HISTORICA'!$P$48</f>
        <v>22393.545529999999</v>
      </c>
      <c r="I46" s="168">
        <f>+'[2]SINTESIS HISTORICA'!$Q$48</f>
        <v>0</v>
      </c>
      <c r="J46" s="169">
        <f>+'[2]SINTESIS HISTORICA'!$S$48</f>
        <v>9352</v>
      </c>
      <c r="K46" s="170">
        <f>+'[2]SINTESIS HISTORICA'!$T$48</f>
        <v>5690.9753499999997</v>
      </c>
      <c r="L46" s="171">
        <f>+'[2]SINTESIS HISTORICA'!$U$48</f>
        <v>259478.16621</v>
      </c>
      <c r="M46" s="17"/>
      <c r="N46" s="17"/>
      <c r="O46" s="17"/>
      <c r="P46" s="17"/>
    </row>
    <row r="47" spans="1:16" s="14" customFormat="1" ht="18" customHeight="1" thickBot="1" x14ac:dyDescent="0.3">
      <c r="A47" s="140"/>
      <c r="B47" s="172" t="s">
        <v>35</v>
      </c>
      <c r="C47" s="173"/>
      <c r="D47" s="174"/>
      <c r="E47" s="175"/>
      <c r="F47" s="173"/>
      <c r="G47" s="174"/>
      <c r="H47" s="175"/>
      <c r="I47" s="176">
        <f>SUM(I7:I46)</f>
        <v>520305.4</v>
      </c>
      <c r="J47" s="177">
        <f>SUM(J7:J46)</f>
        <v>186120</v>
      </c>
      <c r="K47" s="178">
        <f>SUM(K7:K46)-0.14</f>
        <v>109721.34285999999</v>
      </c>
      <c r="L47" s="179"/>
    </row>
    <row r="48" spans="1:16" s="14" customFormat="1" ht="5.25" customHeight="1" x14ac:dyDescent="0.2">
      <c r="A48" s="15"/>
      <c r="B48" s="31"/>
      <c r="C48" s="27"/>
      <c r="D48" s="27"/>
      <c r="E48" s="27"/>
      <c r="F48" s="27"/>
      <c r="G48" s="27"/>
      <c r="H48" s="27"/>
      <c r="I48" s="33"/>
      <c r="J48" s="36"/>
      <c r="K48" s="28"/>
      <c r="L48" s="25"/>
    </row>
    <row r="49" spans="2:12" ht="12.75" customHeight="1" x14ac:dyDescent="0.2">
      <c r="B49" s="3" t="s">
        <v>44</v>
      </c>
      <c r="C49" s="5"/>
      <c r="D49" s="5"/>
      <c r="F49" s="5"/>
      <c r="G49" s="5"/>
      <c r="H49" s="5"/>
      <c r="I49" s="5"/>
    </row>
    <row r="50" spans="2:12" ht="9" customHeight="1" x14ac:dyDescent="0.2">
      <c r="B50" s="3" t="s">
        <v>55</v>
      </c>
      <c r="C50" s="5"/>
      <c r="D50" s="5"/>
      <c r="F50" s="5"/>
      <c r="G50" s="5"/>
      <c r="H50" s="5"/>
      <c r="I50" s="5"/>
    </row>
    <row r="51" spans="2:12" ht="18.75" customHeight="1" x14ac:dyDescent="0.2">
      <c r="D51" s="5"/>
      <c r="F51" s="5"/>
      <c r="G51" s="5"/>
      <c r="H51" s="5"/>
      <c r="I51" s="5"/>
    </row>
    <row r="52" spans="2:12" ht="9" customHeight="1" x14ac:dyDescent="0.2">
      <c r="B52" s="38"/>
      <c r="D52" s="5"/>
      <c r="G52" s="5" t="s">
        <v>84</v>
      </c>
      <c r="H52" s="5"/>
      <c r="I52" s="5"/>
    </row>
    <row r="53" spans="2:12" ht="12" customHeight="1" x14ac:dyDescent="0.2">
      <c r="D53" s="5"/>
      <c r="G53" s="5"/>
      <c r="H53" s="6"/>
      <c r="I53" s="7"/>
      <c r="K53" s="62"/>
    </row>
    <row r="54" spans="2:12" s="2" customFormat="1" ht="11.25" x14ac:dyDescent="0.2">
      <c r="D54" s="9"/>
      <c r="G54" s="9"/>
      <c r="H54" s="9"/>
      <c r="I54" s="9"/>
      <c r="L54" s="23"/>
    </row>
    <row r="55" spans="2:12" x14ac:dyDescent="0.2">
      <c r="C55" s="10"/>
      <c r="D55" s="11"/>
      <c r="E55" s="11"/>
      <c r="F55" s="11"/>
      <c r="K55" s="47"/>
    </row>
    <row r="56" spans="2:12" x14ac:dyDescent="0.2">
      <c r="B56" s="12"/>
      <c r="D56" s="5"/>
      <c r="G56" s="5"/>
      <c r="H56" s="5"/>
      <c r="I56" s="13"/>
    </row>
    <row r="57" spans="2:12" x14ac:dyDescent="0.2">
      <c r="B57" s="12">
        <v>5</v>
      </c>
      <c r="D57" s="5"/>
      <c r="G57" s="5"/>
      <c r="H57" s="5"/>
      <c r="I57" s="5"/>
    </row>
    <row r="58" spans="2:12" x14ac:dyDescent="0.2">
      <c r="D58" s="5"/>
      <c r="G58" s="5"/>
      <c r="H58" s="5"/>
      <c r="I58" s="5"/>
    </row>
    <row r="59" spans="2:12" x14ac:dyDescent="0.2">
      <c r="D59" s="5"/>
      <c r="G59" s="5"/>
      <c r="H59" s="5"/>
      <c r="I59" s="5"/>
    </row>
    <row r="60" spans="2:12" x14ac:dyDescent="0.2">
      <c r="D60" s="5"/>
      <c r="G60" s="5"/>
      <c r="H60" s="5"/>
      <c r="I60" s="5"/>
    </row>
    <row r="61" spans="2:12" x14ac:dyDescent="0.2">
      <c r="G61" s="5"/>
      <c r="H61" s="5"/>
      <c r="I61" s="5"/>
    </row>
    <row r="62" spans="2:12" x14ac:dyDescent="0.2">
      <c r="G62" s="5"/>
      <c r="H62" s="5"/>
      <c r="I62" s="5"/>
    </row>
    <row r="63" spans="2:12" x14ac:dyDescent="0.2">
      <c r="G63" s="5"/>
      <c r="H63" s="5"/>
      <c r="I63" s="5"/>
    </row>
    <row r="64" spans="2:12" x14ac:dyDescent="0.2">
      <c r="G64" s="5"/>
      <c r="H64" s="5"/>
      <c r="I64" s="5"/>
    </row>
    <row r="65" spans="7:9" x14ac:dyDescent="0.2">
      <c r="G65" s="5"/>
      <c r="H65" s="5"/>
      <c r="I65" s="5"/>
    </row>
    <row r="66" spans="7:9" x14ac:dyDescent="0.2">
      <c r="G66" s="5"/>
      <c r="H66" s="5"/>
      <c r="I66" s="5"/>
    </row>
    <row r="67" spans="7:9" x14ac:dyDescent="0.2">
      <c r="G67" s="5"/>
      <c r="H67" s="5"/>
      <c r="I67" s="5"/>
    </row>
    <row r="68" spans="7:9" x14ac:dyDescent="0.2">
      <c r="G68" s="5"/>
      <c r="H68" s="5"/>
      <c r="I68" s="5"/>
    </row>
    <row r="69" spans="7:9" x14ac:dyDescent="0.2">
      <c r="G69" s="5"/>
      <c r="H69" s="5"/>
      <c r="I69" s="5"/>
    </row>
    <row r="70" spans="7:9" x14ac:dyDescent="0.2">
      <c r="G70" s="5"/>
      <c r="H70" s="5"/>
      <c r="I70" s="5"/>
    </row>
    <row r="71" spans="7:9" x14ac:dyDescent="0.2">
      <c r="G71" s="5"/>
      <c r="H71" s="5"/>
      <c r="I71" s="5"/>
    </row>
    <row r="72" spans="7:9" x14ac:dyDescent="0.2">
      <c r="G72" s="5"/>
      <c r="H72" s="5"/>
      <c r="I72" s="5"/>
    </row>
    <row r="73" spans="7:9" x14ac:dyDescent="0.2">
      <c r="G73" s="5"/>
      <c r="H73" s="5"/>
      <c r="I73" s="5"/>
    </row>
    <row r="74" spans="7:9" x14ac:dyDescent="0.2">
      <c r="G74" s="5"/>
      <c r="H74" s="5"/>
      <c r="I74" s="5"/>
    </row>
    <row r="75" spans="7:9" x14ac:dyDescent="0.2">
      <c r="G75" s="5"/>
      <c r="H75" s="5"/>
      <c r="I75" s="5"/>
    </row>
    <row r="76" spans="7:9" x14ac:dyDescent="0.2">
      <c r="G76" s="5"/>
      <c r="H76" s="5"/>
      <c r="I76" s="5"/>
    </row>
    <row r="77" spans="7:9" x14ac:dyDescent="0.2">
      <c r="G77" s="5"/>
      <c r="H77" s="5"/>
      <c r="I77" s="5"/>
    </row>
    <row r="78" spans="7:9" x14ac:dyDescent="0.2">
      <c r="G78" s="5"/>
      <c r="H78" s="5"/>
      <c r="I78" s="5"/>
    </row>
    <row r="79" spans="7:9" x14ac:dyDescent="0.2">
      <c r="G79" s="5"/>
      <c r="H79" s="5"/>
      <c r="I79" s="5"/>
    </row>
    <row r="80" spans="7:9" x14ac:dyDescent="0.2">
      <c r="G80" s="5"/>
      <c r="H80" s="5"/>
      <c r="I80" s="5"/>
    </row>
    <row r="81" spans="7:9" x14ac:dyDescent="0.2">
      <c r="G81" s="5"/>
      <c r="H81" s="5"/>
      <c r="I81" s="5"/>
    </row>
    <row r="82" spans="7:9" x14ac:dyDescent="0.2">
      <c r="G82" s="5"/>
      <c r="H82" s="5"/>
      <c r="I82" s="5"/>
    </row>
    <row r="83" spans="7:9" x14ac:dyDescent="0.2">
      <c r="G83" s="5"/>
      <c r="H83" s="5"/>
      <c r="I83" s="5"/>
    </row>
    <row r="84" spans="7:9" x14ac:dyDescent="0.2">
      <c r="G84" s="5"/>
      <c r="H84" s="5"/>
      <c r="I84" s="5"/>
    </row>
    <row r="85" spans="7:9" x14ac:dyDescent="0.2">
      <c r="G85" s="5"/>
      <c r="H85" s="5"/>
      <c r="I85" s="5"/>
    </row>
    <row r="86" spans="7:9" x14ac:dyDescent="0.2">
      <c r="G86" s="5"/>
      <c r="H86" s="5"/>
      <c r="I86" s="5"/>
    </row>
    <row r="87" spans="7:9" x14ac:dyDescent="0.2">
      <c r="G87" s="5"/>
      <c r="H87" s="5"/>
      <c r="I87" s="5"/>
    </row>
    <row r="88" spans="7:9" x14ac:dyDescent="0.2">
      <c r="G88" s="5"/>
      <c r="H88" s="5"/>
      <c r="I88" s="5"/>
    </row>
    <row r="89" spans="7:9" x14ac:dyDescent="0.2">
      <c r="G89" s="5"/>
      <c r="H89" s="5"/>
      <c r="I89" s="5"/>
    </row>
    <row r="90" spans="7:9" x14ac:dyDescent="0.2">
      <c r="G90" s="5"/>
      <c r="H90" s="5"/>
      <c r="I90" s="5"/>
    </row>
    <row r="91" spans="7:9" x14ac:dyDescent="0.2">
      <c r="G91" s="5"/>
      <c r="H91" s="5"/>
      <c r="I91" s="5"/>
    </row>
    <row r="92" spans="7:9" x14ac:dyDescent="0.2">
      <c r="G92" s="5"/>
      <c r="H92" s="5"/>
      <c r="I92" s="5"/>
    </row>
    <row r="93" spans="7:9" x14ac:dyDescent="0.2">
      <c r="G93" s="5"/>
      <c r="H93" s="5"/>
      <c r="I93" s="5"/>
    </row>
    <row r="94" spans="7:9" x14ac:dyDescent="0.2">
      <c r="G94" s="5"/>
      <c r="H94" s="5"/>
      <c r="I94" s="5"/>
    </row>
    <row r="95" spans="7:9" x14ac:dyDescent="0.2">
      <c r="G95" s="5"/>
      <c r="H95" s="5"/>
      <c r="I95" s="5"/>
    </row>
    <row r="96" spans="7:9" x14ac:dyDescent="0.2">
      <c r="G96" s="5"/>
      <c r="H96" s="5"/>
      <c r="I96" s="5"/>
    </row>
    <row r="97" spans="7:9" x14ac:dyDescent="0.2">
      <c r="G97" s="5"/>
      <c r="H97" s="5"/>
      <c r="I97" s="5"/>
    </row>
    <row r="98" spans="7:9" x14ac:dyDescent="0.2">
      <c r="G98" s="5"/>
      <c r="H98" s="5"/>
      <c r="I98" s="5"/>
    </row>
    <row r="99" spans="7:9" x14ac:dyDescent="0.2">
      <c r="G99" s="5"/>
      <c r="H99" s="5"/>
      <c r="I99" s="5"/>
    </row>
    <row r="100" spans="7:9" x14ac:dyDescent="0.2">
      <c r="G100" s="5"/>
      <c r="H100" s="5"/>
      <c r="I100" s="5"/>
    </row>
    <row r="101" spans="7:9" x14ac:dyDescent="0.2">
      <c r="G101" s="5"/>
      <c r="H101" s="5"/>
      <c r="I101" s="5"/>
    </row>
    <row r="102" spans="7:9" x14ac:dyDescent="0.2">
      <c r="G102" s="5"/>
    </row>
    <row r="103" spans="7:9" x14ac:dyDescent="0.2">
      <c r="G103" s="5"/>
    </row>
    <row r="104" spans="7:9" x14ac:dyDescent="0.2">
      <c r="G104" s="5"/>
    </row>
    <row r="105" spans="7:9" x14ac:dyDescent="0.2">
      <c r="G105" s="5"/>
    </row>
    <row r="106" spans="7:9" x14ac:dyDescent="0.2">
      <c r="G106" s="5"/>
    </row>
    <row r="107" spans="7:9" x14ac:dyDescent="0.2">
      <c r="G107" s="5"/>
    </row>
    <row r="108" spans="7:9" x14ac:dyDescent="0.2">
      <c r="G108" s="5"/>
    </row>
    <row r="109" spans="7:9" x14ac:dyDescent="0.2">
      <c r="G109" s="5"/>
    </row>
    <row r="110" spans="7:9" x14ac:dyDescent="0.2">
      <c r="G110" s="5"/>
    </row>
    <row r="111" spans="7:9" x14ac:dyDescent="0.2">
      <c r="G111" s="5"/>
    </row>
    <row r="112" spans="7:9" x14ac:dyDescent="0.2">
      <c r="G112" s="5"/>
    </row>
    <row r="113" spans="7:7" x14ac:dyDescent="0.2">
      <c r="G113" s="5"/>
    </row>
    <row r="114" spans="7:7" x14ac:dyDescent="0.2">
      <c r="G114" s="5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80" orientation="landscape" horizontalDpi="300" verticalDpi="300" r:id="rId1"/>
  <headerFooter alignWithMargins="0"/>
  <ignoredErrors>
    <ignoredError sqref="B34:B44 B45:B4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O114"/>
  <sheetViews>
    <sheetView showGridLines="0" zoomScaleNormal="100" workbookViewId="0">
      <pane xSplit="2" ySplit="6" topLeftCell="C26" activePane="bottomRight" state="frozen"/>
      <selection activeCell="G47" sqref="G47"/>
      <selection pane="topRight" activeCell="G47" sqref="G47"/>
      <selection pane="bottomLeft" activeCell="G47" sqref="G47"/>
      <selection pane="bottomRight" activeCell="L46" sqref="L46"/>
    </sheetView>
  </sheetViews>
  <sheetFormatPr baseColWidth="10" defaultColWidth="11" defaultRowHeight="12.75" x14ac:dyDescent="0.2"/>
  <cols>
    <col min="1" max="1" width="1" style="1" customWidth="1"/>
    <col min="2" max="2" width="8" style="1" customWidth="1"/>
    <col min="3" max="4" width="12.7109375" style="1" bestFit="1" customWidth="1"/>
    <col min="5" max="5" width="12.140625" style="1" bestFit="1" customWidth="1"/>
    <col min="6" max="6" width="10.5703125" style="1" customWidth="1"/>
    <col min="7" max="7" width="11" style="1" bestFit="1" customWidth="1"/>
    <col min="8" max="8" width="10" style="1" customWidth="1"/>
    <col min="9" max="9" width="12.7109375" style="43" bestFit="1" customWidth="1"/>
    <col min="10" max="10" width="10.42578125" style="1" bestFit="1" customWidth="1"/>
    <col min="11" max="12" width="13" style="1" customWidth="1"/>
    <col min="13" max="13" width="11" style="1" customWidth="1"/>
    <col min="14" max="16384" width="11" style="1"/>
  </cols>
  <sheetData>
    <row r="1" spans="1:12" ht="24" customHeight="1" x14ac:dyDescent="0.2">
      <c r="A1" s="71"/>
      <c r="B1" s="385" t="s">
        <v>19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12" ht="24" customHeight="1" x14ac:dyDescent="0.2">
      <c r="A2" s="71"/>
      <c r="B2" s="385" t="str">
        <f>+'SINTESIS HISTORIA 1'!B2:K2</f>
        <v>SINTESIS ESTADISTICA 1973 - SEPTIEMBRE 2012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</row>
    <row r="3" spans="1:12" ht="16.5" thickBot="1" x14ac:dyDescent="0.3">
      <c r="A3" s="375" t="s">
        <v>78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2" ht="15.75" customHeight="1" x14ac:dyDescent="0.2">
      <c r="A4" s="71"/>
      <c r="B4" s="356"/>
      <c r="C4" s="409" t="s">
        <v>79</v>
      </c>
      <c r="D4" s="409"/>
      <c r="E4" s="409"/>
      <c r="F4" s="411" t="s">
        <v>23</v>
      </c>
      <c r="G4" s="411"/>
      <c r="H4" s="411"/>
      <c r="I4" s="346" t="s">
        <v>60</v>
      </c>
      <c r="J4" s="408" t="s">
        <v>62</v>
      </c>
      <c r="K4" s="408"/>
      <c r="L4" s="348" t="s">
        <v>63</v>
      </c>
    </row>
    <row r="5" spans="1:12" x14ac:dyDescent="0.2">
      <c r="A5" s="71"/>
      <c r="B5" s="357" t="s">
        <v>21</v>
      </c>
      <c r="C5" s="410"/>
      <c r="D5" s="410"/>
      <c r="E5" s="410"/>
      <c r="F5" s="412"/>
      <c r="G5" s="412"/>
      <c r="H5" s="412"/>
      <c r="I5" s="347" t="s">
        <v>94</v>
      </c>
      <c r="J5" s="368" t="s">
        <v>68</v>
      </c>
      <c r="K5" s="368"/>
      <c r="L5" s="349" t="s">
        <v>69</v>
      </c>
    </row>
    <row r="6" spans="1:12" ht="13.5" thickBot="1" x14ac:dyDescent="0.25">
      <c r="A6" s="71"/>
      <c r="B6" s="358"/>
      <c r="C6" s="344" t="s">
        <v>25</v>
      </c>
      <c r="D6" s="344" t="s">
        <v>26</v>
      </c>
      <c r="E6" s="344" t="s">
        <v>27</v>
      </c>
      <c r="F6" s="344" t="s">
        <v>28</v>
      </c>
      <c r="G6" s="344" t="s">
        <v>29</v>
      </c>
      <c r="H6" s="355" t="s">
        <v>30</v>
      </c>
      <c r="I6" s="340" t="s">
        <v>72</v>
      </c>
      <c r="J6" s="340" t="s">
        <v>31</v>
      </c>
      <c r="K6" s="340" t="s">
        <v>2</v>
      </c>
      <c r="L6" s="354" t="s">
        <v>68</v>
      </c>
    </row>
    <row r="7" spans="1:12" s="14" customFormat="1" ht="15" x14ac:dyDescent="0.25">
      <c r="A7" s="109"/>
      <c r="B7" s="290">
        <v>1973</v>
      </c>
      <c r="C7" s="288">
        <v>8661.625</v>
      </c>
      <c r="D7" s="156">
        <v>6161.75</v>
      </c>
      <c r="E7" s="156">
        <v>2499.875</v>
      </c>
      <c r="F7" s="156">
        <v>49</v>
      </c>
      <c r="G7" s="156">
        <v>193.375</v>
      </c>
      <c r="H7" s="156">
        <v>-144.375</v>
      </c>
      <c r="I7" s="180">
        <v>0</v>
      </c>
      <c r="J7" s="128">
        <v>0</v>
      </c>
      <c r="K7" s="128">
        <v>0</v>
      </c>
      <c r="L7" s="73">
        <v>6160.875</v>
      </c>
    </row>
    <row r="8" spans="1:12" s="14" customFormat="1" ht="15" x14ac:dyDescent="0.25">
      <c r="A8" s="109"/>
      <c r="B8" s="291">
        <v>1974</v>
      </c>
      <c r="C8" s="288">
        <v>44050.125</v>
      </c>
      <c r="D8" s="156">
        <v>41543.25</v>
      </c>
      <c r="E8" s="156">
        <v>2506.875</v>
      </c>
      <c r="F8" s="156">
        <v>1117.9000000000001</v>
      </c>
      <c r="G8" s="156">
        <v>1438.5</v>
      </c>
      <c r="H8" s="156">
        <v>-320.25</v>
      </c>
      <c r="I8" s="180">
        <v>0</v>
      </c>
      <c r="J8" s="128">
        <v>338</v>
      </c>
      <c r="K8" s="181">
        <v>34.125</v>
      </c>
      <c r="L8" s="76">
        <v>28215.25</v>
      </c>
    </row>
    <row r="9" spans="1:12" s="14" customFormat="1" ht="15" x14ac:dyDescent="0.25">
      <c r="A9" s="109"/>
      <c r="B9" s="291">
        <v>1975</v>
      </c>
      <c r="C9" s="288">
        <v>89838</v>
      </c>
      <c r="D9" s="156">
        <v>82253.5</v>
      </c>
      <c r="E9" s="156">
        <v>7584.5</v>
      </c>
      <c r="F9" s="156">
        <v>2338.875</v>
      </c>
      <c r="G9" s="156">
        <v>2253.125</v>
      </c>
      <c r="H9" s="156">
        <v>85.75</v>
      </c>
      <c r="I9" s="180">
        <v>0</v>
      </c>
      <c r="J9" s="128">
        <v>699</v>
      </c>
      <c r="K9" s="181">
        <v>175</v>
      </c>
      <c r="L9" s="76">
        <v>59254.125</v>
      </c>
    </row>
    <row r="10" spans="1:12" s="14" customFormat="1" ht="15" x14ac:dyDescent="0.25">
      <c r="A10" s="109"/>
      <c r="B10" s="291">
        <v>1976</v>
      </c>
      <c r="C10" s="288">
        <v>107256.625</v>
      </c>
      <c r="D10" s="156">
        <v>93665.25</v>
      </c>
      <c r="E10" s="156">
        <v>13591.375</v>
      </c>
      <c r="F10" s="156">
        <v>4326</v>
      </c>
      <c r="G10" s="156">
        <v>3234.875</v>
      </c>
      <c r="H10" s="156">
        <v>1091.125</v>
      </c>
      <c r="I10" s="180">
        <v>0</v>
      </c>
      <c r="J10" s="128">
        <v>594</v>
      </c>
      <c r="K10" s="181">
        <v>256.375</v>
      </c>
      <c r="L10" s="76">
        <v>92113</v>
      </c>
    </row>
    <row r="11" spans="1:12" s="14" customFormat="1" ht="15" x14ac:dyDescent="0.25">
      <c r="A11" s="109"/>
      <c r="B11" s="291">
        <v>1977</v>
      </c>
      <c r="C11" s="288">
        <v>158084.5</v>
      </c>
      <c r="D11" s="156">
        <v>134451.625</v>
      </c>
      <c r="E11" s="156">
        <v>23632.875</v>
      </c>
      <c r="F11" s="156">
        <v>7217.875</v>
      </c>
      <c r="G11" s="156">
        <v>4297.125</v>
      </c>
      <c r="H11" s="156">
        <v>2920.75</v>
      </c>
      <c r="I11" s="180">
        <v>0</v>
      </c>
      <c r="J11" s="128">
        <v>653</v>
      </c>
      <c r="K11" s="181">
        <v>349.125</v>
      </c>
      <c r="L11" s="76">
        <v>133341.25</v>
      </c>
    </row>
    <row r="12" spans="1:12" s="14" customFormat="1" ht="15" x14ac:dyDescent="0.25">
      <c r="A12" s="109"/>
      <c r="B12" s="291">
        <v>1978</v>
      </c>
      <c r="C12" s="288">
        <v>215401.375</v>
      </c>
      <c r="D12" s="156">
        <v>183687</v>
      </c>
      <c r="E12" s="156">
        <v>31714.375</v>
      </c>
      <c r="F12" s="156">
        <v>8465.625</v>
      </c>
      <c r="G12" s="156">
        <v>5401.375</v>
      </c>
      <c r="H12" s="156">
        <v>3064.25</v>
      </c>
      <c r="I12" s="180">
        <v>0</v>
      </c>
      <c r="J12" s="128">
        <v>798</v>
      </c>
      <c r="K12" s="181">
        <v>574.875</v>
      </c>
      <c r="L12" s="76">
        <v>180768.875</v>
      </c>
    </row>
    <row r="13" spans="1:12" s="14" customFormat="1" ht="15" x14ac:dyDescent="0.25">
      <c r="A13" s="109"/>
      <c r="B13" s="291">
        <v>1979</v>
      </c>
      <c r="C13" s="288">
        <v>274643.25</v>
      </c>
      <c r="D13" s="156">
        <v>239059.625</v>
      </c>
      <c r="E13" s="156">
        <v>35583.625</v>
      </c>
      <c r="F13" s="156">
        <v>11021.5</v>
      </c>
      <c r="G13" s="156">
        <v>7153.125</v>
      </c>
      <c r="H13" s="156">
        <v>3868.375</v>
      </c>
      <c r="I13" s="180">
        <v>0</v>
      </c>
      <c r="J13" s="128">
        <v>763</v>
      </c>
      <c r="K13" s="181">
        <v>689.5</v>
      </c>
      <c r="L13" s="76">
        <v>233848.125</v>
      </c>
    </row>
    <row r="14" spans="1:12" s="14" customFormat="1" ht="15" x14ac:dyDescent="0.25">
      <c r="A14" s="109"/>
      <c r="B14" s="291">
        <v>1980</v>
      </c>
      <c r="C14" s="288">
        <v>339678.5</v>
      </c>
      <c r="D14" s="156">
        <v>297316.25</v>
      </c>
      <c r="E14" s="156">
        <v>42362.25</v>
      </c>
      <c r="F14" s="156">
        <v>15288.875</v>
      </c>
      <c r="G14" s="156">
        <v>8510.25</v>
      </c>
      <c r="H14" s="156">
        <v>6778.625</v>
      </c>
      <c r="I14" s="180">
        <v>0</v>
      </c>
      <c r="J14" s="128">
        <v>1350</v>
      </c>
      <c r="K14" s="181">
        <v>1426.25</v>
      </c>
      <c r="L14" s="76">
        <v>292460.875</v>
      </c>
    </row>
    <row r="15" spans="1:12" s="14" customFormat="1" ht="15" x14ac:dyDescent="0.25">
      <c r="A15" s="109"/>
      <c r="B15" s="291">
        <v>1981</v>
      </c>
      <c r="C15" s="288">
        <v>405382.25</v>
      </c>
      <c r="D15" s="156">
        <v>355345.375</v>
      </c>
      <c r="E15" s="156">
        <v>50036.875</v>
      </c>
      <c r="F15" s="156">
        <v>19506.375</v>
      </c>
      <c r="G15" s="156">
        <v>11831.75</v>
      </c>
      <c r="H15" s="156">
        <v>7674.625</v>
      </c>
      <c r="I15" s="180">
        <v>0</v>
      </c>
      <c r="J15" s="128">
        <v>1799</v>
      </c>
      <c r="K15" s="181">
        <v>2156.875</v>
      </c>
      <c r="L15" s="76">
        <v>348843.25</v>
      </c>
    </row>
    <row r="16" spans="1:12" s="14" customFormat="1" ht="15" x14ac:dyDescent="0.25">
      <c r="A16" s="109"/>
      <c r="B16" s="291">
        <v>1982</v>
      </c>
      <c r="C16" s="288">
        <v>490599.375</v>
      </c>
      <c r="D16" s="156">
        <v>431865</v>
      </c>
      <c r="E16" s="156">
        <v>58734.375</v>
      </c>
      <c r="F16" s="156">
        <v>21695.625</v>
      </c>
      <c r="G16" s="156">
        <v>12998.125</v>
      </c>
      <c r="H16" s="156">
        <v>8697.5</v>
      </c>
      <c r="I16" s="180">
        <v>0</v>
      </c>
      <c r="J16" s="128">
        <v>1280</v>
      </c>
      <c r="K16" s="181">
        <v>1939</v>
      </c>
      <c r="L16" s="76">
        <v>404651.625</v>
      </c>
    </row>
    <row r="17" spans="1:13" s="14" customFormat="1" ht="15" x14ac:dyDescent="0.25">
      <c r="A17" s="109"/>
      <c r="B17" s="291">
        <v>1983</v>
      </c>
      <c r="C17" s="288">
        <v>594732.25</v>
      </c>
      <c r="D17" s="156">
        <v>523023.375</v>
      </c>
      <c r="E17" s="156">
        <v>71708.875</v>
      </c>
      <c r="F17" s="156">
        <v>33329.625</v>
      </c>
      <c r="G17" s="156">
        <v>19355.875</v>
      </c>
      <c r="H17" s="156">
        <v>13973.75</v>
      </c>
      <c r="I17" s="180">
        <v>0</v>
      </c>
      <c r="J17" s="128">
        <v>1159</v>
      </c>
      <c r="K17" s="181">
        <v>2026.5</v>
      </c>
      <c r="L17" s="76">
        <v>465836.875</v>
      </c>
    </row>
    <row r="18" spans="1:13" s="14" customFormat="1" ht="15" x14ac:dyDescent="0.25">
      <c r="A18" s="109"/>
      <c r="B18" s="291">
        <v>1984</v>
      </c>
      <c r="C18" s="288">
        <v>675845.625</v>
      </c>
      <c r="D18" s="156">
        <v>637616</v>
      </c>
      <c r="E18" s="156">
        <v>38229.625</v>
      </c>
      <c r="F18" s="156">
        <v>39482.625</v>
      </c>
      <c r="G18" s="156">
        <v>30252.25</v>
      </c>
      <c r="H18" s="156">
        <v>9230.375</v>
      </c>
      <c r="I18" s="180">
        <v>0</v>
      </c>
      <c r="J18" s="128">
        <v>1033</v>
      </c>
      <c r="K18" s="181">
        <v>2121</v>
      </c>
      <c r="L18" s="76">
        <v>528983.875</v>
      </c>
    </row>
    <row r="19" spans="1:13" s="14" customFormat="1" ht="15" x14ac:dyDescent="0.25">
      <c r="A19" s="109"/>
      <c r="B19" s="291">
        <v>1985</v>
      </c>
      <c r="C19" s="288">
        <v>733258.75</v>
      </c>
      <c r="D19" s="156">
        <v>684269.25</v>
      </c>
      <c r="E19" s="156">
        <v>48989.5</v>
      </c>
      <c r="F19" s="156">
        <v>46749.5</v>
      </c>
      <c r="G19" s="156">
        <v>35989.625</v>
      </c>
      <c r="H19" s="156">
        <v>10759</v>
      </c>
      <c r="I19" s="180">
        <v>0</v>
      </c>
      <c r="J19" s="128">
        <v>1338</v>
      </c>
      <c r="K19" s="181">
        <v>3153.5</v>
      </c>
      <c r="L19" s="76">
        <v>596128.75</v>
      </c>
    </row>
    <row r="20" spans="1:13" s="14" customFormat="1" ht="15" x14ac:dyDescent="0.25">
      <c r="A20" s="109"/>
      <c r="B20" s="291">
        <v>1986</v>
      </c>
      <c r="C20" s="288">
        <v>829246.25</v>
      </c>
      <c r="D20" s="156">
        <v>755684.125</v>
      </c>
      <c r="E20" s="156">
        <v>73562.125</v>
      </c>
      <c r="F20" s="156">
        <v>58098.25</v>
      </c>
      <c r="G20" s="156">
        <v>33525.625</v>
      </c>
      <c r="H20" s="156">
        <v>24572.625</v>
      </c>
      <c r="I20" s="180">
        <v>0</v>
      </c>
      <c r="J20" s="128">
        <v>1564</v>
      </c>
      <c r="K20" s="181">
        <v>3921.75</v>
      </c>
      <c r="L20" s="76">
        <v>667405.375</v>
      </c>
    </row>
    <row r="21" spans="1:13" s="14" customFormat="1" ht="15" x14ac:dyDescent="0.25">
      <c r="A21" s="109"/>
      <c r="B21" s="291">
        <v>1987</v>
      </c>
      <c r="C21" s="288">
        <v>929248.25</v>
      </c>
      <c r="D21" s="156">
        <v>796251.75</v>
      </c>
      <c r="E21" s="156">
        <v>132996.5</v>
      </c>
      <c r="F21" s="156">
        <v>86733.5</v>
      </c>
      <c r="G21" s="156">
        <v>27298.25</v>
      </c>
      <c r="H21" s="156">
        <v>59435.25</v>
      </c>
      <c r="I21" s="180">
        <v>0</v>
      </c>
      <c r="J21" s="128">
        <v>1672</v>
      </c>
      <c r="K21" s="181">
        <v>5273.625</v>
      </c>
      <c r="L21" s="76">
        <v>730858.625</v>
      </c>
    </row>
    <row r="22" spans="1:13" s="14" customFormat="1" ht="15" x14ac:dyDescent="0.25">
      <c r="A22" s="109"/>
      <c r="B22" s="291">
        <v>1988</v>
      </c>
      <c r="C22" s="288">
        <v>1028076</v>
      </c>
      <c r="D22" s="156">
        <v>871539.375</v>
      </c>
      <c r="E22" s="156">
        <v>156535.75</v>
      </c>
      <c r="F22" s="156">
        <v>73140.375</v>
      </c>
      <c r="G22" s="156">
        <v>36274.875</v>
      </c>
      <c r="H22" s="156">
        <v>36864.625</v>
      </c>
      <c r="I22" s="180">
        <v>0</v>
      </c>
      <c r="J22" s="128">
        <v>1730</v>
      </c>
      <c r="K22" s="181">
        <v>5935.125</v>
      </c>
      <c r="L22" s="76">
        <v>810528.25</v>
      </c>
    </row>
    <row r="23" spans="1:13" s="14" customFormat="1" ht="15" x14ac:dyDescent="0.25">
      <c r="A23" s="109"/>
      <c r="B23" s="291">
        <v>1989</v>
      </c>
      <c r="C23" s="288">
        <v>1158671.5</v>
      </c>
      <c r="D23" s="156">
        <v>966873.25</v>
      </c>
      <c r="E23" s="156">
        <v>191797.375</v>
      </c>
      <c r="F23" s="156">
        <v>79954</v>
      </c>
      <c r="G23" s="156">
        <v>44692.375</v>
      </c>
      <c r="H23" s="156">
        <v>35261.625</v>
      </c>
      <c r="I23" s="180">
        <v>0</v>
      </c>
      <c r="J23" s="128">
        <v>2340</v>
      </c>
      <c r="K23" s="181">
        <v>8057</v>
      </c>
      <c r="L23" s="76">
        <v>905307.375</v>
      </c>
    </row>
    <row r="24" spans="1:13" s="14" customFormat="1" ht="15" x14ac:dyDescent="0.25">
      <c r="A24" s="109"/>
      <c r="B24" s="291">
        <v>1990</v>
      </c>
      <c r="C24" s="288">
        <v>1311058.875</v>
      </c>
      <c r="D24" s="156">
        <v>1064611.625</v>
      </c>
      <c r="E24" s="156">
        <v>246446.375</v>
      </c>
      <c r="F24" s="156">
        <v>96918.5</v>
      </c>
      <c r="G24" s="156">
        <v>42269.5</v>
      </c>
      <c r="H24" s="156">
        <v>54649</v>
      </c>
      <c r="I24" s="180">
        <v>0</v>
      </c>
      <c r="J24" s="128">
        <v>3524</v>
      </c>
      <c r="K24" s="181">
        <v>12310.375</v>
      </c>
      <c r="L24" s="76">
        <v>999109.125</v>
      </c>
    </row>
    <row r="25" spans="1:13" s="14" customFormat="1" ht="15" x14ac:dyDescent="0.25">
      <c r="A25" s="109"/>
      <c r="B25" s="291">
        <v>1991</v>
      </c>
      <c r="C25" s="288">
        <v>1496278.875</v>
      </c>
      <c r="D25" s="156">
        <v>1166286.625</v>
      </c>
      <c r="E25" s="156">
        <v>329992.25</v>
      </c>
      <c r="F25" s="156">
        <v>123736.375</v>
      </c>
      <c r="G25" s="156">
        <v>40191.375</v>
      </c>
      <c r="H25" s="156">
        <v>83545</v>
      </c>
      <c r="I25" s="180">
        <v>0</v>
      </c>
      <c r="J25" s="128">
        <v>3318</v>
      </c>
      <c r="K25" s="181">
        <v>12369</v>
      </c>
      <c r="L25" s="76">
        <v>1103125.625</v>
      </c>
    </row>
    <row r="26" spans="1:13" s="14" customFormat="1" ht="15" x14ac:dyDescent="0.25">
      <c r="A26" s="109"/>
      <c r="B26" s="291">
        <v>1992</v>
      </c>
      <c r="C26" s="288">
        <v>1707253.625</v>
      </c>
      <c r="D26" s="156">
        <v>1300002.375</v>
      </c>
      <c r="E26" s="156">
        <v>407251.25</v>
      </c>
      <c r="F26" s="156">
        <v>131363.75</v>
      </c>
      <c r="G26" s="156">
        <v>54104.75</v>
      </c>
      <c r="H26" s="156">
        <v>77259</v>
      </c>
      <c r="I26" s="180">
        <v>0</v>
      </c>
      <c r="J26" s="128">
        <v>3308</v>
      </c>
      <c r="K26" s="181">
        <v>13161.75</v>
      </c>
      <c r="L26" s="76">
        <v>1228491.25</v>
      </c>
    </row>
    <row r="27" spans="1:13" s="14" customFormat="1" ht="15" x14ac:dyDescent="0.25">
      <c r="A27" s="109"/>
      <c r="B27" s="291">
        <v>1993</v>
      </c>
      <c r="C27" s="288">
        <v>2027067.875</v>
      </c>
      <c r="D27" s="156">
        <v>1508937.5</v>
      </c>
      <c r="E27" s="156">
        <v>518129.5</v>
      </c>
      <c r="F27" s="156">
        <v>173484.5</v>
      </c>
      <c r="G27" s="156">
        <v>62606.25</v>
      </c>
      <c r="H27" s="156">
        <v>110878.25</v>
      </c>
      <c r="I27" s="180">
        <v>0</v>
      </c>
      <c r="J27" s="128">
        <v>4844</v>
      </c>
      <c r="K27" s="181">
        <v>17955.875</v>
      </c>
      <c r="L27" s="76">
        <v>1403662.75</v>
      </c>
    </row>
    <row r="28" spans="1:13" s="14" customFormat="1" ht="15" x14ac:dyDescent="0.25">
      <c r="A28" s="109"/>
      <c r="B28" s="291">
        <v>1994</v>
      </c>
      <c r="C28" s="288">
        <v>2310973</v>
      </c>
      <c r="D28" s="156">
        <v>1860182.625</v>
      </c>
      <c r="E28" s="156">
        <v>450790.375</v>
      </c>
      <c r="F28" s="156">
        <v>237422.5</v>
      </c>
      <c r="G28" s="156">
        <v>140273.875</v>
      </c>
      <c r="H28" s="156">
        <v>97148.625</v>
      </c>
      <c r="I28" s="180">
        <v>70000</v>
      </c>
      <c r="J28" s="128">
        <v>3985</v>
      </c>
      <c r="K28" s="181">
        <v>16151.625</v>
      </c>
      <c r="L28" s="76">
        <v>1677420.5</v>
      </c>
    </row>
    <row r="29" spans="1:13" s="14" customFormat="1" ht="15" x14ac:dyDescent="0.25">
      <c r="A29" s="109"/>
      <c r="B29" s="291">
        <v>1995</v>
      </c>
      <c r="C29" s="288">
        <v>2841202.875</v>
      </c>
      <c r="D29" s="156">
        <v>2189928.125</v>
      </c>
      <c r="E29" s="156">
        <v>651274.75</v>
      </c>
      <c r="F29" s="156">
        <v>314752.375</v>
      </c>
      <c r="G29" s="156">
        <v>163426.375</v>
      </c>
      <c r="H29" s="156">
        <v>151326</v>
      </c>
      <c r="I29" s="180">
        <v>0</v>
      </c>
      <c r="J29" s="128">
        <v>5653</v>
      </c>
      <c r="K29" s="181">
        <v>23804.375</v>
      </c>
      <c r="L29" s="76">
        <v>2018608.375</v>
      </c>
    </row>
    <row r="30" spans="1:13" s="14" customFormat="1" ht="15" x14ac:dyDescent="0.25">
      <c r="A30" s="109"/>
      <c r="B30" s="291">
        <v>1996</v>
      </c>
      <c r="C30" s="288">
        <v>3346635.25</v>
      </c>
      <c r="D30" s="156">
        <v>2519999.125</v>
      </c>
      <c r="E30" s="156">
        <v>826636.125</v>
      </c>
      <c r="F30" s="156">
        <v>388443.125</v>
      </c>
      <c r="G30" s="156">
        <v>243940.375</v>
      </c>
      <c r="H30" s="156">
        <v>144502.75</v>
      </c>
      <c r="I30" s="180">
        <v>0</v>
      </c>
      <c r="J30" s="128">
        <v>6387</v>
      </c>
      <c r="K30" s="181">
        <v>28280</v>
      </c>
      <c r="L30" s="76">
        <v>2412143.125</v>
      </c>
    </row>
    <row r="31" spans="1:13" s="14" customFormat="1" ht="15" x14ac:dyDescent="0.25">
      <c r="A31" s="109"/>
      <c r="B31" s="291">
        <v>1997</v>
      </c>
      <c r="C31" s="288">
        <v>3910978.75</v>
      </c>
      <c r="D31" s="156">
        <v>2952296.375</v>
      </c>
      <c r="E31" s="156">
        <v>958682.375</v>
      </c>
      <c r="F31" s="156">
        <v>428761.375</v>
      </c>
      <c r="G31" s="156">
        <v>286713.875</v>
      </c>
      <c r="H31" s="156">
        <v>142046.625</v>
      </c>
      <c r="I31" s="180">
        <v>0</v>
      </c>
      <c r="J31" s="128">
        <v>6584</v>
      </c>
      <c r="K31" s="181">
        <v>32984.875</v>
      </c>
      <c r="L31" s="76">
        <v>2858937.375</v>
      </c>
      <c r="M31" s="15"/>
    </row>
    <row r="32" spans="1:13" s="14" customFormat="1" ht="15" x14ac:dyDescent="0.25">
      <c r="A32" s="109"/>
      <c r="B32" s="291">
        <v>1998</v>
      </c>
      <c r="C32" s="288">
        <v>4760135.625</v>
      </c>
      <c r="D32" s="156">
        <v>3655232.875</v>
      </c>
      <c r="E32" s="156">
        <v>1104902.75</v>
      </c>
      <c r="F32" s="156">
        <v>442064</v>
      </c>
      <c r="G32" s="156">
        <v>295843.625</v>
      </c>
      <c r="H32" s="156">
        <v>146220.375</v>
      </c>
      <c r="I32" s="180">
        <v>429499.875</v>
      </c>
      <c r="J32" s="128">
        <v>5792</v>
      </c>
      <c r="K32" s="181">
        <v>29155</v>
      </c>
      <c r="L32" s="76">
        <v>3101339.5</v>
      </c>
      <c r="M32" s="15"/>
    </row>
    <row r="33" spans="1:15" s="14" customFormat="1" ht="15" x14ac:dyDescent="0.25">
      <c r="A33" s="109"/>
      <c r="B33" s="291">
        <v>1999</v>
      </c>
      <c r="C33" s="288">
        <v>5839063.125</v>
      </c>
      <c r="D33" s="156">
        <v>4676182.875</v>
      </c>
      <c r="E33" s="156">
        <v>1162880.25</v>
      </c>
      <c r="F33" s="156">
        <v>486588.375</v>
      </c>
      <c r="G33" s="156">
        <v>438611.25</v>
      </c>
      <c r="H33" s="156">
        <v>47977.125</v>
      </c>
      <c r="I33" s="180">
        <v>537999.875</v>
      </c>
      <c r="J33" s="128">
        <v>6097</v>
      </c>
      <c r="K33" s="181">
        <v>33994.625</v>
      </c>
      <c r="L33" s="76">
        <v>3157741.125</v>
      </c>
    </row>
    <row r="34" spans="1:15" s="14" customFormat="1" ht="15" x14ac:dyDescent="0.25">
      <c r="A34" s="109"/>
      <c r="B34" s="292" t="s">
        <v>37</v>
      </c>
      <c r="C34" s="288">
        <v>6648445.125</v>
      </c>
      <c r="D34" s="156">
        <v>5399704.625</v>
      </c>
      <c r="E34" s="156">
        <v>1248741.375</v>
      </c>
      <c r="F34" s="156">
        <v>626942.75</v>
      </c>
      <c r="G34" s="156">
        <v>540758.75</v>
      </c>
      <c r="H34" s="156">
        <v>86184</v>
      </c>
      <c r="I34" s="180">
        <v>1170250.375</v>
      </c>
      <c r="J34" s="128">
        <v>6894</v>
      </c>
      <c r="K34" s="181">
        <v>46936.75</v>
      </c>
      <c r="L34" s="76">
        <v>3149736.625</v>
      </c>
    </row>
    <row r="35" spans="1:15" s="14" customFormat="1" ht="15" x14ac:dyDescent="0.25">
      <c r="A35" s="109"/>
      <c r="B35" s="292" t="s">
        <v>38</v>
      </c>
      <c r="C35" s="288">
        <v>6633405.625</v>
      </c>
      <c r="D35" s="156">
        <v>5755330.875</v>
      </c>
      <c r="E35" s="156">
        <v>878074.75</v>
      </c>
      <c r="F35" s="156">
        <v>480578.875</v>
      </c>
      <c r="G35" s="156">
        <v>397285.875</v>
      </c>
      <c r="H35" s="156">
        <v>83293</v>
      </c>
      <c r="I35" s="180">
        <v>664922.125</v>
      </c>
      <c r="J35" s="128">
        <v>7248</v>
      </c>
      <c r="K35" s="181">
        <v>48649.125</v>
      </c>
      <c r="L35" s="76">
        <v>3118577</v>
      </c>
    </row>
    <row r="36" spans="1:15" s="14" customFormat="1" ht="15" x14ac:dyDescent="0.25">
      <c r="A36" s="109"/>
      <c r="B36" s="292" t="s">
        <v>39</v>
      </c>
      <c r="C36" s="288">
        <v>7092220.625</v>
      </c>
      <c r="D36" s="156">
        <v>6130050.5</v>
      </c>
      <c r="E36" s="156">
        <v>962171</v>
      </c>
      <c r="F36" s="156">
        <v>502859</v>
      </c>
      <c r="G36" s="156">
        <v>417328.625</v>
      </c>
      <c r="H36" s="156">
        <v>85530.375</v>
      </c>
      <c r="I36" s="180">
        <v>840000</v>
      </c>
      <c r="J36" s="128">
        <v>7633</v>
      </c>
      <c r="K36" s="181">
        <v>55075.125</v>
      </c>
      <c r="L36" s="76">
        <v>3080263.375</v>
      </c>
    </row>
    <row r="37" spans="1:15" s="18" customFormat="1" ht="15" x14ac:dyDescent="0.25">
      <c r="A37" s="132"/>
      <c r="B37" s="293" t="s">
        <v>40</v>
      </c>
      <c r="C37" s="288">
        <v>6960961.2135875002</v>
      </c>
      <c r="D37" s="156">
        <v>5926840.9079249995</v>
      </c>
      <c r="E37" s="156">
        <v>1034120.3056625</v>
      </c>
      <c r="F37" s="156">
        <v>675320.95907500002</v>
      </c>
      <c r="G37" s="156">
        <v>605030.13357499999</v>
      </c>
      <c r="H37" s="156">
        <v>70290.825499999992</v>
      </c>
      <c r="I37" s="180">
        <v>370125</v>
      </c>
      <c r="J37" s="182">
        <v>10380</v>
      </c>
      <c r="K37" s="181">
        <v>68161.561387499998</v>
      </c>
      <c r="L37" s="76">
        <v>2865226.1363249999</v>
      </c>
      <c r="M37" s="17"/>
    </row>
    <row r="38" spans="1:15" s="18" customFormat="1" ht="15" x14ac:dyDescent="0.25">
      <c r="A38" s="136"/>
      <c r="B38" s="293" t="s">
        <v>56</v>
      </c>
      <c r="C38" s="289">
        <v>7037613.625</v>
      </c>
      <c r="D38" s="164">
        <v>6005369.125</v>
      </c>
      <c r="E38" s="164">
        <v>1032244.5</v>
      </c>
      <c r="F38" s="166">
        <v>529959.5</v>
      </c>
      <c r="G38" s="166">
        <v>485356.375</v>
      </c>
      <c r="H38" s="183">
        <v>44603.125</v>
      </c>
      <c r="I38" s="180">
        <v>469875</v>
      </c>
      <c r="J38" s="182">
        <v>10286</v>
      </c>
      <c r="K38" s="184">
        <v>70462.128712499994</v>
      </c>
      <c r="L38" s="287">
        <v>2813214.25</v>
      </c>
      <c r="M38" s="17"/>
    </row>
    <row r="39" spans="1:15" s="18" customFormat="1" ht="15" x14ac:dyDescent="0.25">
      <c r="A39" s="132"/>
      <c r="B39" s="293" t="s">
        <v>73</v>
      </c>
      <c r="C39" s="288">
        <v>6782899.4927750006</v>
      </c>
      <c r="D39" s="156">
        <v>5677997.2968250001</v>
      </c>
      <c r="E39" s="156">
        <v>1104902.1963</v>
      </c>
      <c r="F39" s="156">
        <v>540757.55501250003</v>
      </c>
      <c r="G39" s="156">
        <v>470608.80177500006</v>
      </c>
      <c r="H39" s="156">
        <v>70148.753237500001</v>
      </c>
      <c r="I39" s="180">
        <v>0</v>
      </c>
      <c r="J39" s="182">
        <v>12442</v>
      </c>
      <c r="K39" s="181">
        <v>79799.649474999969</v>
      </c>
      <c r="L39" s="76">
        <v>2739639.163625</v>
      </c>
      <c r="M39" s="17"/>
    </row>
    <row r="40" spans="1:15" s="18" customFormat="1" ht="15" x14ac:dyDescent="0.25">
      <c r="A40" s="132"/>
      <c r="B40" s="293" t="s">
        <v>83</v>
      </c>
      <c r="C40" s="288">
        <v>6547071.125</v>
      </c>
      <c r="D40" s="156">
        <v>5419021.125</v>
      </c>
      <c r="E40" s="156">
        <v>1128050</v>
      </c>
      <c r="F40" s="156">
        <v>558915.875</v>
      </c>
      <c r="G40" s="156">
        <v>460858.125</v>
      </c>
      <c r="H40" s="156">
        <v>98057.75</v>
      </c>
      <c r="I40" s="180">
        <v>0</v>
      </c>
      <c r="J40" s="182">
        <v>9252</v>
      </c>
      <c r="K40" s="181">
        <v>50590.75</v>
      </c>
      <c r="L40" s="76">
        <v>2627326.625</v>
      </c>
      <c r="M40" s="17"/>
    </row>
    <row r="41" spans="1:15" s="18" customFormat="1" ht="15" x14ac:dyDescent="0.25">
      <c r="A41" s="132"/>
      <c r="B41" s="293" t="s">
        <v>85</v>
      </c>
      <c r="C41" s="288">
        <v>6483397.3137499997</v>
      </c>
      <c r="D41" s="156">
        <v>5220906.7662500003</v>
      </c>
      <c r="E41" s="156">
        <v>1262490.5387500001</v>
      </c>
      <c r="F41" s="156">
        <v>596862.22750000004</v>
      </c>
      <c r="G41" s="156">
        <v>464730.63874999998</v>
      </c>
      <c r="H41" s="156">
        <v>132131.58875</v>
      </c>
      <c r="I41" s="180">
        <v>0</v>
      </c>
      <c r="J41" s="182">
        <v>7332</v>
      </c>
      <c r="K41" s="181">
        <v>39391.592537500008</v>
      </c>
      <c r="L41" s="76">
        <v>2559833.8587500001</v>
      </c>
      <c r="M41" s="17"/>
    </row>
    <row r="42" spans="1:15" s="18" customFormat="1" ht="15" x14ac:dyDescent="0.25">
      <c r="A42" s="132"/>
      <c r="B42" s="293" t="s">
        <v>87</v>
      </c>
      <c r="C42" s="288">
        <v>6479029.3779750001</v>
      </c>
      <c r="D42" s="156">
        <v>5033869.7271625008</v>
      </c>
      <c r="E42" s="156">
        <v>1445159.6508124999</v>
      </c>
      <c r="F42" s="156">
        <v>665599.49749999994</v>
      </c>
      <c r="G42" s="156">
        <v>480125.73875000002</v>
      </c>
      <c r="H42" s="156">
        <v>185473.75875000001</v>
      </c>
      <c r="I42" s="180">
        <v>0</v>
      </c>
      <c r="J42" s="182">
        <v>8382</v>
      </c>
      <c r="K42" s="181">
        <v>43857.8049875</v>
      </c>
      <c r="L42" s="76">
        <v>2502024.7807625001</v>
      </c>
      <c r="M42" s="17"/>
    </row>
    <row r="43" spans="1:15" s="18" customFormat="1" ht="15" x14ac:dyDescent="0.25">
      <c r="A43" s="132"/>
      <c r="B43" s="293" t="s">
        <v>89</v>
      </c>
      <c r="C43" s="288">
        <v>6459558.5872125002</v>
      </c>
      <c r="D43" s="156">
        <v>4840567.8057624996</v>
      </c>
      <c r="E43" s="156">
        <v>1618990.7814499999</v>
      </c>
      <c r="F43" s="156">
        <v>665222.98867499991</v>
      </c>
      <c r="G43" s="156">
        <v>486683.78062500001</v>
      </c>
      <c r="H43" s="156">
        <v>178539.20805000002</v>
      </c>
      <c r="I43" s="180">
        <v>0</v>
      </c>
      <c r="J43" s="182">
        <v>8971</v>
      </c>
      <c r="K43" s="181">
        <v>46979.301774999993</v>
      </c>
      <c r="L43" s="76">
        <v>2443787.3549250001</v>
      </c>
      <c r="M43" s="17"/>
    </row>
    <row r="44" spans="1:15" s="18" customFormat="1" ht="15" x14ac:dyDescent="0.25">
      <c r="A44" s="132"/>
      <c r="B44" s="293" t="s">
        <v>90</v>
      </c>
      <c r="C44" s="288">
        <v>6455573.2450125003</v>
      </c>
      <c r="D44" s="156">
        <v>4655320.7290624995</v>
      </c>
      <c r="E44" s="156">
        <v>1800252.5159499999</v>
      </c>
      <c r="F44" s="156">
        <v>664134.28830000001</v>
      </c>
      <c r="G44" s="156">
        <v>466855.86377500003</v>
      </c>
      <c r="H44" s="156">
        <v>197278.42452500001</v>
      </c>
      <c r="I44" s="180">
        <v>0</v>
      </c>
      <c r="J44" s="182">
        <v>9125</v>
      </c>
      <c r="K44" s="181">
        <v>47657.279687500006</v>
      </c>
      <c r="L44" s="76">
        <v>2386911.3334499998</v>
      </c>
      <c r="M44" s="17"/>
    </row>
    <row r="45" spans="1:15" s="18" customFormat="1" ht="15" x14ac:dyDescent="0.25">
      <c r="A45" s="132"/>
      <c r="B45" s="293" t="s">
        <v>93</v>
      </c>
      <c r="C45" s="288">
        <v>6708019.6075375006</v>
      </c>
      <c r="D45" s="156">
        <v>4646674.2660625</v>
      </c>
      <c r="E45" s="156">
        <v>2061345.3414750001</v>
      </c>
      <c r="F45" s="156">
        <v>703354.98931249999</v>
      </c>
      <c r="G45" s="156">
        <v>479402.23353750003</v>
      </c>
      <c r="H45" s="156">
        <v>223952.755775</v>
      </c>
      <c r="I45" s="180">
        <v>0</v>
      </c>
      <c r="J45" s="182">
        <v>10221</v>
      </c>
      <c r="K45" s="181">
        <v>54448.747150000003</v>
      </c>
      <c r="L45" s="76">
        <v>2325241.6289375001</v>
      </c>
      <c r="M45" s="17"/>
    </row>
    <row r="46" spans="1:15" s="18" customFormat="1" ht="15.75" thickBot="1" x14ac:dyDescent="0.3">
      <c r="A46" s="132"/>
      <c r="B46" s="293" t="s">
        <v>95</v>
      </c>
      <c r="C46" s="288">
        <f>+'SINTESIS HISTORIA  2'!C46*8.75</f>
        <v>6815662.3100124998</v>
      </c>
      <c r="D46" s="156">
        <f>+'SINTESIS HISTORIA  2'!D46*8.75</f>
        <v>4567890.6451500002</v>
      </c>
      <c r="E46" s="156">
        <f>+'SINTESIS HISTORIA  2'!E46*8.75</f>
        <v>2247771.6648625</v>
      </c>
      <c r="F46" s="156">
        <f>+'SINTESIS HISTORIA  2'!F46*8.75</f>
        <v>525330.53299999994</v>
      </c>
      <c r="G46" s="156">
        <f>+'SINTESIS HISTORIA  2'!G46*8.75</f>
        <v>329387.00961250003</v>
      </c>
      <c r="H46" s="156">
        <f>+'SINTESIS HISTORIA  2'!H46*8.75</f>
        <v>195943.5233875</v>
      </c>
      <c r="I46" s="180">
        <f>+'SINTESIS HISTORIA  2'!I46</f>
        <v>0</v>
      </c>
      <c r="J46" s="182">
        <f>+'SINTESIS HISTORIA  2'!J46</f>
        <v>9352</v>
      </c>
      <c r="K46" s="181">
        <f>+'SINTESIS HISTORIA  2'!K46*8.75</f>
        <v>49796.0343125</v>
      </c>
      <c r="L46" s="76">
        <f>+'SINTESIS HISTORIA  2'!L46*8.75</f>
        <v>2270433.9543375</v>
      </c>
      <c r="M46" s="17"/>
      <c r="O46"/>
    </row>
    <row r="47" spans="1:15" s="14" customFormat="1" ht="15.75" thickBot="1" x14ac:dyDescent="0.3">
      <c r="A47" s="140"/>
      <c r="B47" s="294" t="s">
        <v>35</v>
      </c>
      <c r="C47" s="103"/>
      <c r="D47" s="141"/>
      <c r="E47" s="141"/>
      <c r="F47" s="141"/>
      <c r="G47" s="141"/>
      <c r="H47" s="141"/>
      <c r="I47" s="284">
        <f>SUM(I7:I46)</f>
        <v>4552672.25</v>
      </c>
      <c r="J47" s="285">
        <f>SUM(J7:J46)</f>
        <v>186120</v>
      </c>
      <c r="K47" s="286">
        <f>SUM(K7:K46)</f>
        <v>960062.97502499982</v>
      </c>
      <c r="L47" s="104"/>
    </row>
    <row r="48" spans="1:15" s="14" customFormat="1" ht="18" customHeight="1" x14ac:dyDescent="0.2">
      <c r="A48" s="15"/>
      <c r="B48" s="31"/>
      <c r="C48" s="27"/>
      <c r="D48" s="27"/>
      <c r="E48" s="27"/>
      <c r="F48" s="27"/>
      <c r="G48" s="27"/>
      <c r="H48" s="27"/>
      <c r="I48" s="33"/>
      <c r="J48" s="36"/>
      <c r="K48" s="28"/>
      <c r="L48" s="25"/>
    </row>
    <row r="49" spans="1:11" ht="11.25" customHeight="1" x14ac:dyDescent="0.2">
      <c r="A49" s="11"/>
      <c r="C49" s="5"/>
      <c r="D49" s="5"/>
      <c r="F49" s="5"/>
      <c r="G49" s="5"/>
      <c r="H49" s="5"/>
      <c r="I49" s="41"/>
    </row>
    <row r="50" spans="1:11" ht="11.25" customHeight="1" x14ac:dyDescent="0.2">
      <c r="A50" s="11"/>
      <c r="B50" s="3" t="s">
        <v>44</v>
      </c>
      <c r="D50" s="5"/>
      <c r="F50" s="5"/>
      <c r="G50" s="5"/>
      <c r="H50" s="5"/>
      <c r="I50" s="41"/>
    </row>
    <row r="51" spans="1:11" ht="10.5" customHeight="1" x14ac:dyDescent="0.2">
      <c r="B51" s="67" t="s">
        <v>55</v>
      </c>
      <c r="D51" s="5"/>
      <c r="F51" s="5"/>
      <c r="G51" s="5"/>
      <c r="H51" s="5"/>
      <c r="I51" s="41"/>
    </row>
    <row r="52" spans="1:11" ht="9" customHeight="1" x14ac:dyDescent="0.2">
      <c r="D52" s="5"/>
      <c r="G52" s="5"/>
      <c r="H52" s="5"/>
      <c r="I52" s="41"/>
    </row>
    <row r="53" spans="1:11" ht="11.25" customHeight="1" x14ac:dyDescent="0.2">
      <c r="B53" s="3"/>
      <c r="D53" s="5"/>
      <c r="G53" s="5"/>
      <c r="H53" s="6"/>
      <c r="I53" s="7"/>
    </row>
    <row r="54" spans="1:11" s="2" customFormat="1" ht="11.25" x14ac:dyDescent="0.2">
      <c r="B54" s="40"/>
      <c r="D54" s="9"/>
      <c r="G54" s="9"/>
      <c r="H54" s="9"/>
      <c r="I54" s="42"/>
    </row>
    <row r="55" spans="1:11" x14ac:dyDescent="0.2">
      <c r="C55" s="10"/>
      <c r="D55" s="11"/>
      <c r="E55" s="11"/>
      <c r="F55" s="11"/>
    </row>
    <row r="56" spans="1:11" x14ac:dyDescent="0.2">
      <c r="B56" s="12"/>
      <c r="D56" s="5"/>
      <c r="G56" s="5"/>
      <c r="H56" s="5"/>
      <c r="I56" s="44"/>
      <c r="K56" s="64"/>
    </row>
    <row r="57" spans="1:11" x14ac:dyDescent="0.2">
      <c r="B57" s="12"/>
      <c r="D57" s="5"/>
      <c r="G57" s="5"/>
      <c r="H57" s="5"/>
      <c r="I57" s="41"/>
    </row>
    <row r="58" spans="1:11" x14ac:dyDescent="0.2">
      <c r="D58" s="5"/>
      <c r="G58" s="5"/>
      <c r="H58" s="5"/>
      <c r="I58" s="41"/>
    </row>
    <row r="59" spans="1:11" x14ac:dyDescent="0.2">
      <c r="D59" s="5"/>
      <c r="G59" s="5"/>
      <c r="H59" s="5"/>
      <c r="I59" s="41"/>
    </row>
    <row r="60" spans="1:11" x14ac:dyDescent="0.2">
      <c r="D60" s="5"/>
      <c r="G60" s="5"/>
      <c r="H60" s="5"/>
      <c r="I60" s="41"/>
    </row>
    <row r="61" spans="1:11" x14ac:dyDescent="0.2">
      <c r="G61" s="5"/>
      <c r="H61" s="5"/>
      <c r="I61" s="41"/>
    </row>
    <row r="62" spans="1:11" x14ac:dyDescent="0.2">
      <c r="G62" s="5"/>
      <c r="H62" s="5"/>
      <c r="I62" s="41"/>
    </row>
    <row r="63" spans="1:11" x14ac:dyDescent="0.2">
      <c r="G63" s="5"/>
      <c r="H63" s="5"/>
      <c r="I63" s="41"/>
    </row>
    <row r="64" spans="1:11" x14ac:dyDescent="0.2">
      <c r="G64" s="5"/>
      <c r="H64" s="5"/>
      <c r="I64" s="41"/>
    </row>
    <row r="65" spans="7:9" x14ac:dyDescent="0.2">
      <c r="G65" s="5"/>
      <c r="H65" s="5"/>
      <c r="I65" s="41"/>
    </row>
    <row r="66" spans="7:9" x14ac:dyDescent="0.2">
      <c r="G66" s="5"/>
      <c r="H66" s="5"/>
      <c r="I66" s="41"/>
    </row>
    <row r="67" spans="7:9" x14ac:dyDescent="0.2">
      <c r="G67" s="5"/>
      <c r="H67" s="5"/>
      <c r="I67" s="41"/>
    </row>
    <row r="68" spans="7:9" x14ac:dyDescent="0.2">
      <c r="G68" s="5"/>
      <c r="H68" s="5"/>
      <c r="I68" s="41"/>
    </row>
    <row r="69" spans="7:9" x14ac:dyDescent="0.2">
      <c r="G69" s="5"/>
      <c r="H69" s="5"/>
      <c r="I69" s="41"/>
    </row>
    <row r="70" spans="7:9" x14ac:dyDescent="0.2">
      <c r="G70" s="5"/>
      <c r="H70" s="5"/>
      <c r="I70" s="41"/>
    </row>
    <row r="71" spans="7:9" x14ac:dyDescent="0.2">
      <c r="G71" s="5"/>
      <c r="H71" s="5"/>
      <c r="I71" s="41"/>
    </row>
    <row r="72" spans="7:9" x14ac:dyDescent="0.2">
      <c r="G72" s="5"/>
      <c r="H72" s="5"/>
      <c r="I72" s="41"/>
    </row>
    <row r="73" spans="7:9" x14ac:dyDescent="0.2">
      <c r="G73" s="5"/>
      <c r="H73" s="5"/>
      <c r="I73" s="41"/>
    </row>
    <row r="74" spans="7:9" x14ac:dyDescent="0.2">
      <c r="G74" s="5"/>
      <c r="H74" s="5"/>
      <c r="I74" s="41"/>
    </row>
    <row r="75" spans="7:9" x14ac:dyDescent="0.2">
      <c r="G75" s="5"/>
      <c r="H75" s="5"/>
      <c r="I75" s="41"/>
    </row>
    <row r="76" spans="7:9" x14ac:dyDescent="0.2">
      <c r="G76" s="5"/>
      <c r="H76" s="5"/>
      <c r="I76" s="41"/>
    </row>
    <row r="77" spans="7:9" x14ac:dyDescent="0.2">
      <c r="G77" s="5"/>
      <c r="H77" s="5"/>
      <c r="I77" s="41"/>
    </row>
    <row r="78" spans="7:9" x14ac:dyDescent="0.2">
      <c r="G78" s="5"/>
      <c r="H78" s="5"/>
      <c r="I78" s="41"/>
    </row>
    <row r="79" spans="7:9" x14ac:dyDescent="0.2">
      <c r="G79" s="5"/>
      <c r="H79" s="5"/>
      <c r="I79" s="41"/>
    </row>
    <row r="80" spans="7:9" x14ac:dyDescent="0.2">
      <c r="G80" s="5"/>
      <c r="H80" s="5"/>
      <c r="I80" s="41"/>
    </row>
    <row r="81" spans="7:9" x14ac:dyDescent="0.2">
      <c r="G81" s="5"/>
      <c r="H81" s="5"/>
      <c r="I81" s="41"/>
    </row>
    <row r="82" spans="7:9" x14ac:dyDescent="0.2">
      <c r="G82" s="5"/>
      <c r="H82" s="5"/>
      <c r="I82" s="41"/>
    </row>
    <row r="83" spans="7:9" x14ac:dyDescent="0.2">
      <c r="G83" s="5"/>
      <c r="H83" s="5"/>
      <c r="I83" s="41"/>
    </row>
    <row r="84" spans="7:9" x14ac:dyDescent="0.2">
      <c r="G84" s="5"/>
      <c r="H84" s="5"/>
      <c r="I84" s="41"/>
    </row>
    <row r="85" spans="7:9" x14ac:dyDescent="0.2">
      <c r="G85" s="5"/>
      <c r="H85" s="5"/>
      <c r="I85" s="41"/>
    </row>
    <row r="86" spans="7:9" x14ac:dyDescent="0.2">
      <c r="G86" s="5"/>
      <c r="H86" s="5"/>
      <c r="I86" s="41"/>
    </row>
    <row r="87" spans="7:9" x14ac:dyDescent="0.2">
      <c r="G87" s="5"/>
      <c r="H87" s="5"/>
      <c r="I87" s="41"/>
    </row>
    <row r="88" spans="7:9" x14ac:dyDescent="0.2">
      <c r="G88" s="5"/>
      <c r="H88" s="5"/>
      <c r="I88" s="41"/>
    </row>
    <row r="89" spans="7:9" x14ac:dyDescent="0.2">
      <c r="G89" s="5"/>
      <c r="H89" s="5"/>
      <c r="I89" s="41"/>
    </row>
    <row r="90" spans="7:9" x14ac:dyDescent="0.2">
      <c r="G90" s="5"/>
      <c r="H90" s="5"/>
      <c r="I90" s="41"/>
    </row>
    <row r="91" spans="7:9" x14ac:dyDescent="0.2">
      <c r="G91" s="5"/>
      <c r="H91" s="5"/>
      <c r="I91" s="41"/>
    </row>
    <row r="92" spans="7:9" x14ac:dyDescent="0.2">
      <c r="G92" s="5"/>
      <c r="H92" s="5"/>
      <c r="I92" s="41"/>
    </row>
    <row r="93" spans="7:9" x14ac:dyDescent="0.2">
      <c r="G93" s="5"/>
      <c r="H93" s="5"/>
      <c r="I93" s="41"/>
    </row>
    <row r="94" spans="7:9" x14ac:dyDescent="0.2">
      <c r="G94" s="5"/>
      <c r="H94" s="5"/>
      <c r="I94" s="41"/>
    </row>
    <row r="95" spans="7:9" x14ac:dyDescent="0.2">
      <c r="G95" s="5"/>
      <c r="H95" s="5"/>
      <c r="I95" s="41"/>
    </row>
    <row r="96" spans="7:9" x14ac:dyDescent="0.2">
      <c r="G96" s="5"/>
      <c r="H96" s="5"/>
      <c r="I96" s="41"/>
    </row>
    <row r="97" spans="7:9" x14ac:dyDescent="0.2">
      <c r="G97" s="5"/>
      <c r="H97" s="5"/>
      <c r="I97" s="41"/>
    </row>
    <row r="98" spans="7:9" x14ac:dyDescent="0.2">
      <c r="G98" s="5"/>
      <c r="H98" s="5"/>
      <c r="I98" s="41"/>
    </row>
    <row r="99" spans="7:9" x14ac:dyDescent="0.2">
      <c r="G99" s="5"/>
      <c r="H99" s="5"/>
      <c r="I99" s="41"/>
    </row>
    <row r="100" spans="7:9" x14ac:dyDescent="0.2">
      <c r="G100" s="5"/>
      <c r="H100" s="5"/>
      <c r="I100" s="41"/>
    </row>
    <row r="101" spans="7:9" x14ac:dyDescent="0.2">
      <c r="G101" s="5"/>
      <c r="H101" s="5"/>
      <c r="I101" s="41"/>
    </row>
    <row r="102" spans="7:9" x14ac:dyDescent="0.2">
      <c r="G102" s="5"/>
    </row>
    <row r="103" spans="7:9" x14ac:dyDescent="0.2">
      <c r="G103" s="5"/>
    </row>
    <row r="104" spans="7:9" x14ac:dyDescent="0.2">
      <c r="G104" s="5"/>
    </row>
    <row r="105" spans="7:9" x14ac:dyDescent="0.2">
      <c r="G105" s="5"/>
    </row>
    <row r="106" spans="7:9" x14ac:dyDescent="0.2">
      <c r="G106" s="5"/>
    </row>
    <row r="107" spans="7:9" x14ac:dyDescent="0.2">
      <c r="G107" s="5"/>
    </row>
    <row r="108" spans="7:9" x14ac:dyDescent="0.2">
      <c r="G108" s="5"/>
    </row>
    <row r="109" spans="7:9" x14ac:dyDescent="0.2">
      <c r="G109" s="5"/>
    </row>
    <row r="110" spans="7:9" x14ac:dyDescent="0.2">
      <c r="G110" s="5"/>
    </row>
    <row r="111" spans="7:9" x14ac:dyDescent="0.2">
      <c r="G111" s="5"/>
    </row>
    <row r="112" spans="7:9" x14ac:dyDescent="0.2">
      <c r="G112" s="5"/>
    </row>
    <row r="113" spans="7:7" x14ac:dyDescent="0.2">
      <c r="G113" s="5"/>
    </row>
    <row r="114" spans="7:7" x14ac:dyDescent="0.2">
      <c r="G114" s="5"/>
    </row>
  </sheetData>
  <mergeCells count="7">
    <mergeCell ref="B1:L1"/>
    <mergeCell ref="B2:L2"/>
    <mergeCell ref="J4:K4"/>
    <mergeCell ref="A3:L3"/>
    <mergeCell ref="C4:E5"/>
    <mergeCell ref="F4:H5"/>
    <mergeCell ref="J5:K5"/>
  </mergeCells>
  <phoneticPr fontId="0" type="noConversion"/>
  <pageMargins left="0.89" right="0.78740157480314965" top="0.27559055118110237" bottom="0.23622047244094491" header="0" footer="0"/>
  <pageSetup scale="81" orientation="landscape" r:id="rId1"/>
  <headerFooter alignWithMargins="0"/>
  <rowBreaks count="1" manualBreakCount="1">
    <brk id="52" max="11" man="1"/>
  </rowBreaks>
  <ignoredErrors>
    <ignoredError sqref="B34:B44 B45:B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34"/>
  <sheetViews>
    <sheetView showGridLines="0" zoomScaleNormal="100" workbookViewId="0"/>
  </sheetViews>
  <sheetFormatPr baseColWidth="10" defaultRowHeight="12.75" x14ac:dyDescent="0.2"/>
  <cols>
    <col min="1" max="1" width="2.140625" style="45" customWidth="1"/>
    <col min="2" max="2" width="41.5703125" style="2" customWidth="1"/>
    <col min="3" max="3" width="14" style="19" customWidth="1"/>
    <col min="4" max="4" width="14.42578125" style="49" bestFit="1" customWidth="1"/>
    <col min="5" max="16384" width="11.42578125" style="19"/>
  </cols>
  <sheetData>
    <row r="1" spans="1:7" ht="18.75" x14ac:dyDescent="0.3">
      <c r="B1" s="413" t="str">
        <f>+'[2]CIFRAS RELEVANTES WEB'!$B$1:$D$1</f>
        <v>Cifras Relevantes</v>
      </c>
      <c r="C1" s="414"/>
      <c r="D1" s="415"/>
    </row>
    <row r="2" spans="1:7" ht="19.5" thickBot="1" x14ac:dyDescent="0.25">
      <c r="B2" s="425" t="str">
        <f>+'[2]CIFRAS RELEVANTES WEB'!$B$2:$D$2</f>
        <v>Acumulado 1973 - Septiembre 2012</v>
      </c>
      <c r="C2" s="426"/>
      <c r="D2" s="427"/>
    </row>
    <row r="3" spans="1:7" ht="3" customHeight="1" thickBot="1" x14ac:dyDescent="0.25">
      <c r="B3" s="428"/>
      <c r="C3" s="429"/>
      <c r="D3" s="185"/>
    </row>
    <row r="4" spans="1:7" ht="16.5" customHeight="1" thickBot="1" x14ac:dyDescent="0.25">
      <c r="B4" s="430" t="s">
        <v>76</v>
      </c>
      <c r="C4" s="431"/>
      <c r="D4" s="432"/>
    </row>
    <row r="5" spans="1:7" ht="3" customHeight="1" x14ac:dyDescent="0.2">
      <c r="A5" s="46"/>
      <c r="B5" s="433"/>
      <c r="C5" s="434"/>
      <c r="D5" s="435"/>
      <c r="E5" s="47"/>
    </row>
    <row r="6" spans="1:7" ht="27.75" customHeight="1" x14ac:dyDescent="0.2">
      <c r="A6" s="46"/>
      <c r="B6" s="419" t="s">
        <v>77</v>
      </c>
      <c r="C6" s="420"/>
      <c r="D6" s="421"/>
    </row>
    <row r="7" spans="1:7" x14ac:dyDescent="0.2">
      <c r="A7" s="46"/>
      <c r="B7" s="186" t="s">
        <v>1</v>
      </c>
      <c r="C7" s="187">
        <f>+'SINTESIS HISTORIA 1'!C47</f>
        <v>263871</v>
      </c>
      <c r="D7" s="185"/>
    </row>
    <row r="8" spans="1:7" x14ac:dyDescent="0.2">
      <c r="A8" s="46"/>
      <c r="B8" s="186" t="s">
        <v>3</v>
      </c>
      <c r="C8" s="188">
        <f>+'SINTESIS HISTORIA 1'!D47</f>
        <v>1911099.2408499997</v>
      </c>
      <c r="D8" s="189">
        <f>'SINTESIS HIST COLONES 1'!D47</f>
        <v>16722118.357437499</v>
      </c>
      <c r="F8" s="47"/>
      <c r="G8" s="66"/>
    </row>
    <row r="9" spans="1:7" ht="33" customHeight="1" x14ac:dyDescent="0.2">
      <c r="A9" s="46"/>
      <c r="B9" s="419" t="s">
        <v>75</v>
      </c>
      <c r="C9" s="420"/>
      <c r="D9" s="421"/>
    </row>
    <row r="10" spans="1:7" x14ac:dyDescent="0.2">
      <c r="B10" s="186" t="s">
        <v>1</v>
      </c>
      <c r="C10" s="187">
        <f>+'SINTESIS HISTORIA 1'!F47</f>
        <v>131751</v>
      </c>
      <c r="D10" s="185"/>
    </row>
    <row r="11" spans="1:7" ht="13.5" thickBot="1" x14ac:dyDescent="0.25">
      <c r="B11" s="186" t="s">
        <v>3</v>
      </c>
      <c r="C11" s="188">
        <f>+'SINTESIS HISTORIA 1'!G47</f>
        <v>1122924.7176899998</v>
      </c>
      <c r="D11" s="189">
        <f>'SINTESIS HIST COLONES 1'!G47</f>
        <v>9825591.2797874995</v>
      </c>
      <c r="F11" s="47"/>
    </row>
    <row r="12" spans="1:7" ht="2.25" customHeight="1" thickBot="1" x14ac:dyDescent="0.25">
      <c r="B12" s="190"/>
      <c r="C12" s="191"/>
      <c r="D12" s="192"/>
    </row>
    <row r="13" spans="1:7" ht="22.5" customHeight="1" thickBot="1" x14ac:dyDescent="0.25">
      <c r="B13" s="193" t="s">
        <v>46</v>
      </c>
      <c r="C13" s="194">
        <f>+C7</f>
        <v>263871</v>
      </c>
      <c r="D13" s="192"/>
    </row>
    <row r="14" spans="1:7" ht="2.25" customHeight="1" thickBot="1" x14ac:dyDescent="0.25">
      <c r="B14" s="195"/>
      <c r="C14" s="196"/>
      <c r="D14" s="192"/>
    </row>
    <row r="15" spans="1:7" ht="24.75" customHeight="1" thickBot="1" x14ac:dyDescent="0.25">
      <c r="B15" s="193" t="s">
        <v>47</v>
      </c>
      <c r="C15" s="364">
        <f>+'SINTESIS HISTORIA 1'!E47</f>
        <v>1301350.2</v>
      </c>
      <c r="D15" s="197"/>
    </row>
    <row r="16" spans="1:7" ht="0.75" customHeight="1" thickBot="1" x14ac:dyDescent="0.25">
      <c r="B16" s="198"/>
      <c r="C16" s="199"/>
      <c r="D16" s="185"/>
      <c r="E16" s="48"/>
    </row>
    <row r="17" spans="1:7" ht="22.5" customHeight="1" thickBot="1" x14ac:dyDescent="0.25">
      <c r="A17" s="46"/>
      <c r="B17" s="422" t="s">
        <v>48</v>
      </c>
      <c r="C17" s="423"/>
      <c r="D17" s="424"/>
    </row>
    <row r="18" spans="1:7" ht="13.5" customHeight="1" x14ac:dyDescent="0.2">
      <c r="A18" s="46"/>
      <c r="B18" s="186" t="s">
        <v>1</v>
      </c>
      <c r="C18" s="200">
        <f>+'SINTESIS HISTORIA  2'!J47</f>
        <v>186120</v>
      </c>
      <c r="D18" s="185"/>
    </row>
    <row r="19" spans="1:7" ht="13.5" customHeight="1" thickBot="1" x14ac:dyDescent="0.25">
      <c r="A19" s="46"/>
      <c r="B19" s="186" t="s">
        <v>3</v>
      </c>
      <c r="C19" s="201">
        <f>+'SINTESIS HISTORIA  2'!K47</f>
        <v>109721.34285999999</v>
      </c>
      <c r="D19" s="189">
        <f>'SINTESIS HIST COLONES 2'!K47</f>
        <v>960062.97502499982</v>
      </c>
      <c r="F19" s="47"/>
      <c r="G19" s="66"/>
    </row>
    <row r="20" spans="1:7" ht="22.5" customHeight="1" thickBot="1" x14ac:dyDescent="0.25">
      <c r="B20" s="416" t="s">
        <v>4</v>
      </c>
      <c r="C20" s="417"/>
      <c r="D20" s="418"/>
    </row>
    <row r="21" spans="1:7" x14ac:dyDescent="0.2">
      <c r="B21" s="186" t="s">
        <v>1</v>
      </c>
      <c r="C21" s="200">
        <f>+'SINTESIS HISTORIA 1'!H46</f>
        <v>104434</v>
      </c>
      <c r="D21" s="185"/>
    </row>
    <row r="22" spans="1:7" ht="12.75" customHeight="1" thickBot="1" x14ac:dyDescent="0.25">
      <c r="B22" s="186" t="s">
        <v>3</v>
      </c>
      <c r="C22" s="202">
        <f>+'SINTESIS HISTORIA 1'!I46</f>
        <v>854398.87516000005</v>
      </c>
      <c r="D22" s="189">
        <f>'SINTESIS HIST COLONES 1'!I46</f>
        <v>7475990.1576500004</v>
      </c>
    </row>
    <row r="23" spans="1:7" ht="5.25" hidden="1" customHeight="1" x14ac:dyDescent="0.2">
      <c r="B23" s="198"/>
      <c r="C23" s="203"/>
      <c r="D23" s="185"/>
    </row>
    <row r="24" spans="1:7" ht="22.5" customHeight="1" thickBot="1" x14ac:dyDescent="0.25">
      <c r="B24" s="416" t="s">
        <v>5</v>
      </c>
      <c r="C24" s="417"/>
      <c r="D24" s="418"/>
    </row>
    <row r="25" spans="1:7" x14ac:dyDescent="0.2">
      <c r="B25" s="186" t="str">
        <f>+'[2]CIFRAS RELEVANTES WEB'!$B$22</f>
        <v>Cartera Hipotecaria Total</v>
      </c>
      <c r="C25" s="200">
        <f>+[2]PRINCIPAL!$F$174</f>
        <v>104434</v>
      </c>
      <c r="D25" s="185"/>
    </row>
    <row r="26" spans="1:7" x14ac:dyDescent="0.2">
      <c r="B26" s="186" t="str">
        <f>+'[2]CIFRAS RELEVANTES WEB'!$B$23</f>
        <v>Hipotecas Inscritas</v>
      </c>
      <c r="C26" s="204">
        <f>+[2]PRINCIPAL!$F$175</f>
        <v>103857</v>
      </c>
      <c r="D26" s="185"/>
    </row>
    <row r="27" spans="1:7" ht="13.5" thickBot="1" x14ac:dyDescent="0.25">
      <c r="B27" s="205" t="str">
        <f>+'[2]CIFRAS RELEVANTES WEB'!$B$24</f>
        <v>Hipotecas en proceso de Inscripción</v>
      </c>
      <c r="C27" s="206">
        <f>+[2]PRINCIPAL!$F$176</f>
        <v>577</v>
      </c>
      <c r="D27" s="207"/>
    </row>
    <row r="28" spans="1:7" ht="4.5" customHeight="1" x14ac:dyDescent="0.2">
      <c r="B28" s="208"/>
      <c r="C28" s="71"/>
      <c r="D28" s="209"/>
    </row>
    <row r="29" spans="1:7" ht="9" hidden="1" customHeight="1" x14ac:dyDescent="0.2">
      <c r="B29" s="210"/>
      <c r="C29" s="71"/>
      <c r="D29" s="209"/>
    </row>
    <row r="30" spans="1:7" ht="3.75" customHeight="1" x14ac:dyDescent="0.2">
      <c r="B30" s="210"/>
      <c r="C30" s="71"/>
      <c r="D30" s="209"/>
    </row>
    <row r="31" spans="1:7" ht="10.5" customHeight="1" x14ac:dyDescent="0.2">
      <c r="B31" s="208" t="s">
        <v>6</v>
      </c>
      <c r="C31" s="71"/>
      <c r="D31" s="209"/>
    </row>
    <row r="32" spans="1:7" ht="9.75" customHeight="1" x14ac:dyDescent="0.2">
      <c r="B32" s="210" t="s">
        <v>86</v>
      </c>
      <c r="C32" s="71"/>
      <c r="D32" s="209"/>
    </row>
    <row r="33" spans="2:3" x14ac:dyDescent="0.2">
      <c r="B33" s="20"/>
    </row>
    <row r="34" spans="2:3" x14ac:dyDescent="0.2">
      <c r="C34" s="50"/>
    </row>
  </sheetData>
  <mergeCells count="10">
    <mergeCell ref="B1:D1"/>
    <mergeCell ref="B24:D24"/>
    <mergeCell ref="B6:D6"/>
    <mergeCell ref="B9:D9"/>
    <mergeCell ref="B17:D17"/>
    <mergeCell ref="B20:D20"/>
    <mergeCell ref="B2:D2"/>
    <mergeCell ref="B3:C3"/>
    <mergeCell ref="B4:D4"/>
    <mergeCell ref="B5:D5"/>
  </mergeCells>
  <phoneticPr fontId="0" type="noConversion"/>
  <printOptions horizontalCentered="1" verticalCentered="1"/>
  <pageMargins left="0.75" right="0.75" top="1.062992125984252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BN373"/>
  <sheetViews>
    <sheetView showGridLines="0" zoomScale="80" zoomScaleNormal="80" workbookViewId="0">
      <selection sqref="A1:F1"/>
    </sheetView>
  </sheetViews>
  <sheetFormatPr baseColWidth="10" defaultRowHeight="12.75" x14ac:dyDescent="0.2"/>
  <cols>
    <col min="1" max="1" width="29.7109375" style="2" customWidth="1"/>
    <col min="2" max="2" width="15.140625" style="19" bestFit="1" customWidth="1"/>
    <col min="3" max="3" width="14.85546875" style="19" bestFit="1" customWidth="1"/>
    <col min="4" max="4" width="14.140625" style="19" bestFit="1" customWidth="1"/>
    <col min="5" max="5" width="14" style="19" bestFit="1" customWidth="1"/>
    <col min="6" max="6" width="13.85546875" style="19" customWidth="1"/>
    <col min="7" max="7" width="3" style="19" customWidth="1"/>
    <col min="8" max="16384" width="11.42578125" style="19"/>
  </cols>
  <sheetData>
    <row r="1" spans="1:66" ht="39" customHeight="1" x14ac:dyDescent="0.2">
      <c r="A1" s="439" t="s">
        <v>43</v>
      </c>
      <c r="B1" s="440"/>
      <c r="C1" s="440"/>
      <c r="D1" s="440"/>
      <c r="E1" s="440"/>
      <c r="F1" s="441"/>
    </row>
    <row r="2" spans="1:66" ht="31.5" customHeight="1" x14ac:dyDescent="0.2">
      <c r="A2" s="442" t="str">
        <f>+'[2]GESTION OPERATIVA WEB'!$A$2:$F$2</f>
        <v>PERIODO SEPTIEMBRE 2008 - 2012</v>
      </c>
      <c r="B2" s="443"/>
      <c r="C2" s="443"/>
      <c r="D2" s="443"/>
      <c r="E2" s="443"/>
      <c r="F2" s="444"/>
    </row>
    <row r="3" spans="1:66" s="51" customFormat="1" ht="22.5" customHeight="1" thickBot="1" x14ac:dyDescent="0.25">
      <c r="A3" s="445" t="s">
        <v>45</v>
      </c>
      <c r="B3" s="446"/>
      <c r="C3" s="446"/>
      <c r="D3" s="446"/>
      <c r="E3" s="446"/>
      <c r="F3" s="447"/>
    </row>
    <row r="4" spans="1:66" s="52" customFormat="1" ht="29.25" customHeight="1" thickBot="1" x14ac:dyDescent="0.25">
      <c r="A4" s="359" t="s">
        <v>7</v>
      </c>
      <c r="B4" s="361">
        <v>2008</v>
      </c>
      <c r="C4" s="361">
        <f>+B4+1</f>
        <v>2009</v>
      </c>
      <c r="D4" s="361">
        <f>+C4+1</f>
        <v>2010</v>
      </c>
      <c r="E4" s="361">
        <f>+D4+1</f>
        <v>2011</v>
      </c>
      <c r="F4" s="360">
        <f>+E4+1</f>
        <v>2012</v>
      </c>
    </row>
    <row r="5" spans="1:66" s="45" customFormat="1" ht="5.25" customHeight="1" thickBot="1" x14ac:dyDescent="0.25">
      <c r="A5" s="211"/>
      <c r="B5" s="212"/>
      <c r="C5" s="212"/>
      <c r="D5" s="212"/>
      <c r="E5" s="212"/>
      <c r="F5" s="213"/>
    </row>
    <row r="6" spans="1:66" s="29" customFormat="1" ht="21.75" customHeight="1" thickBot="1" x14ac:dyDescent="0.25">
      <c r="A6" s="436" t="s">
        <v>8</v>
      </c>
      <c r="B6" s="437"/>
      <c r="C6" s="437"/>
      <c r="D6" s="437"/>
      <c r="E6" s="437"/>
      <c r="F6" s="438"/>
    </row>
    <row r="7" spans="1:66" ht="18" customHeight="1" x14ac:dyDescent="0.25">
      <c r="A7" s="214" t="s">
        <v>49</v>
      </c>
      <c r="B7" s="215">
        <f>+[2]PRINCIPAL!$B$143</f>
        <v>82574.19849000001</v>
      </c>
      <c r="C7" s="215">
        <f>+[2]PRINCIPAL!$C$143</f>
        <v>75218.085799999986</v>
      </c>
      <c r="D7" s="215">
        <f>+[2]PRINCIPAL!$D$143</f>
        <v>78388.296279999995</v>
      </c>
      <c r="E7" s="215">
        <f>+[2]PRINCIPAL!$E$143</f>
        <v>86224.587810000012</v>
      </c>
      <c r="F7" s="363">
        <f>+[2]PRINCIPAL!$F$143</f>
        <v>89381.319449999995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ht="18" customHeight="1" thickBot="1" x14ac:dyDescent="0.25">
      <c r="A8" s="186" t="s">
        <v>50</v>
      </c>
      <c r="B8" s="217">
        <f>+B7*8.75</f>
        <v>722524.23678750009</v>
      </c>
      <c r="C8" s="217">
        <f>+C7*8.75</f>
        <v>658158.25074999989</v>
      </c>
      <c r="D8" s="217">
        <f>+D7*8.75</f>
        <v>685897.59245</v>
      </c>
      <c r="E8" s="217">
        <f>+E7*8.75</f>
        <v>754465.14333750005</v>
      </c>
      <c r="F8" s="189">
        <f>+F7*8.75</f>
        <v>782086.54518749996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s="29" customFormat="1" ht="21.75" customHeight="1" thickBot="1" x14ac:dyDescent="0.25">
      <c r="A9" s="436" t="s">
        <v>51</v>
      </c>
      <c r="B9" s="437"/>
      <c r="C9" s="437"/>
      <c r="D9" s="437"/>
      <c r="E9" s="437"/>
      <c r="F9" s="438"/>
      <c r="G9" s="53"/>
    </row>
    <row r="10" spans="1:66" ht="18" customHeight="1" x14ac:dyDescent="0.25">
      <c r="A10" s="214" t="s">
        <v>49</v>
      </c>
      <c r="B10" s="218">
        <f>+[2]PRINCIPAL!$B$182</f>
        <v>37.796419999999998</v>
      </c>
      <c r="C10" s="218">
        <f>+[2]PRINCIPAL!$C$182</f>
        <v>6.8339600000000003</v>
      </c>
      <c r="D10" s="218">
        <f>+[2]PRINCIPAL!$D$182</f>
        <v>5.5074399999999999</v>
      </c>
      <c r="E10" s="218">
        <f>+[2]PRINCIPAL!$E$182</f>
        <v>10.00731</v>
      </c>
      <c r="F10" s="216">
        <f>+[2]PRINCIPAL!$F$182</f>
        <v>9.15855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18" customHeight="1" thickBot="1" x14ac:dyDescent="0.25">
      <c r="A11" s="186" t="s">
        <v>50</v>
      </c>
      <c r="B11" s="217">
        <f>+B10*8.75</f>
        <v>330.71867499999996</v>
      </c>
      <c r="C11" s="217">
        <f>+C10*8.75</f>
        <v>59.797150000000002</v>
      </c>
      <c r="D11" s="217">
        <f>+D10*8.75</f>
        <v>48.190100000000001</v>
      </c>
      <c r="E11" s="217">
        <f>+E10*8.75</f>
        <v>87.563962500000002</v>
      </c>
      <c r="F11" s="189">
        <f>+F10*8.75</f>
        <v>80.137312499999993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1" customHeight="1" thickBot="1" x14ac:dyDescent="0.25">
      <c r="A12" s="436" t="s">
        <v>9</v>
      </c>
      <c r="B12" s="437"/>
      <c r="C12" s="437"/>
      <c r="D12" s="437"/>
      <c r="E12" s="437"/>
      <c r="F12" s="43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s="29" customFormat="1" ht="18" customHeight="1" x14ac:dyDescent="0.25">
      <c r="A13" s="214" t="s">
        <v>49</v>
      </c>
      <c r="B13" s="219">
        <f>+[2]PRINCIPAL!$B$226</f>
        <v>0</v>
      </c>
      <c r="C13" s="219">
        <f>+[2]PRINCIPAL!$C$226</f>
        <v>0</v>
      </c>
      <c r="D13" s="219">
        <f>+[2]PRINCIPAL!$D$226</f>
        <v>0</v>
      </c>
      <c r="E13" s="219">
        <f>+[2]PRINCIPAL!$E$226</f>
        <v>0</v>
      </c>
      <c r="F13" s="220">
        <f>+[2]PRINCIPAL!$F$226</f>
        <v>0</v>
      </c>
    </row>
    <row r="14" spans="1:66" ht="18" customHeight="1" thickBot="1" x14ac:dyDescent="0.25">
      <c r="A14" s="186" t="s">
        <v>50</v>
      </c>
      <c r="B14" s="217">
        <f>+B13*8.75</f>
        <v>0</v>
      </c>
      <c r="C14" s="217">
        <f>+C13*8.75</f>
        <v>0</v>
      </c>
      <c r="D14" s="217">
        <f>+D13*8.75</f>
        <v>0</v>
      </c>
      <c r="E14" s="217">
        <f>+E13*8.75</f>
        <v>0</v>
      </c>
      <c r="F14" s="221">
        <f>+F13*8.75</f>
        <v>0</v>
      </c>
      <c r="G14" s="1"/>
      <c r="H14" s="1"/>
      <c r="I14" s="1"/>
      <c r="J14" s="6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6" customHeight="1" thickBot="1" x14ac:dyDescent="0.25">
      <c r="A15" s="222"/>
      <c r="B15" s="223"/>
      <c r="C15" s="223"/>
      <c r="D15" s="223"/>
      <c r="E15" s="223"/>
      <c r="F15" s="2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s="55" customFormat="1" ht="32.25" thickBot="1" x14ac:dyDescent="0.25">
      <c r="A16" s="362" t="s">
        <v>92</v>
      </c>
      <c r="B16" s="361">
        <f>+B4</f>
        <v>2008</v>
      </c>
      <c r="C16" s="361">
        <f>+B16+1</f>
        <v>2009</v>
      </c>
      <c r="D16" s="361">
        <f>+C16+1</f>
        <v>2010</v>
      </c>
      <c r="E16" s="361">
        <f>+D16+1</f>
        <v>2011</v>
      </c>
      <c r="F16" s="360">
        <f>+E16+1</f>
        <v>2012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66" s="55" customFormat="1" ht="6" customHeight="1" thickBot="1" x14ac:dyDescent="0.25">
      <c r="A17" s="225"/>
      <c r="B17" s="226"/>
      <c r="C17" s="226"/>
      <c r="D17" s="226"/>
      <c r="E17" s="226"/>
      <c r="F17" s="227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66" ht="18" customHeight="1" x14ac:dyDescent="0.2">
      <c r="A18" s="228" t="s">
        <v>52</v>
      </c>
      <c r="B18" s="229">
        <f>+[2]PRINCIPAL!$B$37</f>
        <v>4034</v>
      </c>
      <c r="C18" s="229">
        <f>+[2]PRINCIPAL!$C$37</f>
        <v>4767</v>
      </c>
      <c r="D18" s="229">
        <f>+[2]PRINCIPAL!$D$37</f>
        <v>3967</v>
      </c>
      <c r="E18" s="229">
        <f>+[2]PRINCIPAL!$E$37</f>
        <v>4680</v>
      </c>
      <c r="F18" s="230">
        <f>+[2]PRINCIPAL!$F$37</f>
        <v>4172</v>
      </c>
      <c r="G18" s="56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8"/>
      <c r="AQ18" s="58"/>
      <c r="AR18" s="58"/>
      <c r="AS18" s="58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1"/>
      <c r="BJ18" s="1"/>
      <c r="BK18" s="1"/>
      <c r="BL18" s="1"/>
      <c r="BM18" s="1"/>
      <c r="BN18" s="1"/>
    </row>
    <row r="19" spans="1:66" ht="18" customHeight="1" x14ac:dyDescent="0.25">
      <c r="A19" s="231" t="s">
        <v>49</v>
      </c>
      <c r="B19" s="232">
        <f>+[2]PRINCIPAL!$B$38</f>
        <v>45351.037470000003</v>
      </c>
      <c r="C19" s="232">
        <f>+[2]PRINCIPAL!$C$38</f>
        <v>69556.753010000015</v>
      </c>
      <c r="D19" s="232">
        <f>+[2]PRINCIPAL!$D$38</f>
        <v>62219.883672000004</v>
      </c>
      <c r="E19" s="232">
        <f>+[2]PRINCIPAL!$E$38</f>
        <v>69348.221529999995</v>
      </c>
      <c r="F19" s="233">
        <f>+[2]PRINCIPAL!$F$38</f>
        <v>59836.679810000001</v>
      </c>
      <c r="G19" s="59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1"/>
      <c r="BJ19" s="1"/>
      <c r="BK19" s="1"/>
      <c r="BL19" s="1"/>
      <c r="BM19" s="1"/>
      <c r="BN19" s="1"/>
    </row>
    <row r="20" spans="1:66" ht="18" customHeight="1" thickBot="1" x14ac:dyDescent="0.25">
      <c r="A20" s="234" t="s">
        <v>50</v>
      </c>
      <c r="B20" s="235">
        <f>+B19*8.75</f>
        <v>396821.57786250004</v>
      </c>
      <c r="C20" s="235">
        <f>+C19*8.75</f>
        <v>608621.58883750008</v>
      </c>
      <c r="D20" s="235">
        <f>+D19*8.75</f>
        <v>544423.98213000002</v>
      </c>
      <c r="E20" s="235">
        <f>E19*8.75</f>
        <v>606796.93838750001</v>
      </c>
      <c r="F20" s="236">
        <f>F19*8.75</f>
        <v>523570.94833749998</v>
      </c>
      <c r="G20" s="59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1"/>
      <c r="BJ20" s="1"/>
      <c r="BK20" s="1"/>
      <c r="BL20" s="1"/>
      <c r="BM20" s="1"/>
      <c r="BN20" s="1"/>
    </row>
    <row r="21" spans="1:66" ht="15.75" thickBot="1" x14ac:dyDescent="0.25">
      <c r="A21" s="436" t="s">
        <v>10</v>
      </c>
      <c r="B21" s="437"/>
      <c r="C21" s="437"/>
      <c r="D21" s="437"/>
      <c r="E21" s="437"/>
      <c r="F21" s="438"/>
      <c r="G21" s="59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1"/>
      <c r="BJ21" s="1"/>
      <c r="BK21" s="1"/>
      <c r="BL21" s="1"/>
      <c r="BM21" s="1"/>
      <c r="BN21" s="1"/>
    </row>
    <row r="22" spans="1:66" ht="18" customHeight="1" x14ac:dyDescent="0.2">
      <c r="A22" s="228" t="s">
        <v>52</v>
      </c>
      <c r="B22" s="237">
        <f>+[2]PRINCIPAL!$B$41</f>
        <v>699</v>
      </c>
      <c r="C22" s="237">
        <f>+[2]PRINCIPAL!$C$41</f>
        <v>685</v>
      </c>
      <c r="D22" s="237">
        <f>+[2]PRINCIPAL!$D$41</f>
        <v>709</v>
      </c>
      <c r="E22" s="237">
        <f>+[2]PRINCIPAL!$E$41</f>
        <v>1446</v>
      </c>
      <c r="F22" s="238">
        <f>+[2]PRINCIPAL!$F$41</f>
        <v>1095</v>
      </c>
      <c r="G22" s="56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8"/>
      <c r="AR22" s="58"/>
      <c r="AS22" s="58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1"/>
      <c r="BJ22" s="1"/>
      <c r="BK22" s="1"/>
      <c r="BL22" s="1"/>
      <c r="BM22" s="1"/>
      <c r="BN22" s="1"/>
    </row>
    <row r="23" spans="1:66" ht="18" customHeight="1" x14ac:dyDescent="0.25">
      <c r="A23" s="231" t="s">
        <v>49</v>
      </c>
      <c r="B23" s="239">
        <f>+[2]PRINCIPAL!$B$42</f>
        <v>10321.402340000001</v>
      </c>
      <c r="C23" s="239">
        <f>+[2]PRINCIPAL!$C$42</f>
        <v>18200.350140000002</v>
      </c>
      <c r="D23" s="239">
        <f>+[2]PRINCIPAL!$D$42</f>
        <v>18049.16403</v>
      </c>
      <c r="E23" s="239">
        <f>+[2]PRINCIPAL!$E$42</f>
        <v>27047.772149999997</v>
      </c>
      <c r="F23" s="240">
        <f>+[2]PRINCIPAL!$F$42</f>
        <v>21042.980909999998</v>
      </c>
      <c r="G23" s="59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1"/>
      <c r="BJ23" s="1"/>
      <c r="BK23" s="1"/>
      <c r="BL23" s="1"/>
      <c r="BM23" s="1"/>
      <c r="BN23" s="1"/>
    </row>
    <row r="24" spans="1:66" ht="18" customHeight="1" thickBot="1" x14ac:dyDescent="0.25">
      <c r="A24" s="234" t="s">
        <v>50</v>
      </c>
      <c r="B24" s="241">
        <f>+B23*8.75</f>
        <v>90312.270474999998</v>
      </c>
      <c r="C24" s="241">
        <f>+C23*8.75</f>
        <v>159253.06372500001</v>
      </c>
      <c r="D24" s="241">
        <f>+D23*8.75</f>
        <v>157930.18526249999</v>
      </c>
      <c r="E24" s="241">
        <f>+E23*8.75</f>
        <v>236668.00631249999</v>
      </c>
      <c r="F24" s="242">
        <f>+F23*8.75</f>
        <v>184126.08296249999</v>
      </c>
      <c r="G24" s="59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1"/>
      <c r="BJ24" s="1"/>
      <c r="BK24" s="1"/>
      <c r="BL24" s="1"/>
      <c r="BM24" s="1"/>
      <c r="BN24" s="1"/>
    </row>
    <row r="25" spans="1:66" ht="15.75" thickBot="1" x14ac:dyDescent="0.25">
      <c r="A25" s="436" t="s">
        <v>11</v>
      </c>
      <c r="B25" s="437"/>
      <c r="C25" s="437"/>
      <c r="D25" s="437"/>
      <c r="E25" s="437"/>
      <c r="F25" s="438"/>
      <c r="G25" s="59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1"/>
      <c r="BJ25" s="1"/>
      <c r="BK25" s="1"/>
      <c r="BL25" s="1"/>
      <c r="BM25" s="1"/>
      <c r="BN25" s="1"/>
    </row>
    <row r="26" spans="1:66" ht="18" customHeight="1" x14ac:dyDescent="0.2">
      <c r="A26" s="228" t="s">
        <v>52</v>
      </c>
      <c r="B26" s="237">
        <f>+[2]PRINCIPAL!$B$47</f>
        <v>1868</v>
      </c>
      <c r="C26" s="237">
        <f>+[2]PRINCIPAL!$C$47</f>
        <v>2472</v>
      </c>
      <c r="D26" s="237">
        <f>+[2]PRINCIPAL!$D$47</f>
        <v>2300</v>
      </c>
      <c r="E26" s="237">
        <f>+[2]PRINCIPAL!$E$47</f>
        <v>2325</v>
      </c>
      <c r="F26" s="238">
        <f>+[2]PRINCIPAL!$F$47</f>
        <v>2156</v>
      </c>
      <c r="G26" s="56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8"/>
      <c r="AM26" s="58"/>
      <c r="AN26" s="58"/>
      <c r="AO26" s="58"/>
      <c r="AP26" s="58"/>
      <c r="AQ26" s="58"/>
      <c r="AR26" s="58"/>
      <c r="AS26" s="58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1"/>
      <c r="BJ26" s="1"/>
      <c r="BK26" s="1"/>
      <c r="BL26" s="1"/>
      <c r="BM26" s="1"/>
      <c r="BN26" s="1"/>
    </row>
    <row r="27" spans="1:66" ht="18" customHeight="1" x14ac:dyDescent="0.25">
      <c r="A27" s="231" t="s">
        <v>49</v>
      </c>
      <c r="B27" s="239">
        <f>+[2]PRINCIPAL!$B$48</f>
        <v>24053.691419999996</v>
      </c>
      <c r="C27" s="239">
        <f>+[2]PRINCIPAL!$C$48</f>
        <v>36672.643620000003</v>
      </c>
      <c r="D27" s="239">
        <f>+[2]PRINCIPAL!$D$48</f>
        <v>35669.93404</v>
      </c>
      <c r="E27" s="239">
        <f>+[2]PRINCIPAL!$E$48</f>
        <v>34251.472259999995</v>
      </c>
      <c r="F27" s="240">
        <f>+[2]PRINCIPAL!$F$48</f>
        <v>30976.795569999998</v>
      </c>
      <c r="G27" s="59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1"/>
      <c r="BJ27" s="1"/>
      <c r="BK27" s="1"/>
      <c r="BL27" s="1"/>
      <c r="BM27" s="1"/>
      <c r="BN27" s="1"/>
    </row>
    <row r="28" spans="1:66" ht="18" customHeight="1" thickBot="1" x14ac:dyDescent="0.25">
      <c r="A28" s="234" t="s">
        <v>50</v>
      </c>
      <c r="B28" s="241">
        <f>+B27*8.75</f>
        <v>210469.79992499997</v>
      </c>
      <c r="C28" s="241">
        <f>+C27*8.75</f>
        <v>320885.63167500001</v>
      </c>
      <c r="D28" s="241">
        <f>+D27*8.75</f>
        <v>312111.92284999997</v>
      </c>
      <c r="E28" s="241">
        <f>+E27*8.75</f>
        <v>299700.38227499998</v>
      </c>
      <c r="F28" s="242">
        <f>+F27*8.75</f>
        <v>271046.96123750001</v>
      </c>
      <c r="G28" s="59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1"/>
      <c r="BJ28" s="1"/>
      <c r="BK28" s="1"/>
      <c r="BL28" s="1"/>
      <c r="BM28" s="1"/>
      <c r="BN28" s="1"/>
    </row>
    <row r="29" spans="1:66" ht="15.75" thickBot="1" x14ac:dyDescent="0.25">
      <c r="A29" s="436" t="s">
        <v>57</v>
      </c>
      <c r="B29" s="437"/>
      <c r="C29" s="437"/>
      <c r="D29" s="437"/>
      <c r="E29" s="437"/>
      <c r="F29" s="438"/>
      <c r="G29" s="59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1"/>
      <c r="BJ29" s="1"/>
      <c r="BK29" s="1"/>
      <c r="BL29" s="1"/>
      <c r="BM29" s="1"/>
      <c r="BN29" s="1"/>
    </row>
    <row r="30" spans="1:66" ht="18" customHeight="1" x14ac:dyDescent="0.2">
      <c r="A30" s="228" t="s">
        <v>52</v>
      </c>
      <c r="B30" s="237">
        <f>+[2]PRINCIPAL!$B$57</f>
        <v>1159</v>
      </c>
      <c r="C30" s="237">
        <f>+[2]PRINCIPAL!$C$57</f>
        <v>1111</v>
      </c>
      <c r="D30" s="237">
        <f>+[2]PRINCIPAL!$D$57</f>
        <v>672</v>
      </c>
      <c r="E30" s="237">
        <f>+[2]PRINCIPAL!$E$57</f>
        <v>605</v>
      </c>
      <c r="F30" s="238">
        <f>+[2]PRINCIPAL!$F$57</f>
        <v>634</v>
      </c>
      <c r="G30" s="59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1"/>
      <c r="BJ30" s="1"/>
      <c r="BK30" s="1"/>
      <c r="BL30" s="1"/>
      <c r="BM30" s="1"/>
      <c r="BN30" s="1"/>
    </row>
    <row r="31" spans="1:66" ht="18" customHeight="1" x14ac:dyDescent="0.25">
      <c r="A31" s="231" t="s">
        <v>49</v>
      </c>
      <c r="B31" s="239">
        <f>+[2]PRINCIPAL!$B$58</f>
        <v>7910.2955899999997</v>
      </c>
      <c r="C31" s="239">
        <f>+[2]PRINCIPAL!$C$58</f>
        <v>8147.4279800000004</v>
      </c>
      <c r="D31" s="239">
        <f>+[2]PRINCIPAL!$D$58</f>
        <v>5257.9517799999994</v>
      </c>
      <c r="E31" s="239">
        <f>+[2]PRINCIPAL!$E$58</f>
        <v>4540.7418899999993</v>
      </c>
      <c r="F31" s="240">
        <f>+[2]PRINCIPAL!$F$58</f>
        <v>5025.30044</v>
      </c>
      <c r="G31" s="59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1"/>
      <c r="BJ31" s="1"/>
      <c r="BK31" s="1"/>
      <c r="BL31" s="1"/>
      <c r="BM31" s="1"/>
      <c r="BN31" s="1"/>
    </row>
    <row r="32" spans="1:66" ht="18" customHeight="1" thickBot="1" x14ac:dyDescent="0.25">
      <c r="A32" s="234" t="s">
        <v>50</v>
      </c>
      <c r="B32" s="243">
        <f>B31*8.75</f>
        <v>69215.086412499993</v>
      </c>
      <c r="C32" s="241">
        <f>+C31*8.75</f>
        <v>71289.994825000002</v>
      </c>
      <c r="D32" s="241">
        <f>D31*8.75</f>
        <v>46007.078074999998</v>
      </c>
      <c r="E32" s="241">
        <f>E31*8.75</f>
        <v>39731.491537499991</v>
      </c>
      <c r="F32" s="242">
        <f>F31*8.75</f>
        <v>43971.378850000001</v>
      </c>
      <c r="G32" s="59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1"/>
      <c r="BJ32" s="1"/>
      <c r="BK32" s="1"/>
      <c r="BL32" s="1"/>
      <c r="BM32" s="1"/>
      <c r="BN32" s="1"/>
    </row>
    <row r="33" spans="1:66" ht="15.75" thickBot="1" x14ac:dyDescent="0.25">
      <c r="A33" s="436" t="s">
        <v>82</v>
      </c>
      <c r="B33" s="437"/>
      <c r="C33" s="437"/>
      <c r="D33" s="437"/>
      <c r="E33" s="437"/>
      <c r="F33" s="438"/>
      <c r="G33" s="59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1"/>
      <c r="BJ33" s="1"/>
      <c r="BK33" s="1"/>
      <c r="BL33" s="1"/>
      <c r="BM33" s="1"/>
      <c r="BN33" s="1"/>
    </row>
    <row r="34" spans="1:66" ht="18" customHeight="1" x14ac:dyDescent="0.2">
      <c r="A34" s="228" t="s">
        <v>52</v>
      </c>
      <c r="B34" s="237">
        <f>'[2]GESTION OPERATIVA WEB'!$B$35</f>
        <v>308</v>
      </c>
      <c r="C34" s="237">
        <f>'[2]GESTION OPERATIVA WEB'!$C$35</f>
        <v>499</v>
      </c>
      <c r="D34" s="237">
        <f>'[2]GESTION OPERATIVA WEB'!$D$35</f>
        <v>286</v>
      </c>
      <c r="E34" s="237">
        <f>'[2]GESTION OPERATIVA WEB'!$E$35</f>
        <v>304</v>
      </c>
      <c r="F34" s="238">
        <f>'[2]GESTION OPERATIVA WEB'!$F$35</f>
        <v>287</v>
      </c>
      <c r="G34" s="56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8"/>
      <c r="AP34" s="58"/>
      <c r="AQ34" s="58"/>
      <c r="AR34" s="58"/>
      <c r="AS34" s="58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1"/>
      <c r="BJ34" s="1"/>
      <c r="BK34" s="1"/>
      <c r="BL34" s="1"/>
      <c r="BM34" s="1"/>
      <c r="BN34" s="1"/>
    </row>
    <row r="35" spans="1:66" ht="18" customHeight="1" x14ac:dyDescent="0.25">
      <c r="A35" s="231" t="s">
        <v>49</v>
      </c>
      <c r="B35" s="239">
        <f>'[2]GESTION OPERATIVA WEB'!$B$36</f>
        <v>3065.6481200000003</v>
      </c>
      <c r="C35" s="239">
        <f>'[2]GESTION OPERATIVA WEB'!$C$36</f>
        <v>6536.3312699999988</v>
      </c>
      <c r="D35" s="239">
        <f>'[2]GESTION OPERATIVA WEB'!$D$36</f>
        <v>3242.8338219999996</v>
      </c>
      <c r="E35" s="239">
        <f>'[2]GESTION OPERATIVA WEB'!$E$36</f>
        <v>3508.2352299999998</v>
      </c>
      <c r="F35" s="240">
        <f>'[2]GESTION OPERATIVA WEB'!$F$36</f>
        <v>2791.6028900000001</v>
      </c>
      <c r="G35" s="59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1"/>
      <c r="BJ35" s="1"/>
      <c r="BK35" s="1"/>
      <c r="BL35" s="1"/>
      <c r="BM35" s="1"/>
      <c r="BN35" s="1"/>
    </row>
    <row r="36" spans="1:66" ht="18" customHeight="1" thickBot="1" x14ac:dyDescent="0.25">
      <c r="A36" s="234" t="s">
        <v>50</v>
      </c>
      <c r="B36" s="241">
        <f>+B35*8.75</f>
        <v>26824.421050000001</v>
      </c>
      <c r="C36" s="241">
        <f>+C35*8.75</f>
        <v>57192.898612499986</v>
      </c>
      <c r="D36" s="241">
        <f>+D35*8.75</f>
        <v>28374.795942499997</v>
      </c>
      <c r="E36" s="241">
        <f>+E35*8.75</f>
        <v>30697.058262499999</v>
      </c>
      <c r="F36" s="242">
        <f>+F35*8.75</f>
        <v>24426.525287500001</v>
      </c>
      <c r="G36" s="59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1"/>
      <c r="BJ36" s="1"/>
      <c r="BK36" s="1"/>
      <c r="BL36" s="1"/>
      <c r="BM36" s="1"/>
      <c r="BN36" s="1"/>
    </row>
    <row r="37" spans="1:66" ht="7.5" customHeight="1" x14ac:dyDescent="0.2">
      <c r="A37" s="244"/>
      <c r="B37" s="245"/>
      <c r="C37" s="245"/>
      <c r="D37" s="245"/>
      <c r="E37" s="245"/>
      <c r="F37" s="246"/>
      <c r="G37" s="59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1"/>
      <c r="BJ37" s="1"/>
      <c r="BK37" s="1"/>
      <c r="BL37" s="1"/>
      <c r="BM37" s="1"/>
      <c r="BN37" s="1"/>
    </row>
    <row r="38" spans="1:66" x14ac:dyDescent="0.2">
      <c r="A38" s="244" t="s">
        <v>6</v>
      </c>
      <c r="B38" s="245"/>
      <c r="C38" s="245"/>
      <c r="D38" s="245"/>
      <c r="E38" s="245"/>
      <c r="F38" s="246"/>
      <c r="G38" s="59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1"/>
      <c r="BJ38" s="1"/>
      <c r="BK38" s="1"/>
      <c r="BL38" s="1"/>
      <c r="BM38" s="1"/>
      <c r="BN38" s="1"/>
    </row>
    <row r="39" spans="1:66" ht="13.5" thickBot="1" x14ac:dyDescent="0.25">
      <c r="A39" s="247" t="s">
        <v>86</v>
      </c>
      <c r="B39" s="248"/>
      <c r="C39" s="248"/>
      <c r="D39" s="248"/>
      <c r="E39" s="248"/>
      <c r="F39" s="249"/>
      <c r="G39" s="59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1"/>
      <c r="BJ39" s="1"/>
      <c r="BK39" s="1"/>
      <c r="BL39" s="1"/>
      <c r="BM39" s="1"/>
      <c r="BN39" s="1"/>
    </row>
    <row r="40" spans="1:66" x14ac:dyDescent="0.2">
      <c r="A40" s="250"/>
      <c r="B40" s="251"/>
      <c r="C40" s="251"/>
      <c r="D40" s="251"/>
      <c r="E40" s="251"/>
      <c r="F40" s="251"/>
      <c r="G40" s="59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1"/>
      <c r="BJ40" s="1"/>
      <c r="BK40" s="1"/>
      <c r="BL40" s="1"/>
      <c r="BM40" s="1"/>
      <c r="BN40" s="1"/>
    </row>
    <row r="41" spans="1:66" x14ac:dyDescent="0.2">
      <c r="A41" s="252"/>
      <c r="B41" s="297"/>
      <c r="C41" s="297"/>
      <c r="D41" s="297"/>
      <c r="E41" s="297"/>
      <c r="F41" s="297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1"/>
      <c r="BJ41" s="1"/>
      <c r="BK41" s="1"/>
      <c r="BL41" s="1"/>
      <c r="BM41" s="1"/>
      <c r="BN41" s="1"/>
    </row>
    <row r="42" spans="1:66" x14ac:dyDescent="0.2">
      <c r="B42" s="298"/>
      <c r="C42" s="298"/>
      <c r="D42" s="298"/>
      <c r="E42" s="298"/>
      <c r="F42" s="29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1"/>
      <c r="BJ42" s="1"/>
      <c r="BK42" s="1"/>
      <c r="BL42" s="1"/>
      <c r="BM42" s="1"/>
      <c r="BN42" s="1"/>
    </row>
    <row r="43" spans="1:66" x14ac:dyDescent="0.2">
      <c r="B43" s="295">
        <f t="shared" ref="B43:E43" si="0">+B34+B30+B26+B22</f>
        <v>4034</v>
      </c>
      <c r="C43" s="295">
        <f t="shared" si="0"/>
        <v>4767</v>
      </c>
      <c r="D43" s="295">
        <f t="shared" si="0"/>
        <v>3967</v>
      </c>
      <c r="E43" s="295">
        <f t="shared" si="0"/>
        <v>4680</v>
      </c>
      <c r="F43" s="295">
        <f>+F34+F30+F26+F22</f>
        <v>4172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1"/>
      <c r="BJ43" s="1"/>
      <c r="BK43" s="1"/>
      <c r="BL43" s="1"/>
      <c r="BM43" s="1"/>
      <c r="BN43" s="1"/>
    </row>
    <row r="44" spans="1:66" x14ac:dyDescent="0.2">
      <c r="B44" s="296">
        <f t="shared" ref="B44:E44" si="1">+B35+B31+B27+B23</f>
        <v>45351.037469999996</v>
      </c>
      <c r="C44" s="296">
        <f t="shared" si="1"/>
        <v>69556.753010000015</v>
      </c>
      <c r="D44" s="296">
        <f t="shared" si="1"/>
        <v>62219.883671999996</v>
      </c>
      <c r="E44" s="296">
        <f t="shared" si="1"/>
        <v>69348.221529999981</v>
      </c>
      <c r="F44" s="296">
        <f>+F35+F31+F27+F23</f>
        <v>59836.679809999994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1"/>
      <c r="BJ44" s="1"/>
      <c r="BK44" s="1"/>
      <c r="BL44" s="1"/>
      <c r="BM44" s="1"/>
      <c r="BN44" s="1"/>
    </row>
    <row r="45" spans="1:66" x14ac:dyDescent="0.2">
      <c r="B45" s="295">
        <f t="shared" ref="B45:E45" si="2">+B43-B18</f>
        <v>0</v>
      </c>
      <c r="C45" s="295">
        <f t="shared" si="2"/>
        <v>0</v>
      </c>
      <c r="D45" s="295">
        <f t="shared" si="2"/>
        <v>0</v>
      </c>
      <c r="E45" s="295">
        <f t="shared" si="2"/>
        <v>0</v>
      </c>
      <c r="F45" s="295">
        <f>+F43-F18</f>
        <v>0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1"/>
      <c r="BJ45" s="1"/>
      <c r="BK45" s="1"/>
      <c r="BL45" s="1"/>
      <c r="BM45" s="1"/>
      <c r="BN45" s="1"/>
    </row>
    <row r="46" spans="1:66" x14ac:dyDescent="0.2">
      <c r="B46" s="310">
        <f t="shared" ref="B46:E46" si="3">+B44-B19</f>
        <v>0</v>
      </c>
      <c r="C46" s="310">
        <f t="shared" si="3"/>
        <v>0</v>
      </c>
      <c r="D46" s="310">
        <f t="shared" si="3"/>
        <v>0</v>
      </c>
      <c r="E46" s="310">
        <f t="shared" si="3"/>
        <v>0</v>
      </c>
      <c r="F46" s="310">
        <f>+F44-F19</f>
        <v>0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1"/>
      <c r="BJ46" s="1"/>
      <c r="BK46" s="1"/>
      <c r="BL46" s="1"/>
      <c r="BM46" s="1"/>
      <c r="BN46" s="1"/>
    </row>
    <row r="47" spans="1:66" x14ac:dyDescent="0.2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1"/>
      <c r="BJ47" s="1"/>
      <c r="BK47" s="1"/>
      <c r="BL47" s="1"/>
      <c r="BM47" s="1"/>
      <c r="BN47" s="1"/>
    </row>
    <row r="48" spans="1:66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1"/>
      <c r="BJ48" s="1"/>
      <c r="BK48" s="1"/>
      <c r="BL48" s="1"/>
      <c r="BM48" s="1"/>
      <c r="BN48" s="1"/>
    </row>
    <row r="49" spans="2:66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1"/>
      <c r="BJ49" s="1"/>
      <c r="BK49" s="1"/>
      <c r="BL49" s="1"/>
      <c r="BM49" s="1"/>
      <c r="BN49" s="1"/>
    </row>
    <row r="50" spans="2:66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1"/>
      <c r="BJ50" s="1"/>
      <c r="BK50" s="1"/>
      <c r="BL50" s="1"/>
      <c r="BM50" s="1"/>
      <c r="BN50" s="1"/>
    </row>
    <row r="51" spans="2:66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1"/>
      <c r="BJ51" s="1"/>
      <c r="BK51" s="1"/>
      <c r="BL51" s="1"/>
      <c r="BM51" s="1"/>
      <c r="BN51" s="1"/>
    </row>
    <row r="52" spans="2:66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1"/>
      <c r="BJ52" s="1"/>
      <c r="BK52" s="1"/>
      <c r="BL52" s="1"/>
      <c r="BM52" s="1"/>
      <c r="BN52" s="1"/>
    </row>
    <row r="53" spans="2:66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1"/>
      <c r="BJ53" s="1"/>
      <c r="BK53" s="1"/>
      <c r="BL53" s="1"/>
      <c r="BM53" s="1"/>
      <c r="BN53" s="1"/>
    </row>
    <row r="54" spans="2:66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1"/>
      <c r="BJ54" s="1"/>
      <c r="BK54" s="1"/>
      <c r="BL54" s="1"/>
      <c r="BM54" s="1"/>
      <c r="BN54" s="1"/>
    </row>
    <row r="55" spans="2:66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1"/>
      <c r="BJ55" s="1"/>
      <c r="BK55" s="1"/>
      <c r="BL55" s="1"/>
      <c r="BM55" s="1"/>
      <c r="BN55" s="1"/>
    </row>
    <row r="56" spans="2:66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1"/>
      <c r="BJ56" s="1"/>
      <c r="BK56" s="1"/>
      <c r="BL56" s="1"/>
      <c r="BM56" s="1"/>
      <c r="BN56" s="1"/>
    </row>
    <row r="57" spans="2:66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1"/>
      <c r="BJ57" s="1"/>
      <c r="BK57" s="1"/>
      <c r="BL57" s="1"/>
      <c r="BM57" s="1"/>
      <c r="BN57" s="1"/>
    </row>
    <row r="58" spans="2:66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1"/>
      <c r="BJ58" s="1"/>
      <c r="BK58" s="1"/>
      <c r="BL58" s="1"/>
      <c r="BM58" s="1"/>
      <c r="BN58" s="1"/>
    </row>
    <row r="59" spans="2:66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1"/>
      <c r="BJ59" s="1"/>
      <c r="BK59" s="1"/>
      <c r="BL59" s="1"/>
      <c r="BM59" s="1"/>
      <c r="BN59" s="1"/>
    </row>
    <row r="60" spans="2:66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1"/>
      <c r="BJ60" s="1"/>
      <c r="BK60" s="1"/>
      <c r="BL60" s="1"/>
      <c r="BM60" s="1"/>
      <c r="BN60" s="1"/>
    </row>
    <row r="61" spans="2:66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1"/>
      <c r="BJ61" s="1"/>
      <c r="BK61" s="1"/>
      <c r="BL61" s="1"/>
      <c r="BM61" s="1"/>
      <c r="BN61" s="1"/>
    </row>
    <row r="62" spans="2:66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1"/>
      <c r="BJ62" s="1"/>
      <c r="BK62" s="1"/>
      <c r="BL62" s="1"/>
      <c r="BM62" s="1"/>
      <c r="BN62" s="1"/>
    </row>
    <row r="63" spans="2:66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1"/>
      <c r="BJ63" s="1"/>
      <c r="BK63" s="1"/>
      <c r="BL63" s="1"/>
      <c r="BM63" s="1"/>
      <c r="BN63" s="1"/>
    </row>
    <row r="64" spans="2:66" x14ac:dyDescent="0.2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1"/>
      <c r="BJ64" s="1"/>
      <c r="BK64" s="1"/>
      <c r="BL64" s="1"/>
      <c r="BM64" s="1"/>
      <c r="BN64" s="1"/>
    </row>
    <row r="65" spans="2:66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1"/>
      <c r="BJ65" s="1"/>
      <c r="BK65" s="1"/>
      <c r="BL65" s="1"/>
      <c r="BM65" s="1"/>
      <c r="BN65" s="1"/>
    </row>
    <row r="66" spans="2:66" x14ac:dyDescent="0.2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1"/>
      <c r="BJ66" s="1"/>
      <c r="BK66" s="1"/>
      <c r="BL66" s="1"/>
      <c r="BM66" s="1"/>
      <c r="BN66" s="1"/>
    </row>
    <row r="67" spans="2:66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1"/>
      <c r="BJ67" s="1"/>
      <c r="BK67" s="1"/>
      <c r="BL67" s="1"/>
      <c r="BM67" s="1"/>
      <c r="BN67" s="1"/>
    </row>
    <row r="68" spans="2:66" x14ac:dyDescent="0.2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1"/>
      <c r="BJ68" s="1"/>
      <c r="BK68" s="1"/>
      <c r="BL68" s="1"/>
      <c r="BM68" s="1"/>
      <c r="BN68" s="1"/>
    </row>
    <row r="69" spans="2:66" x14ac:dyDescent="0.2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1"/>
      <c r="BJ69" s="1"/>
      <c r="BK69" s="1"/>
      <c r="BL69" s="1"/>
      <c r="BM69" s="1"/>
      <c r="BN69" s="1"/>
    </row>
    <row r="70" spans="2:66" x14ac:dyDescent="0.2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1"/>
      <c r="BJ70" s="1"/>
      <c r="BK70" s="1"/>
      <c r="BL70" s="1"/>
      <c r="BM70" s="1"/>
      <c r="BN70" s="1"/>
    </row>
    <row r="71" spans="2:66" x14ac:dyDescent="0.2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1"/>
      <c r="BJ71" s="1"/>
      <c r="BK71" s="1"/>
      <c r="BL71" s="1"/>
      <c r="BM71" s="1"/>
      <c r="BN71" s="1"/>
    </row>
    <row r="72" spans="2:66" x14ac:dyDescent="0.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1"/>
      <c r="BJ72" s="1"/>
      <c r="BK72" s="1"/>
      <c r="BL72" s="1"/>
      <c r="BM72" s="1"/>
      <c r="BN72" s="1"/>
    </row>
    <row r="73" spans="2:66" x14ac:dyDescent="0.2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1"/>
      <c r="BJ73" s="1"/>
      <c r="BK73" s="1"/>
      <c r="BL73" s="1"/>
      <c r="BM73" s="1"/>
      <c r="BN73" s="1"/>
    </row>
    <row r="74" spans="2:66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1"/>
      <c r="BJ74" s="1"/>
      <c r="BK74" s="1"/>
      <c r="BL74" s="1"/>
      <c r="BM74" s="1"/>
      <c r="BN74" s="1"/>
    </row>
    <row r="75" spans="2:66" x14ac:dyDescent="0.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1"/>
      <c r="BJ75" s="1"/>
      <c r="BK75" s="1"/>
      <c r="BL75" s="1"/>
      <c r="BM75" s="1"/>
      <c r="BN75" s="1"/>
    </row>
    <row r="76" spans="2:66" x14ac:dyDescent="0.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1"/>
      <c r="BJ76" s="1"/>
      <c r="BK76" s="1"/>
      <c r="BL76" s="1"/>
      <c r="BM76" s="1"/>
      <c r="BN76" s="1"/>
    </row>
    <row r="77" spans="2:66" x14ac:dyDescent="0.2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1"/>
      <c r="BJ77" s="1"/>
      <c r="BK77" s="1"/>
      <c r="BL77" s="1"/>
      <c r="BM77" s="1"/>
      <c r="BN77" s="1"/>
    </row>
    <row r="78" spans="2:66" x14ac:dyDescent="0.2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1"/>
      <c r="BJ78" s="1"/>
      <c r="BK78" s="1"/>
      <c r="BL78" s="1"/>
      <c r="BM78" s="1"/>
      <c r="BN78" s="1"/>
    </row>
    <row r="79" spans="2:66" x14ac:dyDescent="0.2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1"/>
      <c r="BJ79" s="1"/>
      <c r="BK79" s="1"/>
      <c r="BL79" s="1"/>
      <c r="BM79" s="1"/>
      <c r="BN79" s="1"/>
    </row>
    <row r="80" spans="2:66" x14ac:dyDescent="0.2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1"/>
      <c r="BJ80" s="1"/>
      <c r="BK80" s="1"/>
      <c r="BL80" s="1"/>
      <c r="BM80" s="1"/>
      <c r="BN80" s="1"/>
    </row>
    <row r="81" spans="2:66" x14ac:dyDescent="0.2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1"/>
      <c r="BJ81" s="1"/>
      <c r="BK81" s="1"/>
      <c r="BL81" s="1"/>
      <c r="BM81" s="1"/>
      <c r="BN81" s="1"/>
    </row>
    <row r="82" spans="2:66" x14ac:dyDescent="0.2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1"/>
      <c r="BJ82" s="1"/>
      <c r="BK82" s="1"/>
      <c r="BL82" s="1"/>
      <c r="BM82" s="1"/>
      <c r="BN82" s="1"/>
    </row>
    <row r="83" spans="2:66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1"/>
      <c r="BJ83" s="1"/>
      <c r="BK83" s="1"/>
      <c r="BL83" s="1"/>
      <c r="BM83" s="1"/>
      <c r="BN83" s="1"/>
    </row>
    <row r="84" spans="2:66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1"/>
      <c r="BJ84" s="1"/>
      <c r="BK84" s="1"/>
      <c r="BL84" s="1"/>
      <c r="BM84" s="1"/>
      <c r="BN84" s="1"/>
    </row>
    <row r="85" spans="2:66" x14ac:dyDescent="0.2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1"/>
      <c r="BJ85" s="1"/>
      <c r="BK85" s="1"/>
      <c r="BL85" s="1"/>
      <c r="BM85" s="1"/>
      <c r="BN85" s="1"/>
    </row>
    <row r="86" spans="2:66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1"/>
      <c r="BJ86" s="1"/>
      <c r="BK86" s="1"/>
      <c r="BL86" s="1"/>
      <c r="BM86" s="1"/>
      <c r="BN86" s="1"/>
    </row>
    <row r="87" spans="2:66" x14ac:dyDescent="0.2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1"/>
      <c r="BJ87" s="1"/>
      <c r="BK87" s="1"/>
      <c r="BL87" s="1"/>
      <c r="BM87" s="1"/>
      <c r="BN87" s="1"/>
    </row>
    <row r="88" spans="2:66" x14ac:dyDescent="0.2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1"/>
      <c r="BJ88" s="1"/>
      <c r="BK88" s="1"/>
      <c r="BL88" s="1"/>
      <c r="BM88" s="1"/>
      <c r="BN88" s="1"/>
    </row>
    <row r="89" spans="2:66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1"/>
      <c r="BJ89" s="1"/>
      <c r="BK89" s="1"/>
      <c r="BL89" s="1"/>
      <c r="BM89" s="1"/>
      <c r="BN89" s="1"/>
    </row>
    <row r="90" spans="2:66" x14ac:dyDescent="0.2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1"/>
      <c r="BJ90" s="1"/>
      <c r="BK90" s="1"/>
      <c r="BL90" s="1"/>
      <c r="BM90" s="1"/>
      <c r="BN90" s="1"/>
    </row>
    <row r="91" spans="2:66" x14ac:dyDescent="0.2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1"/>
      <c r="BJ91" s="1"/>
      <c r="BK91" s="1"/>
      <c r="BL91" s="1"/>
      <c r="BM91" s="1"/>
      <c r="BN91" s="1"/>
    </row>
    <row r="92" spans="2:66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1"/>
      <c r="BJ92" s="1"/>
      <c r="BK92" s="1"/>
      <c r="BL92" s="1"/>
      <c r="BM92" s="1"/>
      <c r="BN92" s="1"/>
    </row>
    <row r="93" spans="2:66" x14ac:dyDescent="0.2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1"/>
      <c r="BJ93" s="1"/>
      <c r="BK93" s="1"/>
      <c r="BL93" s="1"/>
      <c r="BM93" s="1"/>
      <c r="BN93" s="1"/>
    </row>
    <row r="94" spans="2:66" x14ac:dyDescent="0.2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1"/>
      <c r="BJ94" s="1"/>
      <c r="BK94" s="1"/>
      <c r="BL94" s="1"/>
      <c r="BM94" s="1"/>
      <c r="BN94" s="1"/>
    </row>
    <row r="95" spans="2:66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1"/>
      <c r="BJ95" s="1"/>
      <c r="BK95" s="1"/>
      <c r="BL95" s="1"/>
      <c r="BM95" s="1"/>
      <c r="BN95" s="1"/>
    </row>
    <row r="96" spans="2:66" x14ac:dyDescent="0.2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1"/>
      <c r="BJ96" s="1"/>
      <c r="BK96" s="1"/>
      <c r="BL96" s="1"/>
      <c r="BM96" s="1"/>
      <c r="BN96" s="1"/>
    </row>
    <row r="97" spans="2:66" x14ac:dyDescent="0.2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1"/>
      <c r="BJ97" s="1"/>
      <c r="BK97" s="1"/>
      <c r="BL97" s="1"/>
      <c r="BM97" s="1"/>
      <c r="BN97" s="1"/>
    </row>
    <row r="98" spans="2:66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1"/>
      <c r="BJ98" s="1"/>
      <c r="BK98" s="1"/>
      <c r="BL98" s="1"/>
      <c r="BM98" s="1"/>
      <c r="BN98" s="1"/>
    </row>
    <row r="99" spans="2:66" x14ac:dyDescent="0.2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1"/>
      <c r="BJ99" s="1"/>
      <c r="BK99" s="1"/>
      <c r="BL99" s="1"/>
      <c r="BM99" s="1"/>
      <c r="BN99" s="1"/>
    </row>
    <row r="100" spans="2:66" x14ac:dyDescent="0.2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1"/>
      <c r="BJ100" s="1"/>
      <c r="BK100" s="1"/>
      <c r="BL100" s="1"/>
      <c r="BM100" s="1"/>
      <c r="BN100" s="1"/>
    </row>
    <row r="101" spans="2:66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1"/>
      <c r="BJ101" s="1"/>
      <c r="BK101" s="1"/>
      <c r="BL101" s="1"/>
      <c r="BM101" s="1"/>
      <c r="BN101" s="1"/>
    </row>
    <row r="102" spans="2:66" x14ac:dyDescent="0.2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1"/>
      <c r="BJ102" s="1"/>
      <c r="BK102" s="1"/>
      <c r="BL102" s="1"/>
      <c r="BM102" s="1"/>
      <c r="BN102" s="1"/>
    </row>
    <row r="103" spans="2:66" x14ac:dyDescent="0.2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1"/>
      <c r="BJ103" s="1"/>
      <c r="BK103" s="1"/>
      <c r="BL103" s="1"/>
      <c r="BM103" s="1"/>
      <c r="BN103" s="1"/>
    </row>
    <row r="104" spans="2:66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1"/>
      <c r="BJ104" s="1"/>
      <c r="BK104" s="1"/>
      <c r="BL104" s="1"/>
      <c r="BM104" s="1"/>
      <c r="BN104" s="1"/>
    </row>
    <row r="105" spans="2:66" x14ac:dyDescent="0.2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1"/>
      <c r="BJ105" s="1"/>
      <c r="BK105" s="1"/>
      <c r="BL105" s="1"/>
      <c r="BM105" s="1"/>
      <c r="BN105" s="1"/>
    </row>
    <row r="106" spans="2:66" x14ac:dyDescent="0.2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1"/>
      <c r="BJ106" s="1"/>
      <c r="BK106" s="1"/>
      <c r="BL106" s="1"/>
      <c r="BM106" s="1"/>
      <c r="BN106" s="1"/>
    </row>
    <row r="107" spans="2:66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1"/>
      <c r="BJ107" s="1"/>
      <c r="BK107" s="1"/>
      <c r="BL107" s="1"/>
      <c r="BM107" s="1"/>
      <c r="BN107" s="1"/>
    </row>
    <row r="108" spans="2:66" x14ac:dyDescent="0.2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1"/>
      <c r="BJ108" s="1"/>
      <c r="BK108" s="1"/>
      <c r="BL108" s="1"/>
      <c r="BM108" s="1"/>
      <c r="BN108" s="1"/>
    </row>
    <row r="109" spans="2:66" x14ac:dyDescent="0.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1"/>
      <c r="BJ109" s="1"/>
      <c r="BK109" s="1"/>
      <c r="BL109" s="1"/>
      <c r="BM109" s="1"/>
      <c r="BN109" s="1"/>
    </row>
    <row r="110" spans="2:66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1"/>
      <c r="BJ110" s="1"/>
      <c r="BK110" s="1"/>
      <c r="BL110" s="1"/>
      <c r="BM110" s="1"/>
      <c r="BN110" s="1"/>
    </row>
    <row r="111" spans="2:66" x14ac:dyDescent="0.2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1"/>
      <c r="BJ111" s="1"/>
      <c r="BK111" s="1"/>
      <c r="BL111" s="1"/>
      <c r="BM111" s="1"/>
      <c r="BN111" s="1"/>
    </row>
    <row r="112" spans="2:66" x14ac:dyDescent="0.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1"/>
      <c r="BJ112" s="1"/>
      <c r="BK112" s="1"/>
      <c r="BL112" s="1"/>
      <c r="BM112" s="1"/>
      <c r="BN112" s="1"/>
    </row>
    <row r="113" spans="2:66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1"/>
      <c r="BJ113" s="1"/>
      <c r="BK113" s="1"/>
      <c r="BL113" s="1"/>
      <c r="BM113" s="1"/>
      <c r="BN113" s="1"/>
    </row>
    <row r="114" spans="2:66" x14ac:dyDescent="0.2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1"/>
      <c r="BJ114" s="1"/>
      <c r="BK114" s="1"/>
      <c r="BL114" s="1"/>
      <c r="BM114" s="1"/>
      <c r="BN114" s="1"/>
    </row>
    <row r="115" spans="2:66" x14ac:dyDescent="0.2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1"/>
      <c r="BJ115" s="1"/>
      <c r="BK115" s="1"/>
      <c r="BL115" s="1"/>
      <c r="BM115" s="1"/>
      <c r="BN115" s="1"/>
    </row>
    <row r="116" spans="2:66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1"/>
      <c r="BJ116" s="1"/>
      <c r="BK116" s="1"/>
      <c r="BL116" s="1"/>
      <c r="BM116" s="1"/>
      <c r="BN116" s="1"/>
    </row>
    <row r="117" spans="2:66" x14ac:dyDescent="0.2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1"/>
      <c r="BJ117" s="1"/>
      <c r="BK117" s="1"/>
      <c r="BL117" s="1"/>
      <c r="BM117" s="1"/>
      <c r="BN117" s="1"/>
    </row>
    <row r="118" spans="2:66" x14ac:dyDescent="0.2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1"/>
      <c r="BJ118" s="1"/>
      <c r="BK118" s="1"/>
      <c r="BL118" s="1"/>
      <c r="BM118" s="1"/>
      <c r="BN118" s="1"/>
    </row>
    <row r="119" spans="2:66" x14ac:dyDescent="0.2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1"/>
      <c r="BJ119" s="1"/>
      <c r="BK119" s="1"/>
      <c r="BL119" s="1"/>
      <c r="BM119" s="1"/>
      <c r="BN119" s="1"/>
    </row>
    <row r="120" spans="2:66" x14ac:dyDescent="0.2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1"/>
      <c r="BJ120" s="1"/>
      <c r="BK120" s="1"/>
      <c r="BL120" s="1"/>
      <c r="BM120" s="1"/>
      <c r="BN120" s="1"/>
    </row>
    <row r="121" spans="2:66" x14ac:dyDescent="0.2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1"/>
      <c r="BJ121" s="1"/>
      <c r="BK121" s="1"/>
      <c r="BL121" s="1"/>
      <c r="BM121" s="1"/>
      <c r="BN121" s="1"/>
    </row>
    <row r="122" spans="2:66" x14ac:dyDescent="0.2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1"/>
      <c r="BJ122" s="1"/>
      <c r="BK122" s="1"/>
      <c r="BL122" s="1"/>
      <c r="BM122" s="1"/>
      <c r="BN122" s="1"/>
    </row>
    <row r="123" spans="2:66" x14ac:dyDescent="0.2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1"/>
      <c r="BJ123" s="1"/>
      <c r="BK123" s="1"/>
      <c r="BL123" s="1"/>
      <c r="BM123" s="1"/>
      <c r="BN123" s="1"/>
    </row>
    <row r="124" spans="2:66" x14ac:dyDescent="0.2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1"/>
      <c r="BJ124" s="1"/>
      <c r="BK124" s="1"/>
      <c r="BL124" s="1"/>
      <c r="BM124" s="1"/>
      <c r="BN124" s="1"/>
    </row>
    <row r="125" spans="2:66" x14ac:dyDescent="0.2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1"/>
      <c r="BJ125" s="1"/>
      <c r="BK125" s="1"/>
      <c r="BL125" s="1"/>
      <c r="BM125" s="1"/>
      <c r="BN125" s="1"/>
    </row>
    <row r="126" spans="2:66" x14ac:dyDescent="0.2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1"/>
      <c r="BJ126" s="1"/>
      <c r="BK126" s="1"/>
      <c r="BL126" s="1"/>
      <c r="BM126" s="1"/>
      <c r="BN126" s="1"/>
    </row>
    <row r="127" spans="2:66" x14ac:dyDescent="0.2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1"/>
      <c r="BJ127" s="1"/>
      <c r="BK127" s="1"/>
      <c r="BL127" s="1"/>
      <c r="BM127" s="1"/>
      <c r="BN127" s="1"/>
    </row>
    <row r="128" spans="2:66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1"/>
      <c r="BJ128" s="1"/>
      <c r="BK128" s="1"/>
      <c r="BL128" s="1"/>
      <c r="BM128" s="1"/>
      <c r="BN128" s="1"/>
    </row>
    <row r="129" spans="2:66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1"/>
      <c r="BJ129" s="1"/>
      <c r="BK129" s="1"/>
      <c r="BL129" s="1"/>
      <c r="BM129" s="1"/>
      <c r="BN129" s="1"/>
    </row>
    <row r="130" spans="2:66" x14ac:dyDescent="0.2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1"/>
      <c r="BJ130" s="1"/>
      <c r="BK130" s="1"/>
      <c r="BL130" s="1"/>
      <c r="BM130" s="1"/>
      <c r="BN130" s="1"/>
    </row>
    <row r="131" spans="2:66" x14ac:dyDescent="0.2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1"/>
      <c r="BJ131" s="1"/>
      <c r="BK131" s="1"/>
      <c r="BL131" s="1"/>
      <c r="BM131" s="1"/>
      <c r="BN131" s="1"/>
    </row>
    <row r="132" spans="2:66" x14ac:dyDescent="0.2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1"/>
      <c r="BJ132" s="1"/>
      <c r="BK132" s="1"/>
      <c r="BL132" s="1"/>
      <c r="BM132" s="1"/>
      <c r="BN132" s="1"/>
    </row>
    <row r="133" spans="2:66" x14ac:dyDescent="0.2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1"/>
      <c r="BJ133" s="1"/>
      <c r="BK133" s="1"/>
      <c r="BL133" s="1"/>
      <c r="BM133" s="1"/>
      <c r="BN133" s="1"/>
    </row>
    <row r="134" spans="2:66" x14ac:dyDescent="0.2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1"/>
      <c r="BJ134" s="1"/>
      <c r="BK134" s="1"/>
      <c r="BL134" s="1"/>
      <c r="BM134" s="1"/>
      <c r="BN134" s="1"/>
    </row>
    <row r="135" spans="2:66" x14ac:dyDescent="0.2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1"/>
      <c r="BJ135" s="1"/>
      <c r="BK135" s="1"/>
      <c r="BL135" s="1"/>
      <c r="BM135" s="1"/>
      <c r="BN135" s="1"/>
    </row>
    <row r="136" spans="2:66" x14ac:dyDescent="0.2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1"/>
      <c r="BJ136" s="1"/>
      <c r="BK136" s="1"/>
      <c r="BL136" s="1"/>
      <c r="BM136" s="1"/>
      <c r="BN136" s="1"/>
    </row>
    <row r="137" spans="2:66" x14ac:dyDescent="0.2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1"/>
      <c r="BJ137" s="1"/>
      <c r="BK137" s="1"/>
      <c r="BL137" s="1"/>
      <c r="BM137" s="1"/>
      <c r="BN137" s="1"/>
    </row>
    <row r="138" spans="2:66" x14ac:dyDescent="0.2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1"/>
      <c r="BJ138" s="1"/>
      <c r="BK138" s="1"/>
      <c r="BL138" s="1"/>
      <c r="BM138" s="1"/>
      <c r="BN138" s="1"/>
    </row>
    <row r="139" spans="2:66" x14ac:dyDescent="0.2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1"/>
      <c r="BJ139" s="1"/>
      <c r="BK139" s="1"/>
      <c r="BL139" s="1"/>
      <c r="BM139" s="1"/>
      <c r="BN139" s="1"/>
    </row>
    <row r="140" spans="2:66" x14ac:dyDescent="0.2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1"/>
      <c r="BJ140" s="1"/>
      <c r="BK140" s="1"/>
      <c r="BL140" s="1"/>
      <c r="BM140" s="1"/>
      <c r="BN140" s="1"/>
    </row>
    <row r="141" spans="2:66" x14ac:dyDescent="0.2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1"/>
      <c r="BJ141" s="1"/>
      <c r="BK141" s="1"/>
      <c r="BL141" s="1"/>
      <c r="BM141" s="1"/>
      <c r="BN141" s="1"/>
    </row>
    <row r="142" spans="2:66" x14ac:dyDescent="0.2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1"/>
      <c r="BJ142" s="1"/>
      <c r="BK142" s="1"/>
      <c r="BL142" s="1"/>
      <c r="BM142" s="1"/>
      <c r="BN142" s="1"/>
    </row>
    <row r="143" spans="2:66" x14ac:dyDescent="0.2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1"/>
      <c r="BJ143" s="1"/>
      <c r="BK143" s="1"/>
      <c r="BL143" s="1"/>
      <c r="BM143" s="1"/>
      <c r="BN143" s="1"/>
    </row>
    <row r="144" spans="2:66" x14ac:dyDescent="0.2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1"/>
      <c r="BJ144" s="1"/>
      <c r="BK144" s="1"/>
      <c r="BL144" s="1"/>
      <c r="BM144" s="1"/>
      <c r="BN144" s="1"/>
    </row>
    <row r="145" spans="2:66" x14ac:dyDescent="0.2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1"/>
      <c r="BJ145" s="1"/>
      <c r="BK145" s="1"/>
      <c r="BL145" s="1"/>
      <c r="BM145" s="1"/>
      <c r="BN145" s="1"/>
    </row>
    <row r="146" spans="2:66" x14ac:dyDescent="0.2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1"/>
      <c r="BJ146" s="1"/>
      <c r="BK146" s="1"/>
      <c r="BL146" s="1"/>
      <c r="BM146" s="1"/>
      <c r="BN146" s="1"/>
    </row>
    <row r="147" spans="2:66" x14ac:dyDescent="0.2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1"/>
      <c r="BJ147" s="1"/>
      <c r="BK147" s="1"/>
      <c r="BL147" s="1"/>
      <c r="BM147" s="1"/>
      <c r="BN147" s="1"/>
    </row>
    <row r="148" spans="2:66" x14ac:dyDescent="0.2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1"/>
      <c r="BJ148" s="1"/>
      <c r="BK148" s="1"/>
      <c r="BL148" s="1"/>
      <c r="BM148" s="1"/>
      <c r="BN148" s="1"/>
    </row>
    <row r="149" spans="2:66" x14ac:dyDescent="0.2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1"/>
      <c r="BJ149" s="1"/>
      <c r="BK149" s="1"/>
      <c r="BL149" s="1"/>
      <c r="BM149" s="1"/>
      <c r="BN149" s="1"/>
    </row>
    <row r="150" spans="2:66" x14ac:dyDescent="0.2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1"/>
      <c r="BJ150" s="1"/>
      <c r="BK150" s="1"/>
      <c r="BL150" s="1"/>
      <c r="BM150" s="1"/>
      <c r="BN150" s="1"/>
    </row>
    <row r="151" spans="2:66" x14ac:dyDescent="0.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1"/>
      <c r="BJ151" s="1"/>
      <c r="BK151" s="1"/>
      <c r="BL151" s="1"/>
      <c r="BM151" s="1"/>
      <c r="BN151" s="1"/>
    </row>
    <row r="152" spans="2:66" x14ac:dyDescent="0.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1"/>
      <c r="BJ152" s="1"/>
      <c r="BK152" s="1"/>
      <c r="BL152" s="1"/>
      <c r="BM152" s="1"/>
      <c r="BN152" s="1"/>
    </row>
    <row r="153" spans="2:66" x14ac:dyDescent="0.2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1"/>
      <c r="BJ153" s="1"/>
      <c r="BK153" s="1"/>
      <c r="BL153" s="1"/>
      <c r="BM153" s="1"/>
      <c r="BN153" s="1"/>
    </row>
    <row r="154" spans="2:66" x14ac:dyDescent="0.2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1"/>
      <c r="BJ154" s="1"/>
      <c r="BK154" s="1"/>
      <c r="BL154" s="1"/>
      <c r="BM154" s="1"/>
      <c r="BN154" s="1"/>
    </row>
    <row r="155" spans="2:66" x14ac:dyDescent="0.2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1"/>
      <c r="BJ155" s="1"/>
      <c r="BK155" s="1"/>
      <c r="BL155" s="1"/>
      <c r="BM155" s="1"/>
      <c r="BN155" s="1"/>
    </row>
    <row r="156" spans="2:66" x14ac:dyDescent="0.2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1"/>
      <c r="BJ156" s="1"/>
      <c r="BK156" s="1"/>
      <c r="BL156" s="1"/>
      <c r="BM156" s="1"/>
      <c r="BN156" s="1"/>
    </row>
    <row r="157" spans="2:66" x14ac:dyDescent="0.2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1"/>
      <c r="BJ157" s="1"/>
      <c r="BK157" s="1"/>
      <c r="BL157" s="1"/>
      <c r="BM157" s="1"/>
      <c r="BN157" s="1"/>
    </row>
    <row r="158" spans="2:66" x14ac:dyDescent="0.2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1"/>
      <c r="BJ158" s="1"/>
      <c r="BK158" s="1"/>
      <c r="BL158" s="1"/>
      <c r="BM158" s="1"/>
      <c r="BN158" s="1"/>
    </row>
    <row r="159" spans="2:66" x14ac:dyDescent="0.2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1"/>
      <c r="BJ159" s="1"/>
      <c r="BK159" s="1"/>
      <c r="BL159" s="1"/>
      <c r="BM159" s="1"/>
      <c r="BN159" s="1"/>
    </row>
    <row r="160" spans="2:66" x14ac:dyDescent="0.2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1"/>
      <c r="BJ160" s="1"/>
      <c r="BK160" s="1"/>
      <c r="BL160" s="1"/>
      <c r="BM160" s="1"/>
      <c r="BN160" s="1"/>
    </row>
    <row r="161" spans="2:66" x14ac:dyDescent="0.2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1"/>
      <c r="BJ161" s="1"/>
      <c r="BK161" s="1"/>
      <c r="BL161" s="1"/>
      <c r="BM161" s="1"/>
      <c r="BN161" s="1"/>
    </row>
    <row r="162" spans="2:66" x14ac:dyDescent="0.2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1"/>
      <c r="BJ162" s="1"/>
      <c r="BK162" s="1"/>
      <c r="BL162" s="1"/>
      <c r="BM162" s="1"/>
      <c r="BN162" s="1"/>
    </row>
    <row r="163" spans="2:66" x14ac:dyDescent="0.2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1"/>
      <c r="BJ163" s="1"/>
      <c r="BK163" s="1"/>
      <c r="BL163" s="1"/>
      <c r="BM163" s="1"/>
      <c r="BN163" s="1"/>
    </row>
    <row r="164" spans="2:66" x14ac:dyDescent="0.2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1"/>
      <c r="BJ164" s="1"/>
      <c r="BK164" s="1"/>
      <c r="BL164" s="1"/>
      <c r="BM164" s="1"/>
      <c r="BN164" s="1"/>
    </row>
    <row r="165" spans="2:66" x14ac:dyDescent="0.2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1"/>
      <c r="BJ165" s="1"/>
      <c r="BK165" s="1"/>
      <c r="BL165" s="1"/>
      <c r="BM165" s="1"/>
      <c r="BN165" s="1"/>
    </row>
    <row r="166" spans="2:66" x14ac:dyDescent="0.2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1"/>
      <c r="BJ166" s="1"/>
      <c r="BK166" s="1"/>
      <c r="BL166" s="1"/>
      <c r="BM166" s="1"/>
      <c r="BN166" s="1"/>
    </row>
    <row r="167" spans="2:66" x14ac:dyDescent="0.2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1"/>
      <c r="BJ167" s="1"/>
      <c r="BK167" s="1"/>
      <c r="BL167" s="1"/>
      <c r="BM167" s="1"/>
      <c r="BN167" s="1"/>
    </row>
    <row r="168" spans="2:66" x14ac:dyDescent="0.2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1"/>
      <c r="BJ168" s="1"/>
      <c r="BK168" s="1"/>
      <c r="BL168" s="1"/>
      <c r="BM168" s="1"/>
      <c r="BN168" s="1"/>
    </row>
    <row r="169" spans="2:66" x14ac:dyDescent="0.2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1"/>
      <c r="BJ169" s="1"/>
      <c r="BK169" s="1"/>
      <c r="BL169" s="1"/>
      <c r="BM169" s="1"/>
      <c r="BN169" s="1"/>
    </row>
    <row r="170" spans="2:66" x14ac:dyDescent="0.2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1"/>
      <c r="BJ170" s="1"/>
      <c r="BK170" s="1"/>
      <c r="BL170" s="1"/>
      <c r="BM170" s="1"/>
      <c r="BN170" s="1"/>
    </row>
    <row r="171" spans="2:66" x14ac:dyDescent="0.2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1"/>
      <c r="BJ171" s="1"/>
      <c r="BK171" s="1"/>
      <c r="BL171" s="1"/>
      <c r="BM171" s="1"/>
      <c r="BN171" s="1"/>
    </row>
    <row r="172" spans="2:66" x14ac:dyDescent="0.2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1"/>
      <c r="BJ172" s="1"/>
      <c r="BK172" s="1"/>
      <c r="BL172" s="1"/>
      <c r="BM172" s="1"/>
      <c r="BN172" s="1"/>
    </row>
    <row r="173" spans="2:66" x14ac:dyDescent="0.2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1"/>
      <c r="BJ173" s="1"/>
      <c r="BK173" s="1"/>
      <c r="BL173" s="1"/>
      <c r="BM173" s="1"/>
      <c r="BN173" s="1"/>
    </row>
    <row r="174" spans="2:66" x14ac:dyDescent="0.2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1"/>
      <c r="BJ174" s="1"/>
      <c r="BK174" s="1"/>
      <c r="BL174" s="1"/>
      <c r="BM174" s="1"/>
      <c r="BN174" s="1"/>
    </row>
    <row r="175" spans="2:66" x14ac:dyDescent="0.2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1"/>
      <c r="BJ175" s="1"/>
      <c r="BK175" s="1"/>
      <c r="BL175" s="1"/>
      <c r="BM175" s="1"/>
      <c r="BN175" s="1"/>
    </row>
    <row r="176" spans="2:66" x14ac:dyDescent="0.2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1"/>
      <c r="BJ176" s="1"/>
      <c r="BK176" s="1"/>
      <c r="BL176" s="1"/>
      <c r="BM176" s="1"/>
      <c r="BN176" s="1"/>
    </row>
    <row r="177" spans="2:66" x14ac:dyDescent="0.2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1"/>
      <c r="BJ177" s="1"/>
      <c r="BK177" s="1"/>
      <c r="BL177" s="1"/>
      <c r="BM177" s="1"/>
      <c r="BN177" s="1"/>
    </row>
    <row r="178" spans="2:66" x14ac:dyDescent="0.2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1"/>
      <c r="BJ178" s="1"/>
      <c r="BK178" s="1"/>
      <c r="BL178" s="1"/>
      <c r="BM178" s="1"/>
      <c r="BN178" s="1"/>
    </row>
    <row r="179" spans="2:66" x14ac:dyDescent="0.2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1"/>
      <c r="BJ179" s="1"/>
      <c r="BK179" s="1"/>
      <c r="BL179" s="1"/>
      <c r="BM179" s="1"/>
      <c r="BN179" s="1"/>
    </row>
    <row r="180" spans="2:66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1"/>
      <c r="BJ180" s="1"/>
      <c r="BK180" s="1"/>
      <c r="BL180" s="1"/>
      <c r="BM180" s="1"/>
      <c r="BN180" s="1"/>
    </row>
    <row r="181" spans="2:66" x14ac:dyDescent="0.2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1"/>
      <c r="BJ181" s="1"/>
      <c r="BK181" s="1"/>
      <c r="BL181" s="1"/>
      <c r="BM181" s="1"/>
      <c r="BN181" s="1"/>
    </row>
    <row r="182" spans="2:66" x14ac:dyDescent="0.2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1"/>
      <c r="BJ182" s="1"/>
      <c r="BK182" s="1"/>
      <c r="BL182" s="1"/>
      <c r="BM182" s="1"/>
      <c r="BN182" s="1"/>
    </row>
    <row r="183" spans="2:66" x14ac:dyDescent="0.2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1"/>
      <c r="BJ183" s="1"/>
      <c r="BK183" s="1"/>
      <c r="BL183" s="1"/>
      <c r="BM183" s="1"/>
      <c r="BN183" s="1"/>
    </row>
    <row r="184" spans="2:66" x14ac:dyDescent="0.2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1"/>
      <c r="BJ184" s="1"/>
      <c r="BK184" s="1"/>
      <c r="BL184" s="1"/>
      <c r="BM184" s="1"/>
      <c r="BN184" s="1"/>
    </row>
    <row r="185" spans="2:66" x14ac:dyDescent="0.2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1"/>
      <c r="BJ185" s="1"/>
      <c r="BK185" s="1"/>
      <c r="BL185" s="1"/>
      <c r="BM185" s="1"/>
      <c r="BN185" s="1"/>
    </row>
    <row r="186" spans="2:66" x14ac:dyDescent="0.2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1"/>
      <c r="BJ186" s="1"/>
      <c r="BK186" s="1"/>
      <c r="BL186" s="1"/>
      <c r="BM186" s="1"/>
      <c r="BN186" s="1"/>
    </row>
    <row r="187" spans="2:66" x14ac:dyDescent="0.2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1"/>
      <c r="BJ187" s="1"/>
      <c r="BK187" s="1"/>
      <c r="BL187" s="1"/>
      <c r="BM187" s="1"/>
      <c r="BN187" s="1"/>
    </row>
    <row r="188" spans="2:66" x14ac:dyDescent="0.2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1"/>
      <c r="BJ188" s="1"/>
      <c r="BK188" s="1"/>
      <c r="BL188" s="1"/>
      <c r="BM188" s="1"/>
      <c r="BN188" s="1"/>
    </row>
    <row r="189" spans="2:66" x14ac:dyDescent="0.2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1"/>
      <c r="BJ189" s="1"/>
      <c r="BK189" s="1"/>
      <c r="BL189" s="1"/>
      <c r="BM189" s="1"/>
      <c r="BN189" s="1"/>
    </row>
    <row r="190" spans="2:66" x14ac:dyDescent="0.2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1"/>
      <c r="BJ190" s="1"/>
      <c r="BK190" s="1"/>
      <c r="BL190" s="1"/>
      <c r="BM190" s="1"/>
      <c r="BN190" s="1"/>
    </row>
    <row r="191" spans="2:66" x14ac:dyDescent="0.2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1"/>
      <c r="BJ191" s="1"/>
      <c r="BK191" s="1"/>
      <c r="BL191" s="1"/>
      <c r="BM191" s="1"/>
      <c r="BN191" s="1"/>
    </row>
    <row r="192" spans="2:66" x14ac:dyDescent="0.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1"/>
      <c r="BJ192" s="1"/>
      <c r="BK192" s="1"/>
      <c r="BL192" s="1"/>
      <c r="BM192" s="1"/>
      <c r="BN192" s="1"/>
    </row>
    <row r="193" spans="2:66" x14ac:dyDescent="0.2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1"/>
      <c r="BJ193" s="1"/>
      <c r="BK193" s="1"/>
      <c r="BL193" s="1"/>
      <c r="BM193" s="1"/>
      <c r="BN193" s="1"/>
    </row>
    <row r="194" spans="2:66" x14ac:dyDescent="0.2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1"/>
      <c r="BJ194" s="1"/>
      <c r="BK194" s="1"/>
      <c r="BL194" s="1"/>
      <c r="BM194" s="1"/>
      <c r="BN194" s="1"/>
    </row>
    <row r="195" spans="2:66" x14ac:dyDescent="0.2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1"/>
      <c r="BJ195" s="1"/>
      <c r="BK195" s="1"/>
      <c r="BL195" s="1"/>
      <c r="BM195" s="1"/>
      <c r="BN195" s="1"/>
    </row>
    <row r="196" spans="2:66" x14ac:dyDescent="0.2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1"/>
      <c r="BJ196" s="1"/>
      <c r="BK196" s="1"/>
      <c r="BL196" s="1"/>
      <c r="BM196" s="1"/>
      <c r="BN196" s="1"/>
    </row>
    <row r="197" spans="2:66" x14ac:dyDescent="0.2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1"/>
      <c r="BJ197" s="1"/>
      <c r="BK197" s="1"/>
      <c r="BL197" s="1"/>
      <c r="BM197" s="1"/>
      <c r="BN197" s="1"/>
    </row>
    <row r="198" spans="2:66" x14ac:dyDescent="0.2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1"/>
      <c r="BJ198" s="1"/>
      <c r="BK198" s="1"/>
      <c r="BL198" s="1"/>
      <c r="BM198" s="1"/>
      <c r="BN198" s="1"/>
    </row>
    <row r="199" spans="2:66" x14ac:dyDescent="0.2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1"/>
      <c r="BJ199" s="1"/>
      <c r="BK199" s="1"/>
      <c r="BL199" s="1"/>
      <c r="BM199" s="1"/>
      <c r="BN199" s="1"/>
    </row>
    <row r="200" spans="2:66" x14ac:dyDescent="0.2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1"/>
      <c r="BJ200" s="1"/>
      <c r="BK200" s="1"/>
      <c r="BL200" s="1"/>
      <c r="BM200" s="1"/>
      <c r="BN200" s="1"/>
    </row>
    <row r="201" spans="2:66" x14ac:dyDescent="0.2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1"/>
      <c r="BJ201" s="1"/>
      <c r="BK201" s="1"/>
      <c r="BL201" s="1"/>
      <c r="BM201" s="1"/>
      <c r="BN201" s="1"/>
    </row>
    <row r="202" spans="2:66" x14ac:dyDescent="0.2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1"/>
      <c r="BJ202" s="1"/>
      <c r="BK202" s="1"/>
      <c r="BL202" s="1"/>
      <c r="BM202" s="1"/>
      <c r="BN202" s="1"/>
    </row>
    <row r="203" spans="2:66" x14ac:dyDescent="0.2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1"/>
      <c r="BJ203" s="1"/>
      <c r="BK203" s="1"/>
      <c r="BL203" s="1"/>
      <c r="BM203" s="1"/>
      <c r="BN203" s="1"/>
    </row>
    <row r="204" spans="2:66" x14ac:dyDescent="0.2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1"/>
      <c r="BJ204" s="1"/>
      <c r="BK204" s="1"/>
      <c r="BL204" s="1"/>
      <c r="BM204" s="1"/>
      <c r="BN204" s="1"/>
    </row>
    <row r="205" spans="2:66" x14ac:dyDescent="0.2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1"/>
      <c r="BJ205" s="1"/>
      <c r="BK205" s="1"/>
      <c r="BL205" s="1"/>
      <c r="BM205" s="1"/>
      <c r="BN205" s="1"/>
    </row>
    <row r="206" spans="2:66" x14ac:dyDescent="0.2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1"/>
      <c r="BJ206" s="1"/>
      <c r="BK206" s="1"/>
      <c r="BL206" s="1"/>
      <c r="BM206" s="1"/>
      <c r="BN206" s="1"/>
    </row>
    <row r="207" spans="2:66" x14ac:dyDescent="0.2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1"/>
      <c r="BJ207" s="1"/>
      <c r="BK207" s="1"/>
      <c r="BL207" s="1"/>
      <c r="BM207" s="1"/>
      <c r="BN207" s="1"/>
    </row>
    <row r="208" spans="2:66" x14ac:dyDescent="0.2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1"/>
      <c r="BJ208" s="1"/>
      <c r="BK208" s="1"/>
      <c r="BL208" s="1"/>
      <c r="BM208" s="1"/>
      <c r="BN208" s="1"/>
    </row>
    <row r="209" spans="2:66" x14ac:dyDescent="0.2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1"/>
      <c r="BJ209" s="1"/>
      <c r="BK209" s="1"/>
      <c r="BL209" s="1"/>
      <c r="BM209" s="1"/>
      <c r="BN209" s="1"/>
    </row>
    <row r="210" spans="2:66" x14ac:dyDescent="0.2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1"/>
      <c r="BJ210" s="1"/>
      <c r="BK210" s="1"/>
      <c r="BL210" s="1"/>
      <c r="BM210" s="1"/>
      <c r="BN210" s="1"/>
    </row>
    <row r="211" spans="2:66" x14ac:dyDescent="0.2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1"/>
      <c r="BJ211" s="1"/>
      <c r="BK211" s="1"/>
      <c r="BL211" s="1"/>
      <c r="BM211" s="1"/>
      <c r="BN211" s="1"/>
    </row>
    <row r="212" spans="2:66" x14ac:dyDescent="0.2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1"/>
      <c r="BJ212" s="1"/>
      <c r="BK212" s="1"/>
      <c r="BL212" s="1"/>
      <c r="BM212" s="1"/>
      <c r="BN212" s="1"/>
    </row>
    <row r="213" spans="2:66" x14ac:dyDescent="0.2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1"/>
      <c r="BJ213" s="1"/>
      <c r="BK213" s="1"/>
      <c r="BL213" s="1"/>
      <c r="BM213" s="1"/>
      <c r="BN213" s="1"/>
    </row>
    <row r="214" spans="2:66" x14ac:dyDescent="0.2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1"/>
      <c r="BJ214" s="1"/>
      <c r="BK214" s="1"/>
      <c r="BL214" s="1"/>
      <c r="BM214" s="1"/>
      <c r="BN214" s="1"/>
    </row>
    <row r="215" spans="2:66" x14ac:dyDescent="0.2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1"/>
      <c r="BJ215" s="1"/>
      <c r="BK215" s="1"/>
      <c r="BL215" s="1"/>
      <c r="BM215" s="1"/>
      <c r="BN215" s="1"/>
    </row>
    <row r="216" spans="2:66" x14ac:dyDescent="0.2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1"/>
      <c r="BJ216" s="1"/>
      <c r="BK216" s="1"/>
      <c r="BL216" s="1"/>
      <c r="BM216" s="1"/>
      <c r="BN216" s="1"/>
    </row>
    <row r="217" spans="2:66" x14ac:dyDescent="0.2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1"/>
      <c r="BJ217" s="1"/>
      <c r="BK217" s="1"/>
      <c r="BL217" s="1"/>
      <c r="BM217" s="1"/>
      <c r="BN217" s="1"/>
    </row>
    <row r="218" spans="2:66" x14ac:dyDescent="0.2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1"/>
      <c r="BJ218" s="1"/>
      <c r="BK218" s="1"/>
      <c r="BL218" s="1"/>
      <c r="BM218" s="1"/>
      <c r="BN218" s="1"/>
    </row>
    <row r="219" spans="2:66" x14ac:dyDescent="0.2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1"/>
      <c r="BJ219" s="1"/>
      <c r="BK219" s="1"/>
      <c r="BL219" s="1"/>
      <c r="BM219" s="1"/>
      <c r="BN219" s="1"/>
    </row>
    <row r="220" spans="2:66" x14ac:dyDescent="0.2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1"/>
      <c r="BJ220" s="1"/>
      <c r="BK220" s="1"/>
      <c r="BL220" s="1"/>
      <c r="BM220" s="1"/>
      <c r="BN220" s="1"/>
    </row>
    <row r="221" spans="2:66" x14ac:dyDescent="0.2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1"/>
      <c r="BJ221" s="1"/>
      <c r="BK221" s="1"/>
      <c r="BL221" s="1"/>
      <c r="BM221" s="1"/>
      <c r="BN221" s="1"/>
    </row>
    <row r="222" spans="2:66" x14ac:dyDescent="0.2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1"/>
      <c r="BJ222" s="1"/>
      <c r="BK222" s="1"/>
      <c r="BL222" s="1"/>
      <c r="BM222" s="1"/>
      <c r="BN222" s="1"/>
    </row>
    <row r="223" spans="2:66" x14ac:dyDescent="0.2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1"/>
      <c r="BJ223" s="1"/>
      <c r="BK223" s="1"/>
      <c r="BL223" s="1"/>
      <c r="BM223" s="1"/>
      <c r="BN223" s="1"/>
    </row>
    <row r="224" spans="2:66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1"/>
      <c r="BJ224" s="1"/>
      <c r="BK224" s="1"/>
      <c r="BL224" s="1"/>
      <c r="BM224" s="1"/>
      <c r="BN224" s="1"/>
    </row>
    <row r="225" spans="2:66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1"/>
      <c r="BJ225" s="1"/>
      <c r="BK225" s="1"/>
      <c r="BL225" s="1"/>
      <c r="BM225" s="1"/>
      <c r="BN225" s="1"/>
    </row>
    <row r="226" spans="2:66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1"/>
      <c r="BJ226" s="1"/>
      <c r="BK226" s="1"/>
      <c r="BL226" s="1"/>
      <c r="BM226" s="1"/>
      <c r="BN226" s="1"/>
    </row>
    <row r="227" spans="2:66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1"/>
      <c r="BJ227" s="1"/>
      <c r="BK227" s="1"/>
      <c r="BL227" s="1"/>
      <c r="BM227" s="1"/>
      <c r="BN227" s="1"/>
    </row>
    <row r="228" spans="2:66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1"/>
      <c r="BJ228" s="1"/>
      <c r="BK228" s="1"/>
      <c r="BL228" s="1"/>
      <c r="BM228" s="1"/>
      <c r="BN228" s="1"/>
    </row>
    <row r="229" spans="2:66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1"/>
      <c r="BJ229" s="1"/>
      <c r="BK229" s="1"/>
      <c r="BL229" s="1"/>
      <c r="BM229" s="1"/>
      <c r="BN229" s="1"/>
    </row>
    <row r="230" spans="2:66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1"/>
      <c r="BJ230" s="1"/>
      <c r="BK230" s="1"/>
      <c r="BL230" s="1"/>
      <c r="BM230" s="1"/>
      <c r="BN230" s="1"/>
    </row>
    <row r="231" spans="2:66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1"/>
      <c r="BJ231" s="1"/>
      <c r="BK231" s="1"/>
      <c r="BL231" s="1"/>
      <c r="BM231" s="1"/>
      <c r="BN231" s="1"/>
    </row>
    <row r="232" spans="2:66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1"/>
      <c r="BJ232" s="1"/>
      <c r="BK232" s="1"/>
      <c r="BL232" s="1"/>
      <c r="BM232" s="1"/>
      <c r="BN232" s="1"/>
    </row>
    <row r="233" spans="2:66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1"/>
      <c r="BJ233" s="1"/>
      <c r="BK233" s="1"/>
      <c r="BL233" s="1"/>
      <c r="BM233" s="1"/>
      <c r="BN233" s="1"/>
    </row>
    <row r="234" spans="2:66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1"/>
      <c r="BJ234" s="1"/>
      <c r="BK234" s="1"/>
      <c r="BL234" s="1"/>
      <c r="BM234" s="1"/>
      <c r="BN234" s="1"/>
    </row>
    <row r="235" spans="2:66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1"/>
      <c r="BJ235" s="1"/>
      <c r="BK235" s="1"/>
      <c r="BL235" s="1"/>
      <c r="BM235" s="1"/>
      <c r="BN235" s="1"/>
    </row>
    <row r="236" spans="2:66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1"/>
      <c r="BJ236" s="1"/>
      <c r="BK236" s="1"/>
      <c r="BL236" s="1"/>
      <c r="BM236" s="1"/>
      <c r="BN236" s="1"/>
    </row>
    <row r="237" spans="2:66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1"/>
      <c r="BJ237" s="1"/>
      <c r="BK237" s="1"/>
      <c r="BL237" s="1"/>
      <c r="BM237" s="1"/>
      <c r="BN237" s="1"/>
    </row>
    <row r="238" spans="2:66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1"/>
      <c r="BJ238" s="1"/>
      <c r="BK238" s="1"/>
      <c r="BL238" s="1"/>
      <c r="BM238" s="1"/>
      <c r="BN238" s="1"/>
    </row>
    <row r="239" spans="2:66" x14ac:dyDescent="0.2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1"/>
      <c r="BJ239" s="1"/>
      <c r="BK239" s="1"/>
      <c r="BL239" s="1"/>
      <c r="BM239" s="1"/>
      <c r="BN239" s="1"/>
    </row>
    <row r="240" spans="2:66" x14ac:dyDescent="0.2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1"/>
      <c r="BJ240" s="1"/>
      <c r="BK240" s="1"/>
      <c r="BL240" s="1"/>
      <c r="BM240" s="1"/>
      <c r="BN240" s="1"/>
    </row>
    <row r="241" spans="2:66" x14ac:dyDescent="0.2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1"/>
      <c r="BJ241" s="1"/>
      <c r="BK241" s="1"/>
      <c r="BL241" s="1"/>
      <c r="BM241" s="1"/>
      <c r="BN241" s="1"/>
    </row>
    <row r="242" spans="2:66" x14ac:dyDescent="0.2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1"/>
      <c r="BJ242" s="1"/>
      <c r="BK242" s="1"/>
      <c r="BL242" s="1"/>
      <c r="BM242" s="1"/>
      <c r="BN242" s="1"/>
    </row>
    <row r="243" spans="2:66" x14ac:dyDescent="0.2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1"/>
      <c r="BJ243" s="1"/>
      <c r="BK243" s="1"/>
      <c r="BL243" s="1"/>
      <c r="BM243" s="1"/>
      <c r="BN243" s="1"/>
    </row>
    <row r="244" spans="2:66" x14ac:dyDescent="0.2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1"/>
      <c r="BJ244" s="1"/>
      <c r="BK244" s="1"/>
      <c r="BL244" s="1"/>
      <c r="BM244" s="1"/>
      <c r="BN244" s="1"/>
    </row>
    <row r="245" spans="2:66" x14ac:dyDescent="0.2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1"/>
      <c r="BJ245" s="1"/>
      <c r="BK245" s="1"/>
      <c r="BL245" s="1"/>
      <c r="BM245" s="1"/>
      <c r="BN245" s="1"/>
    </row>
    <row r="246" spans="2:66" x14ac:dyDescent="0.2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1"/>
      <c r="BJ246" s="1"/>
      <c r="BK246" s="1"/>
      <c r="BL246" s="1"/>
      <c r="BM246" s="1"/>
      <c r="BN246" s="1"/>
    </row>
    <row r="247" spans="2:66" x14ac:dyDescent="0.2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1"/>
      <c r="BJ247" s="1"/>
      <c r="BK247" s="1"/>
      <c r="BL247" s="1"/>
      <c r="BM247" s="1"/>
      <c r="BN247" s="1"/>
    </row>
    <row r="248" spans="2:66" x14ac:dyDescent="0.2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1"/>
      <c r="BJ248" s="1"/>
      <c r="BK248" s="1"/>
      <c r="BL248" s="1"/>
      <c r="BM248" s="1"/>
      <c r="BN248" s="1"/>
    </row>
    <row r="249" spans="2:66" x14ac:dyDescent="0.2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1"/>
      <c r="BJ249" s="1"/>
      <c r="BK249" s="1"/>
      <c r="BL249" s="1"/>
      <c r="BM249" s="1"/>
      <c r="BN249" s="1"/>
    </row>
    <row r="250" spans="2:66" x14ac:dyDescent="0.2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1"/>
      <c r="BJ250" s="1"/>
      <c r="BK250" s="1"/>
      <c r="BL250" s="1"/>
      <c r="BM250" s="1"/>
      <c r="BN250" s="1"/>
    </row>
    <row r="251" spans="2:66" x14ac:dyDescent="0.2"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1"/>
      <c r="BJ251" s="1"/>
      <c r="BK251" s="1"/>
      <c r="BL251" s="1"/>
      <c r="BM251" s="1"/>
      <c r="BN251" s="1"/>
    </row>
    <row r="252" spans="2:66" x14ac:dyDescent="0.2"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1"/>
      <c r="BJ252" s="1"/>
      <c r="BK252" s="1"/>
      <c r="BL252" s="1"/>
      <c r="BM252" s="1"/>
      <c r="BN252" s="1"/>
    </row>
    <row r="253" spans="2:66" x14ac:dyDescent="0.2"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1"/>
      <c r="BJ253" s="1"/>
      <c r="BK253" s="1"/>
      <c r="BL253" s="1"/>
      <c r="BM253" s="1"/>
      <c r="BN253" s="1"/>
    </row>
    <row r="254" spans="2:66" x14ac:dyDescent="0.2"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1"/>
      <c r="BJ254" s="1"/>
      <c r="BK254" s="1"/>
      <c r="BL254" s="1"/>
      <c r="BM254" s="1"/>
      <c r="BN254" s="1"/>
    </row>
    <row r="255" spans="2:66" x14ac:dyDescent="0.2"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1"/>
      <c r="BJ255" s="1"/>
      <c r="BK255" s="1"/>
      <c r="BL255" s="1"/>
      <c r="BM255" s="1"/>
      <c r="BN255" s="1"/>
    </row>
    <row r="256" spans="2:66" x14ac:dyDescent="0.2"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1"/>
      <c r="BJ256" s="1"/>
      <c r="BK256" s="1"/>
      <c r="BL256" s="1"/>
      <c r="BM256" s="1"/>
      <c r="BN256" s="1"/>
    </row>
    <row r="257" spans="2:66" x14ac:dyDescent="0.2"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1"/>
      <c r="BJ257" s="1"/>
      <c r="BK257" s="1"/>
      <c r="BL257" s="1"/>
      <c r="BM257" s="1"/>
      <c r="BN257" s="1"/>
    </row>
    <row r="258" spans="2:66" x14ac:dyDescent="0.2"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1"/>
      <c r="BJ258" s="1"/>
      <c r="BK258" s="1"/>
      <c r="BL258" s="1"/>
      <c r="BM258" s="1"/>
      <c r="BN258" s="1"/>
    </row>
    <row r="259" spans="2:66" x14ac:dyDescent="0.2"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1"/>
      <c r="BJ259" s="1"/>
      <c r="BK259" s="1"/>
      <c r="BL259" s="1"/>
      <c r="BM259" s="1"/>
      <c r="BN259" s="1"/>
    </row>
    <row r="260" spans="2:66" x14ac:dyDescent="0.2"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1"/>
      <c r="BJ260" s="1"/>
      <c r="BK260" s="1"/>
      <c r="BL260" s="1"/>
      <c r="BM260" s="1"/>
      <c r="BN260" s="1"/>
    </row>
    <row r="261" spans="2:66" x14ac:dyDescent="0.2"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1"/>
      <c r="BJ261" s="1"/>
      <c r="BK261" s="1"/>
      <c r="BL261" s="1"/>
      <c r="BM261" s="1"/>
      <c r="BN261" s="1"/>
    </row>
    <row r="262" spans="2:66" x14ac:dyDescent="0.2"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1"/>
      <c r="BJ262" s="1"/>
      <c r="BK262" s="1"/>
      <c r="BL262" s="1"/>
      <c r="BM262" s="1"/>
      <c r="BN262" s="1"/>
    </row>
    <row r="263" spans="2:66" x14ac:dyDescent="0.2"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1"/>
      <c r="BJ263" s="1"/>
      <c r="BK263" s="1"/>
      <c r="BL263" s="1"/>
      <c r="BM263" s="1"/>
      <c r="BN263" s="1"/>
    </row>
    <row r="264" spans="2:66" x14ac:dyDescent="0.2"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1"/>
      <c r="BJ264" s="1"/>
      <c r="BK264" s="1"/>
      <c r="BL264" s="1"/>
      <c r="BM264" s="1"/>
      <c r="BN264" s="1"/>
    </row>
    <row r="265" spans="2:66" x14ac:dyDescent="0.2"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1"/>
      <c r="BJ265" s="1"/>
      <c r="BK265" s="1"/>
      <c r="BL265" s="1"/>
      <c r="BM265" s="1"/>
      <c r="BN265" s="1"/>
    </row>
    <row r="266" spans="2:66" x14ac:dyDescent="0.2"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1"/>
      <c r="BJ266" s="1"/>
      <c r="BK266" s="1"/>
      <c r="BL266" s="1"/>
      <c r="BM266" s="1"/>
      <c r="BN266" s="1"/>
    </row>
    <row r="267" spans="2:66" x14ac:dyDescent="0.2"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1"/>
      <c r="BJ267" s="1"/>
      <c r="BK267" s="1"/>
      <c r="BL267" s="1"/>
      <c r="BM267" s="1"/>
      <c r="BN267" s="1"/>
    </row>
    <row r="268" spans="2:66" x14ac:dyDescent="0.2"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1"/>
      <c r="BJ268" s="1"/>
      <c r="BK268" s="1"/>
      <c r="BL268" s="1"/>
      <c r="BM268" s="1"/>
      <c r="BN268" s="1"/>
    </row>
    <row r="269" spans="2:66" x14ac:dyDescent="0.2"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1"/>
      <c r="BJ269" s="1"/>
      <c r="BK269" s="1"/>
      <c r="BL269" s="1"/>
      <c r="BM269" s="1"/>
      <c r="BN269" s="1"/>
    </row>
    <row r="270" spans="2:66" x14ac:dyDescent="0.2"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1"/>
      <c r="BJ270" s="1"/>
      <c r="BK270" s="1"/>
      <c r="BL270" s="1"/>
      <c r="BM270" s="1"/>
      <c r="BN270" s="1"/>
    </row>
    <row r="271" spans="2:66" x14ac:dyDescent="0.2"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1"/>
      <c r="BJ271" s="1"/>
      <c r="BK271" s="1"/>
      <c r="BL271" s="1"/>
      <c r="BM271" s="1"/>
      <c r="BN271" s="1"/>
    </row>
    <row r="272" spans="2:66" x14ac:dyDescent="0.2"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1"/>
      <c r="BJ272" s="1"/>
      <c r="BK272" s="1"/>
      <c r="BL272" s="1"/>
      <c r="BM272" s="1"/>
      <c r="BN272" s="1"/>
    </row>
    <row r="273" spans="2:66" x14ac:dyDescent="0.2"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1"/>
      <c r="BJ273" s="1"/>
      <c r="BK273" s="1"/>
      <c r="BL273" s="1"/>
      <c r="BM273" s="1"/>
      <c r="BN273" s="1"/>
    </row>
    <row r="274" spans="2:66" x14ac:dyDescent="0.2"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1"/>
      <c r="BJ274" s="1"/>
      <c r="BK274" s="1"/>
      <c r="BL274" s="1"/>
      <c r="BM274" s="1"/>
      <c r="BN274" s="1"/>
    </row>
    <row r="275" spans="2:66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2:66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2:66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2:66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2:66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2:66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2:66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2:66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2:66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2:66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2:66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2:66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2:66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2:66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2:66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2:66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2:66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2:66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2:66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2:66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2:66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2:66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2:66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2:66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2:66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2:66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2:66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2:66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2:66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2:66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2:66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2:66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2:66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2:66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2:66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2:66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2:66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2:66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2:66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2:66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2:66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2:66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2:66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2:66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2:66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2:66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2:66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2:66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2:66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2:66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2:66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2:66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2:66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2:66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2:66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2:66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2:66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2:66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2:66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2:66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2:66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2:66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2:66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2:66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2:66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2:66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2:66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2:66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2:66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2:66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2:66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2:66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2:66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2:66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2:66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2:66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2:66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2:66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2:66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2:66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2:66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2:66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2:66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2:66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2:66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2:66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2:66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2:66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2:66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</sheetData>
  <mergeCells count="10">
    <mergeCell ref="A1:F1"/>
    <mergeCell ref="A2:F2"/>
    <mergeCell ref="A3:F3"/>
    <mergeCell ref="A6:F6"/>
    <mergeCell ref="A25:F25"/>
    <mergeCell ref="A33:F33"/>
    <mergeCell ref="A9:F9"/>
    <mergeCell ref="A12:F12"/>
    <mergeCell ref="A21:F21"/>
    <mergeCell ref="A29:F29"/>
  </mergeCells>
  <phoneticPr fontId="0" type="noConversion"/>
  <printOptions horizontalCentered="1" verticalCentered="1"/>
  <pageMargins left="0.75" right="0.75" top="1" bottom="1" header="0" footer="0"/>
  <pageSetup scale="67" orientation="landscape" r:id="rId1"/>
  <headerFooter alignWithMargins="0"/>
  <ignoredErrors>
    <ignoredError sqref="C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Z22"/>
  <sheetViews>
    <sheetView showGridLines="0" workbookViewId="0"/>
  </sheetViews>
  <sheetFormatPr baseColWidth="10" defaultRowHeight="12.75" x14ac:dyDescent="0.2"/>
  <cols>
    <col min="1" max="1" width="1.5703125" style="19" customWidth="1"/>
    <col min="2" max="2" width="31.85546875" style="2" customWidth="1"/>
    <col min="3" max="4" width="14.42578125" style="19" customWidth="1"/>
    <col min="5" max="5" width="12.5703125" style="19" bestFit="1" customWidth="1"/>
    <col min="6" max="16384" width="11.42578125" style="19"/>
  </cols>
  <sheetData>
    <row r="1" spans="1:26" ht="30" customHeight="1" thickBot="1" x14ac:dyDescent="0.25">
      <c r="A1" s="71"/>
      <c r="B1" s="430" t="s">
        <v>12</v>
      </c>
      <c r="C1" s="431"/>
      <c r="D1" s="432"/>
      <c r="E1" s="71"/>
    </row>
    <row r="2" spans="1:26" ht="3.75" customHeight="1" thickBot="1" x14ac:dyDescent="0.25">
      <c r="A2" s="71"/>
      <c r="B2" s="317"/>
      <c r="C2" s="318"/>
      <c r="D2" s="319"/>
      <c r="E2" s="71"/>
    </row>
    <row r="3" spans="1:26" ht="20.25" customHeight="1" x14ac:dyDescent="0.25">
      <c r="A3" s="71"/>
      <c r="B3" s="448" t="str">
        <f>+'[2]ESTADOS FINANCIEROS WEB'!$B$2:$D$2</f>
        <v>AL MES DE SEPTIEMBRE 2012</v>
      </c>
      <c r="C3" s="449"/>
      <c r="D3" s="450"/>
      <c r="E3" s="253"/>
    </row>
    <row r="4" spans="1:26" ht="15.75" customHeight="1" x14ac:dyDescent="0.2">
      <c r="A4" s="71"/>
      <c r="B4" s="451" t="s">
        <v>53</v>
      </c>
      <c r="C4" s="452"/>
      <c r="D4" s="453"/>
      <c r="E4" s="71"/>
    </row>
    <row r="5" spans="1:26" s="60" customFormat="1" ht="2.25" customHeight="1" thickBot="1" x14ac:dyDescent="0.25">
      <c r="A5" s="254"/>
      <c r="B5" s="255"/>
      <c r="C5" s="256"/>
      <c r="D5" s="257"/>
      <c r="E5" s="254"/>
    </row>
    <row r="6" spans="1:26" ht="24.75" customHeight="1" thickBot="1" x14ac:dyDescent="0.25">
      <c r="A6" s="71"/>
      <c r="B6" s="454" t="s">
        <v>0</v>
      </c>
      <c r="C6" s="455"/>
      <c r="D6" s="456"/>
      <c r="E6" s="71"/>
    </row>
    <row r="7" spans="1:26" ht="3.75" customHeight="1" thickBot="1" x14ac:dyDescent="0.25">
      <c r="A7" s="71"/>
      <c r="B7" s="258"/>
      <c r="C7" s="259"/>
      <c r="D7" s="224"/>
      <c r="E7" s="260"/>
      <c r="F7" s="61"/>
      <c r="G7" s="61"/>
      <c r="H7" s="61"/>
    </row>
    <row r="8" spans="1:26" ht="24" customHeight="1" thickBot="1" x14ac:dyDescent="0.25">
      <c r="A8" s="71"/>
      <c r="B8" s="430" t="s">
        <v>54</v>
      </c>
      <c r="C8" s="431"/>
      <c r="D8" s="432"/>
      <c r="E8" s="261"/>
      <c r="F8" s="61"/>
      <c r="G8" s="61"/>
      <c r="H8" s="61"/>
      <c r="I8" s="61"/>
    </row>
    <row r="9" spans="1:26" ht="18" customHeight="1" x14ac:dyDescent="0.2">
      <c r="A9" s="71"/>
      <c r="B9" s="262" t="s">
        <v>13</v>
      </c>
      <c r="C9" s="263">
        <f>+[2]PRINCIPAL!$F$19</f>
        <v>778932.83542999998</v>
      </c>
      <c r="D9" s="264">
        <f>+C9*8.75</f>
        <v>6815662.3100124998</v>
      </c>
      <c r="E9" s="265"/>
    </row>
    <row r="10" spans="1:26" ht="18" customHeight="1" x14ac:dyDescent="0.2">
      <c r="A10" s="71"/>
      <c r="B10" s="266" t="s">
        <v>14</v>
      </c>
      <c r="C10" s="219">
        <f>+[2]PRINCIPAL!$F$20</f>
        <v>522044.64516000001</v>
      </c>
      <c r="D10" s="221">
        <f t="shared" ref="D10:D16" si="0">+C10*8.75</f>
        <v>4567890.6451500002</v>
      </c>
      <c r="E10" s="267"/>
    </row>
    <row r="11" spans="1:26" ht="18" customHeight="1" thickBot="1" x14ac:dyDescent="0.25">
      <c r="A11" s="71"/>
      <c r="B11" s="266" t="s">
        <v>96</v>
      </c>
      <c r="C11" s="219">
        <f>+[2]PRINCIPAL!$F$21</f>
        <v>256888.19026999999</v>
      </c>
      <c r="D11" s="221">
        <f t="shared" si="0"/>
        <v>2247771.6648625</v>
      </c>
      <c r="E11" s="267"/>
    </row>
    <row r="12" spans="1:26" ht="3" hidden="1" customHeight="1" thickBot="1" x14ac:dyDescent="0.25">
      <c r="A12" s="71"/>
      <c r="B12" s="268"/>
      <c r="C12" s="269"/>
      <c r="D12" s="189">
        <f t="shared" si="0"/>
        <v>0</v>
      </c>
      <c r="E12" s="270"/>
      <c r="F12" s="61"/>
      <c r="G12" s="61"/>
      <c r="H12" s="61"/>
      <c r="I12" s="61"/>
    </row>
    <row r="13" spans="1:26" ht="24" customHeight="1" thickBot="1" x14ac:dyDescent="0.25">
      <c r="A13" s="71"/>
      <c r="B13" s="430" t="s">
        <v>15</v>
      </c>
      <c r="C13" s="431"/>
      <c r="D13" s="432"/>
      <c r="E13" s="27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8" customHeight="1" x14ac:dyDescent="0.2">
      <c r="A14" s="71"/>
      <c r="B14" s="262" t="s">
        <v>16</v>
      </c>
      <c r="C14" s="272">
        <f>+[2]PRINCIPAL!$F$4</f>
        <v>60037.775199999996</v>
      </c>
      <c r="D14" s="264">
        <f t="shared" si="0"/>
        <v>525330.53299999994</v>
      </c>
      <c r="E14" s="265"/>
    </row>
    <row r="15" spans="1:26" ht="18" customHeight="1" x14ac:dyDescent="0.2">
      <c r="A15" s="71"/>
      <c r="B15" s="266" t="s">
        <v>17</v>
      </c>
      <c r="C15" s="273">
        <f>+[2]PRINCIPAL!$F$7</f>
        <v>37644.229670000001</v>
      </c>
      <c r="D15" s="221">
        <f t="shared" si="0"/>
        <v>329387.00961250003</v>
      </c>
      <c r="E15" s="265"/>
    </row>
    <row r="16" spans="1:26" ht="18" customHeight="1" thickBot="1" x14ac:dyDescent="0.25">
      <c r="A16" s="71"/>
      <c r="B16" s="274" t="s">
        <v>18</v>
      </c>
      <c r="C16" s="275">
        <f>+[2]PRINCIPAL!$F$14</f>
        <v>22393.545529999999</v>
      </c>
      <c r="D16" s="276">
        <f t="shared" si="0"/>
        <v>195943.5233875</v>
      </c>
      <c r="E16" s="265"/>
    </row>
    <row r="17" spans="1:5" ht="5.25" customHeight="1" x14ac:dyDescent="0.2">
      <c r="A17" s="71"/>
      <c r="B17" s="277"/>
      <c r="C17" s="278"/>
      <c r="D17" s="279"/>
      <c r="E17" s="265"/>
    </row>
    <row r="18" spans="1:5" x14ac:dyDescent="0.2">
      <c r="A18" s="250"/>
      <c r="B18" s="280"/>
      <c r="C18" s="281"/>
      <c r="D18" s="265"/>
      <c r="E18" s="265"/>
    </row>
    <row r="19" spans="1:5" x14ac:dyDescent="0.2">
      <c r="A19" s="3"/>
      <c r="B19" s="63"/>
    </row>
    <row r="20" spans="1:5" x14ac:dyDescent="0.2">
      <c r="A20" s="3"/>
      <c r="B20" s="3"/>
    </row>
    <row r="21" spans="1:5" x14ac:dyDescent="0.2">
      <c r="A21" s="3"/>
      <c r="B21" s="3"/>
    </row>
    <row r="22" spans="1:5" x14ac:dyDescent="0.2">
      <c r="A22" s="3"/>
      <c r="B22" s="3"/>
    </row>
  </sheetData>
  <mergeCells count="6">
    <mergeCell ref="B8:D8"/>
    <mergeCell ref="B13:D13"/>
    <mergeCell ref="B1:D1"/>
    <mergeCell ref="B3:D3"/>
    <mergeCell ref="B4:D4"/>
    <mergeCell ref="B6:D6"/>
  </mergeCells>
  <phoneticPr fontId="0" type="noConversion"/>
  <printOptions horizontalCentered="1" verticalCentered="1"/>
  <pageMargins left="0.75" right="0.75" top="1" bottom="1" header="0" footer="0"/>
  <pageSetup orientation="landscape" r:id="rId1"/>
  <headerFooter alignWithMargins="0"/>
  <ignoredErrors>
    <ignoredError sqref="D12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E9"/>
  <sheetViews>
    <sheetView showGridLines="0" zoomScale="85" zoomScaleNormal="85" workbookViewId="0"/>
  </sheetViews>
  <sheetFormatPr baseColWidth="10" defaultRowHeight="12.75" x14ac:dyDescent="0.2"/>
  <cols>
    <col min="1" max="1" width="27.140625" style="19" customWidth="1"/>
    <col min="2" max="16384" width="11.42578125" style="19"/>
  </cols>
  <sheetData>
    <row r="2" spans="1:5" x14ac:dyDescent="0.2">
      <c r="A2" s="70"/>
      <c r="B2" s="70"/>
      <c r="C2" s="70"/>
      <c r="D2" s="70"/>
      <c r="E2" s="70"/>
    </row>
    <row r="3" spans="1:5" x14ac:dyDescent="0.2">
      <c r="A3" s="70"/>
      <c r="B3" s="70"/>
      <c r="C3" s="70"/>
      <c r="D3" s="70"/>
      <c r="E3" s="70"/>
    </row>
    <row r="4" spans="1:5" x14ac:dyDescent="0.2">
      <c r="A4" s="311"/>
      <c r="B4" s="311"/>
      <c r="C4" s="70"/>
      <c r="D4" s="70"/>
      <c r="E4" s="70"/>
    </row>
    <row r="5" spans="1:5" x14ac:dyDescent="0.2">
      <c r="A5" s="312" t="s">
        <v>10</v>
      </c>
      <c r="B5" s="313">
        <f>+'GESTION OPERATIVA'!F22</f>
        <v>1095</v>
      </c>
      <c r="C5" s="70"/>
      <c r="D5" s="70"/>
      <c r="E5" s="70"/>
    </row>
    <row r="6" spans="1:5" x14ac:dyDescent="0.2">
      <c r="A6" s="312" t="s">
        <v>11</v>
      </c>
      <c r="B6" s="313">
        <f>+'GESTION OPERATIVA'!F26</f>
        <v>2156</v>
      </c>
      <c r="C6" s="70"/>
      <c r="D6" s="70"/>
      <c r="E6" s="70"/>
    </row>
    <row r="7" spans="1:5" x14ac:dyDescent="0.2">
      <c r="A7" s="312" t="s">
        <v>57</v>
      </c>
      <c r="B7" s="313">
        <f>+'GESTION OPERATIVA'!F30</f>
        <v>634</v>
      </c>
      <c r="C7" s="70"/>
      <c r="D7" s="70"/>
      <c r="E7" s="70"/>
    </row>
    <row r="8" spans="1:5" x14ac:dyDescent="0.2">
      <c r="A8" s="312" t="s">
        <v>82</v>
      </c>
      <c r="B8" s="313">
        <f>+'GESTION OPERATIVA'!F34</f>
        <v>287</v>
      </c>
      <c r="C8" s="70"/>
      <c r="D8" s="70"/>
      <c r="E8" s="70"/>
    </row>
    <row r="9" spans="1:5" x14ac:dyDescent="0.2">
      <c r="A9" s="312" t="s">
        <v>88</v>
      </c>
      <c r="B9" s="313">
        <f>SUM(B5:B8)</f>
        <v>4172</v>
      </c>
      <c r="C9" s="70"/>
      <c r="D9" s="70"/>
      <c r="E9" s="70"/>
    </row>
  </sheetData>
  <phoneticPr fontId="22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SINTESIS HISTORIA 1</vt:lpstr>
      <vt:lpstr>SINTESIS HIST COLONES 1</vt:lpstr>
      <vt:lpstr>SINTESIS HISTORIA  2</vt:lpstr>
      <vt:lpstr>SINTESIS HIST COLONES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 COLONES 1'!Área_de_impresión</vt:lpstr>
      <vt:lpstr>'SINTESIS HIST COLONES 2'!Área_de_impresión</vt:lpstr>
      <vt:lpstr>'SINTESIS HISTORIA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Planificación</cp:lastModifiedBy>
  <cp:lastPrinted>2012-01-31T16:36:24Z</cp:lastPrinted>
  <dcterms:created xsi:type="dcterms:W3CDTF">2003-07-31T17:04:10Z</dcterms:created>
  <dcterms:modified xsi:type="dcterms:W3CDTF">2012-10-24T21:09:04Z</dcterms:modified>
</cp:coreProperties>
</file>