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ÑO 2019\UNIDAD DE ACCESO A LA INFORMACIÓN\"/>
    </mc:Choice>
  </mc:AlternateContent>
  <bookViews>
    <workbookView xWindow="0" yWindow="0" windowWidth="21600" windowHeight="9030"/>
  </bookViews>
  <sheets>
    <sheet name="EJECUCION ENERO-ABRIL 2019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B">#N/A</definedName>
    <definedName name="BASE">[5]BASE!$A:$IV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4" i="1"/>
  <c r="C13" i="1"/>
  <c r="C12" i="1"/>
  <c r="C11" i="1"/>
  <c r="C10" i="1"/>
  <c r="C9" i="1"/>
  <c r="C8" i="1"/>
  <c r="F23" i="1" l="1"/>
  <c r="F22" i="1"/>
  <c r="F21" i="1"/>
  <c r="F20" i="1"/>
  <c r="F19" i="1"/>
  <c r="F18" i="1"/>
  <c r="E23" i="1"/>
  <c r="E22" i="1"/>
  <c r="E21" i="1"/>
  <c r="E20" i="1"/>
  <c r="E19" i="1"/>
  <c r="E18" i="1"/>
  <c r="E17" i="1"/>
  <c r="E14" i="1"/>
  <c r="E13" i="1"/>
  <c r="E12" i="1"/>
  <c r="E11" i="1"/>
  <c r="E10" i="1"/>
  <c r="E9" i="1"/>
  <c r="E8" i="1"/>
  <c r="F17" i="1"/>
  <c r="F14" i="1"/>
  <c r="F13" i="1"/>
  <c r="F12" i="1"/>
  <c r="F11" i="1"/>
  <c r="F10" i="1"/>
  <c r="F9" i="1"/>
  <c r="F8" i="1"/>
  <c r="F24" i="1" l="1"/>
  <c r="F15" i="1" l="1"/>
  <c r="C24" i="1" l="1"/>
  <c r="C15" i="1"/>
  <c r="D24" i="1" l="1"/>
  <c r="E24" i="1" s="1"/>
  <c r="D15" i="1"/>
  <c r="E15" i="1" s="1"/>
</calcChain>
</file>

<file path=xl/sharedStrings.xml><?xml version="1.0" encoding="utf-8"?>
<sst xmlns="http://schemas.openxmlformats.org/spreadsheetml/2006/main" count="26" uniqueCount="25">
  <si>
    <t>(MONTO EN US$)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</si>
  <si>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</si>
  <si>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</si>
  <si>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</si>
  <si>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</si>
  <si>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</si>
  <si>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</si>
  <si>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</si>
  <si>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</si>
  <si>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</si>
  <si>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</si>
  <si>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</si>
  <si>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</si>
  <si>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</si>
  <si>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</si>
  <si>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</si>
  <si>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</si>
  <si>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</si>
  <si>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FONDO SOCIAL PARA LA VIVIENDA</t>
  </si>
  <si>
    <t>% (EJECUTADO / PRESUPUESTO ) ESTIMADO</t>
  </si>
  <si>
    <t xml:space="preserve">EJECUCIÓN PRESUPUESTARIA </t>
  </si>
  <si>
    <t>AHORRO O DEFICIT</t>
  </si>
  <si>
    <t>PERIODO ENERO A ABRIL 2019</t>
  </si>
  <si>
    <t>PRESUPUESTO ESTIMADO ENERO A ABRIL 2019</t>
  </si>
  <si>
    <t>EJECUTADO ENERO A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</si>
</sst>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7" xfId="0" applyFont="1" applyFill="1" applyBorder="1" applyAlignment="1">
      <alignment vertical="center"/>
    </xf>
    <xf numFmtId="164" fontId="4" fillId="0" borderId="8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10" fontId="4" fillId="0" borderId="8" xfId="2" applyNumberFormat="1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164" fontId="4" fillId="0" borderId="2" xfId="1" applyFont="1" applyFill="1" applyBorder="1" applyAlignment="1">
      <alignment vertical="center"/>
    </xf>
    <xf numFmtId="164" fontId="4" fillId="2" borderId="2" xfId="1" applyFont="1" applyFill="1" applyBorder="1" applyAlignment="1">
      <alignment vertical="center"/>
    </xf>
    <xf numFmtId="10" fontId="4" fillId="0" borderId="2" xfId="2" applyNumberFormat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vertical="center"/>
    </xf>
    <xf numFmtId="164" fontId="4" fillId="0" borderId="5" xfId="1" applyFont="1" applyFill="1" applyBorder="1" applyAlignment="1">
      <alignment vertical="center"/>
    </xf>
    <xf numFmtId="10" fontId="4" fillId="0" borderId="5" xfId="2" applyNumberFormat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43" fontId="0" fillId="0" borderId="0" xfId="3" applyFont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8"/>
  <sheetViews>
    <sheetView showGridLines="0" tabSelected="1" topLeftCell="A13" zoomScaleNormal="100" zoomScaleSheetLayoutView="100" workbookViewId="0">
      <selection activeCell="E18" sqref="E18"/>
    </sheetView>
  </sheetViews>
  <sheetFormatPr baseColWidth="10" defaultRowHeight="12.75" x14ac:dyDescent="0.2"/>
  <cols>
    <col min="1" max="1" width="1.140625" customWidth="1"/>
    <col min="2" max="2" width="29.28515625" customWidth="1"/>
    <col min="3" max="6" width="20.7109375" customWidth="1"/>
  </cols>
  <sheetData>
    <row r="1" spans="2:6" ht="15" customHeight="1" x14ac:dyDescent="0.25">
      <c r="B1" s="8" t="s">
        <v>18</v>
      </c>
    </row>
    <row r="2" spans="2:6" ht="15" customHeight="1" x14ac:dyDescent="0.2">
      <c r="B2" s="1" t="s">
        <v>20</v>
      </c>
    </row>
    <row r="3" spans="2:6" ht="15" customHeight="1" x14ac:dyDescent="0.2">
      <c r="B3" s="1" t="s">
        <v>22</v>
      </c>
    </row>
    <row r="4" spans="2:6" ht="15" customHeight="1" x14ac:dyDescent="0.2">
      <c r="B4" s="1" t="s">
        <v>0</v>
      </c>
      <c r="C4" s="2"/>
      <c r="D4" s="3"/>
    </row>
    <row r="5" spans="2:6" ht="16.5" customHeight="1" thickBot="1" x14ac:dyDescent="0.25"/>
    <row r="6" spans="2:6" ht="37.5" customHeight="1" thickBot="1" x14ac:dyDescent="0.25">
      <c r="B6" s="4"/>
      <c r="C6" s="5" t="s">
        <v>23</v>
      </c>
      <c r="D6" s="6" t="s">
        <v>24</v>
      </c>
      <c r="E6" s="6" t="s">
        <v>19</v>
      </c>
      <c r="F6" s="7" t="s">
        <v>21</v>
      </c>
    </row>
    <row r="7" spans="2:6" ht="20.100000000000001" customHeight="1" x14ac:dyDescent="0.2">
      <c r="B7" s="15" t="s">
        <v>1</v>
      </c>
      <c r="C7" s="16"/>
      <c r="D7" s="16"/>
      <c r="E7" s="16"/>
      <c r="F7" s="17"/>
    </row>
    <row r="8" spans="2:6" ht="20.100000000000001" customHeight="1" x14ac:dyDescent="0.2">
      <c r="B8" s="9" t="s">
        <v>2</v>
      </c>
      <c r="C8" s="10">
        <f>+(43000)/12*4</f>
        <v>14333.333333333334</v>
      </c>
      <c r="D8" s="11">
        <v>11236.87</v>
      </c>
      <c r="E8" s="12">
        <f t="shared" ref="E8:E15" si="0">+D8/C8</f>
        <v>0.78396767441860471</v>
      </c>
      <c r="F8" s="13">
        <f t="shared" ref="F8:F14" si="1">D8-C8</f>
        <v>-3096.4633333333331</v>
      </c>
    </row>
    <row r="9" spans="2:6" ht="20.100000000000001" customHeight="1" x14ac:dyDescent="0.2">
      <c r="B9" s="9" t="s">
        <v>3</v>
      </c>
      <c r="C9" s="10">
        <f>+(90531885)/12*4</f>
        <v>30177295</v>
      </c>
      <c r="D9" s="11">
        <v>30618479.829999998</v>
      </c>
      <c r="E9" s="12">
        <f t="shared" si="0"/>
        <v>1.0146197606511782</v>
      </c>
      <c r="F9" s="13">
        <f t="shared" si="1"/>
        <v>441184.82999999821</v>
      </c>
    </row>
    <row r="10" spans="2:6" ht="20.100000000000001" customHeight="1" x14ac:dyDescent="0.2">
      <c r="B10" s="9" t="s">
        <v>4</v>
      </c>
      <c r="C10" s="10">
        <f>+(6000)/12*4</f>
        <v>2000</v>
      </c>
      <c r="D10" s="11">
        <v>2821.63</v>
      </c>
      <c r="E10" s="12">
        <f t="shared" si="0"/>
        <v>1.4108150000000002</v>
      </c>
      <c r="F10" s="13">
        <f t="shared" si="1"/>
        <v>821.63000000000011</v>
      </c>
    </row>
    <row r="11" spans="2:6" ht="20.100000000000001" customHeight="1" x14ac:dyDescent="0.2">
      <c r="B11" s="9" t="s">
        <v>5</v>
      </c>
      <c r="C11" s="10">
        <f>+(127450)/12*4</f>
        <v>42483.333333333336</v>
      </c>
      <c r="D11" s="11">
        <v>154620.93</v>
      </c>
      <c r="E11" s="12">
        <f t="shared" si="0"/>
        <v>3.6395668105139265</v>
      </c>
      <c r="F11" s="13">
        <f t="shared" si="1"/>
        <v>112137.59666666665</v>
      </c>
    </row>
    <row r="12" spans="2:6" ht="20.100000000000001" customHeight="1" x14ac:dyDescent="0.2">
      <c r="B12" s="9" t="s">
        <v>6</v>
      </c>
      <c r="C12" s="10">
        <f>+(62740500)/12*4</f>
        <v>20913500</v>
      </c>
      <c r="D12" s="11">
        <v>21518895.489999998</v>
      </c>
      <c r="E12" s="12">
        <f t="shared" si="0"/>
        <v>1.0289475931814378</v>
      </c>
      <c r="F12" s="13">
        <f t="shared" si="1"/>
        <v>605395.48999999836</v>
      </c>
    </row>
    <row r="13" spans="2:6" ht="20.100000000000001" customHeight="1" x14ac:dyDescent="0.2">
      <c r="B13" s="9" t="s">
        <v>7</v>
      </c>
      <c r="C13" s="10">
        <f>+(25000000)/12*4</f>
        <v>8333333.333333333</v>
      </c>
      <c r="D13" s="11">
        <v>0</v>
      </c>
      <c r="E13" s="12">
        <f t="shared" si="0"/>
        <v>0</v>
      </c>
      <c r="F13" s="13">
        <f t="shared" si="1"/>
        <v>-8333333.333333333</v>
      </c>
    </row>
    <row r="14" spans="2:6" ht="20.100000000000001" customHeight="1" thickBot="1" x14ac:dyDescent="0.25">
      <c r="B14" s="14" t="s">
        <v>8</v>
      </c>
      <c r="C14" s="10">
        <f>+(1000)/12*4</f>
        <v>333.33333333333331</v>
      </c>
      <c r="D14" s="11">
        <v>0</v>
      </c>
      <c r="E14" s="12">
        <f t="shared" si="0"/>
        <v>0</v>
      </c>
      <c r="F14" s="13">
        <f t="shared" si="1"/>
        <v>-333.33333333333331</v>
      </c>
    </row>
    <row r="15" spans="2:6" ht="20.100000000000001" customHeight="1" thickBot="1" x14ac:dyDescent="0.25">
      <c r="B15" s="25" t="s">
        <v>9</v>
      </c>
      <c r="C15" s="18">
        <f>SUM(C8:C14)</f>
        <v>59483278.333333336</v>
      </c>
      <c r="D15" s="19">
        <f>SUM(D8:D14)</f>
        <v>52306054.75</v>
      </c>
      <c r="E15" s="20">
        <f t="shared" si="0"/>
        <v>0.87934048383961794</v>
      </c>
      <c r="F15" s="21">
        <f>SUM(F8:F14)</f>
        <v>-7177223.5833333367</v>
      </c>
    </row>
    <row r="16" spans="2:6" ht="20.100000000000001" customHeight="1" x14ac:dyDescent="0.2">
      <c r="B16" s="15" t="s">
        <v>10</v>
      </c>
      <c r="C16" s="22"/>
      <c r="D16" s="22"/>
      <c r="E16" s="23"/>
      <c r="F16" s="24"/>
    </row>
    <row r="17" spans="2:6" ht="20.100000000000001" customHeight="1" x14ac:dyDescent="0.2">
      <c r="B17" s="9" t="s">
        <v>11</v>
      </c>
      <c r="C17" s="10">
        <f>+(13458210)/12*4</f>
        <v>4486070</v>
      </c>
      <c r="D17" s="11">
        <v>4508518.91</v>
      </c>
      <c r="E17" s="12">
        <f t="shared" ref="E17:E23" si="2">+D17/C17</f>
        <v>1.0050041372515364</v>
      </c>
      <c r="F17" s="13">
        <f t="shared" ref="F17:F23" si="3">D17-C17</f>
        <v>22448.910000000149</v>
      </c>
    </row>
    <row r="18" spans="2:6" ht="20.100000000000001" customHeight="1" x14ac:dyDescent="0.2">
      <c r="B18" s="9" t="s">
        <v>12</v>
      </c>
      <c r="C18" s="10">
        <f>+(13359975)/12*4</f>
        <v>4453325</v>
      </c>
      <c r="D18" s="11">
        <v>2667431.9700000002</v>
      </c>
      <c r="E18" s="12">
        <f t="shared" si="2"/>
        <v>0.59897536559761533</v>
      </c>
      <c r="F18" s="13">
        <f t="shared" si="3"/>
        <v>-1785893.0299999998</v>
      </c>
    </row>
    <row r="19" spans="2:6" ht="20.100000000000001" customHeight="1" x14ac:dyDescent="0.2">
      <c r="B19" s="9" t="s">
        <v>13</v>
      </c>
      <c r="C19" s="10">
        <f>+(17698260)/12*4</f>
        <v>5899420</v>
      </c>
      <c r="D19" s="11">
        <v>4236679.3899999997</v>
      </c>
      <c r="E19" s="12">
        <f t="shared" si="2"/>
        <v>0.71815185052089858</v>
      </c>
      <c r="F19" s="13">
        <f t="shared" si="3"/>
        <v>-1662740.6100000003</v>
      </c>
    </row>
    <row r="20" spans="2:6" ht="20.100000000000001" customHeight="1" x14ac:dyDescent="0.2">
      <c r="B20" s="9" t="s">
        <v>4</v>
      </c>
      <c r="C20" s="10">
        <f>+(11023100)/12*4</f>
        <v>3674366.6666666665</v>
      </c>
      <c r="D20" s="11">
        <v>2839950.19</v>
      </c>
      <c r="E20" s="12">
        <f t="shared" si="2"/>
        <v>0.77290876160063871</v>
      </c>
      <c r="F20" s="13">
        <f t="shared" si="3"/>
        <v>-834416.47666666657</v>
      </c>
    </row>
    <row r="21" spans="2:6" ht="20.100000000000001" customHeight="1" x14ac:dyDescent="0.2">
      <c r="B21" s="9" t="s">
        <v>14</v>
      </c>
      <c r="C21" s="10">
        <f>+(7195360)/12*4</f>
        <v>2398453.3333333335</v>
      </c>
      <c r="D21" s="11">
        <v>1095464.42</v>
      </c>
      <c r="E21" s="12">
        <f t="shared" si="2"/>
        <v>0.45673785050365784</v>
      </c>
      <c r="F21" s="13">
        <f t="shared" si="3"/>
        <v>-1302988.9133333336</v>
      </c>
    </row>
    <row r="22" spans="2:6" ht="20.100000000000001" customHeight="1" x14ac:dyDescent="0.2">
      <c r="B22" s="9" t="s">
        <v>15</v>
      </c>
      <c r="C22" s="10">
        <f>+(88390000)/12*4</f>
        <v>29463333.333333332</v>
      </c>
      <c r="D22" s="11">
        <v>29508982.82</v>
      </c>
      <c r="E22" s="12">
        <f t="shared" si="2"/>
        <v>1.0015493659916281</v>
      </c>
      <c r="F22" s="13">
        <f t="shared" si="3"/>
        <v>45649.486666668206</v>
      </c>
    </row>
    <row r="23" spans="2:6" ht="20.100000000000001" customHeight="1" thickBot="1" x14ac:dyDescent="0.25">
      <c r="B23" s="14" t="s">
        <v>16</v>
      </c>
      <c r="C23" s="10">
        <f>+(27324930)/12*4</f>
        <v>9108310</v>
      </c>
      <c r="D23" s="11">
        <v>8841489.5700000003</v>
      </c>
      <c r="E23" s="12">
        <f t="shared" si="2"/>
        <v>0.97070582468097821</v>
      </c>
      <c r="F23" s="13">
        <f t="shared" si="3"/>
        <v>-266820.4299999997</v>
      </c>
    </row>
    <row r="24" spans="2:6" ht="20.100000000000001" customHeight="1" thickBot="1" x14ac:dyDescent="0.25">
      <c r="B24" s="25" t="s">
        <v>17</v>
      </c>
      <c r="C24" s="18">
        <f>SUM(C17:C23)</f>
        <v>59483278.333333328</v>
      </c>
      <c r="D24" s="19">
        <f>SUM(D17:D23)</f>
        <v>53698517.270000003</v>
      </c>
      <c r="E24" s="20">
        <f t="shared" ref="E24" si="4">+D24/C24</f>
        <v>0.90274979413682299</v>
      </c>
      <c r="F24" s="21">
        <f>SUM(F17:F23)</f>
        <v>-5784761.0633333325</v>
      </c>
    </row>
    <row r="25" spans="2:6" ht="9.75" customHeight="1" x14ac:dyDescent="0.2"/>
    <row r="26" spans="2:6" ht="20.100000000000001" customHeight="1" x14ac:dyDescent="0.2">
      <c r="C26" s="26"/>
    </row>
    <row r="27" spans="2:6" ht="20.100000000000001" customHeight="1" x14ac:dyDescent="0.2">
      <c r="C27" s="26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</sheetData>
  <printOptions horizontalCentered="1" verticalCentered="1"/>
  <pageMargins left="0.98425196850393704" right="0.98425196850393704" top="0.98425196850393704" bottom="0.98425196850393704" header="0" footer="0"/>
  <pageSetup orientation="landscape" r:id="rId1"/>
  <headerFooter alignWithMargins="0"/>
  <colBreaks count="1" manualBreakCount="1">
    <brk id="6" max="31" man="1"/>
  </colBreaks>
  <ignoredErrors>
    <ignoredError sqref="E24 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ENERO-ABRIL 2019-FSV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2019-01-22T18:15:35Z</cp:lastPrinted>
  <dcterms:created xsi:type="dcterms:W3CDTF">2018-01-31T18:59:17Z</dcterms:created>
  <dcterms:modified xsi:type="dcterms:W3CDTF">2019-05-13T15:16:11Z</dcterms:modified>
</cp:coreProperties>
</file>