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ÑO 2019\UNIDAD DE ACCESO A LA INFORMACIÓN\"/>
    </mc:Choice>
  </mc:AlternateContent>
  <bookViews>
    <workbookView xWindow="0" yWindow="0" windowWidth="21600" windowHeight="9030"/>
  </bookViews>
  <sheets>
    <sheet name="EJECUCION ENERO-MZO 2019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'EJECUCION ENERO-MZO 2019-FSV'!$A$1:$F$24</definedName>
    <definedName name="B">#N/A</definedName>
    <definedName name="BASE">[5]BASE!$A:$IV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4" i="1"/>
  <c r="C13" i="1"/>
  <c r="C12" i="1"/>
  <c r="C11" i="1"/>
  <c r="C10" i="1"/>
  <c r="C9" i="1"/>
  <c r="C8" i="1"/>
  <c r="E13" i="1" l="1"/>
  <c r="E14" i="1"/>
  <c r="F17" i="1" l="1"/>
  <c r="F9" i="1"/>
  <c r="F10" i="1"/>
  <c r="F11" i="1"/>
  <c r="F12" i="1"/>
  <c r="F13" i="1"/>
  <c r="F14" i="1"/>
  <c r="F8" i="1"/>
  <c r="F18" i="1"/>
  <c r="F19" i="1"/>
  <c r="F20" i="1"/>
  <c r="F21" i="1"/>
  <c r="F22" i="1"/>
  <c r="F23" i="1"/>
  <c r="F15" i="1" l="1"/>
  <c r="F24" i="1"/>
  <c r="E8" i="1"/>
  <c r="E12" i="1" l="1"/>
  <c r="C24" i="1"/>
  <c r="E23" i="1"/>
  <c r="C15" i="1"/>
  <c r="E10" i="1"/>
  <c r="E9" i="1"/>
  <c r="E20" i="1" l="1"/>
  <c r="D24" i="1"/>
  <c r="E24" i="1" s="1"/>
  <c r="E11" i="1"/>
  <c r="D15" i="1"/>
  <c r="E15" i="1" s="1"/>
  <c r="E19" i="1"/>
  <c r="E22" i="1"/>
  <c r="E18" i="1"/>
  <c r="E17" i="1"/>
  <c r="E21" i="1"/>
</calcChain>
</file>

<file path=xl/sharedStrings.xml><?xml version="1.0" encoding="utf-8"?>
<sst xmlns="http://schemas.openxmlformats.org/spreadsheetml/2006/main" count="26" uniqueCount="25">
  <si>
    <t>(MONTO EN US$)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</si>
  <si>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</si>
  <si>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</si>
  <si>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</si>
  <si>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</si>
  <si>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</si>
  <si>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</si>
  <si>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</si>
  <si>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</si>
  <si>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</si>
  <si>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</si>
  <si>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</si>
  <si>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</si>
  <si>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</si>
  <si>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</si>
  <si>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</si>
  <si>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</si>
  <si>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</si>
  <si>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FONDO SOCIAL PARA LA VIVIENDA</t>
  </si>
  <si>
    <t>% (EJECUTADO / PRESUPUESTO ) ESTIMADO</t>
  </si>
  <si>
    <t xml:space="preserve">EJECUCIÓN PRESUPUESTARIA </t>
  </si>
  <si>
    <t>AHORRO O DEFICIT</t>
  </si>
  <si>
    <t>PERIODO ENERO A MARZO 2019</t>
  </si>
  <si>
    <t>PRESUPUESTO ESTIMADO ENERO A MARZO 2019</t>
  </si>
  <si>
    <t>EJECUTADO OCTUBRE A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</si>
</sst>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7" xfId="0" applyFont="1" applyFill="1" applyBorder="1" applyAlignment="1">
      <alignment vertical="center"/>
    </xf>
    <xf numFmtId="164" fontId="4" fillId="0" borderId="8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10" fontId="4" fillId="0" borderId="8" xfId="2" applyNumberFormat="1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164" fontId="4" fillId="0" borderId="2" xfId="1" applyFont="1" applyFill="1" applyBorder="1" applyAlignment="1">
      <alignment vertical="center"/>
    </xf>
    <xf numFmtId="164" fontId="4" fillId="2" borderId="2" xfId="1" applyFont="1" applyFill="1" applyBorder="1" applyAlignment="1">
      <alignment vertical="center"/>
    </xf>
    <xf numFmtId="10" fontId="4" fillId="0" borderId="2" xfId="2" applyNumberFormat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vertical="center"/>
    </xf>
    <xf numFmtId="164" fontId="4" fillId="0" borderId="5" xfId="1" applyFont="1" applyFill="1" applyBorder="1" applyAlignment="1">
      <alignment vertical="center"/>
    </xf>
    <xf numFmtId="10" fontId="4" fillId="0" borderId="5" xfId="2" applyNumberFormat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43" fontId="0" fillId="0" borderId="0" xfId="3" applyFont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8"/>
  <sheetViews>
    <sheetView showGridLines="0" tabSelected="1" topLeftCell="A10" zoomScaleNormal="100" zoomScaleSheetLayoutView="100" workbookViewId="0">
      <selection activeCell="H17" sqref="H17"/>
    </sheetView>
  </sheetViews>
  <sheetFormatPr baseColWidth="10" defaultRowHeight="12.75" x14ac:dyDescent="0.2"/>
  <cols>
    <col min="1" max="1" width="1.140625" customWidth="1"/>
    <col min="2" max="2" width="29.28515625" customWidth="1"/>
    <col min="3" max="6" width="20.7109375" customWidth="1"/>
  </cols>
  <sheetData>
    <row r="1" spans="2:6" ht="15" customHeight="1" x14ac:dyDescent="0.25">
      <c r="B1" s="8" t="s">
        <v>18</v>
      </c>
    </row>
    <row r="2" spans="2:6" ht="15" customHeight="1" x14ac:dyDescent="0.2">
      <c r="B2" s="1" t="s">
        <v>20</v>
      </c>
    </row>
    <row r="3" spans="2:6" ht="15" customHeight="1" x14ac:dyDescent="0.2">
      <c r="B3" s="1" t="s">
        <v>22</v>
      </c>
    </row>
    <row r="4" spans="2:6" ht="15" customHeight="1" x14ac:dyDescent="0.2">
      <c r="B4" s="1" t="s">
        <v>0</v>
      </c>
      <c r="C4" s="2"/>
      <c r="D4" s="3"/>
    </row>
    <row r="5" spans="2:6" ht="16.5" customHeight="1" thickBot="1" x14ac:dyDescent="0.25"/>
    <row r="6" spans="2:6" ht="37.5" customHeight="1" thickBot="1" x14ac:dyDescent="0.25">
      <c r="B6" s="4"/>
      <c r="C6" s="5" t="s">
        <v>23</v>
      </c>
      <c r="D6" s="6" t="s">
        <v>24</v>
      </c>
      <c r="E6" s="6" t="s">
        <v>19</v>
      </c>
      <c r="F6" s="7" t="s">
        <v>21</v>
      </c>
    </row>
    <row r="7" spans="2:6" ht="20.100000000000001" customHeight="1" x14ac:dyDescent="0.2">
      <c r="B7" s="15" t="s">
        <v>1</v>
      </c>
      <c r="C7" s="16"/>
      <c r="D7" s="16"/>
      <c r="E7" s="16"/>
      <c r="F7" s="17"/>
    </row>
    <row r="8" spans="2:6" ht="20.100000000000001" customHeight="1" x14ac:dyDescent="0.2">
      <c r="B8" s="9" t="s">
        <v>2</v>
      </c>
      <c r="C8" s="10">
        <f>+(43000)/12*3</f>
        <v>10750</v>
      </c>
      <c r="D8" s="11">
        <v>9077.84</v>
      </c>
      <c r="E8" s="12">
        <f t="shared" ref="E8:E15" si="0">+D8/C8</f>
        <v>0.84445023255813956</v>
      </c>
      <c r="F8" s="13">
        <f t="shared" ref="F8:F14" si="1">D8-C8</f>
        <v>-1672.1599999999999</v>
      </c>
    </row>
    <row r="9" spans="2:6" ht="20.100000000000001" customHeight="1" x14ac:dyDescent="0.2">
      <c r="B9" s="9" t="s">
        <v>3</v>
      </c>
      <c r="C9" s="10">
        <f>+(90531885)/12*3</f>
        <v>22632971.25</v>
      </c>
      <c r="D9" s="11">
        <v>22994597.239999998</v>
      </c>
      <c r="E9" s="12">
        <f t="shared" si="0"/>
        <v>1.0159778398516721</v>
      </c>
      <c r="F9" s="13">
        <f t="shared" si="1"/>
        <v>361625.98999999836</v>
      </c>
    </row>
    <row r="10" spans="2:6" ht="20.100000000000001" customHeight="1" x14ac:dyDescent="0.2">
      <c r="B10" s="9" t="s">
        <v>4</v>
      </c>
      <c r="C10" s="10">
        <f>+(6000)/12*3</f>
        <v>1500</v>
      </c>
      <c r="D10" s="11">
        <v>2821.63</v>
      </c>
      <c r="E10" s="12">
        <f t="shared" si="0"/>
        <v>1.8810866666666668</v>
      </c>
      <c r="F10" s="13">
        <f t="shared" si="1"/>
        <v>1321.63</v>
      </c>
    </row>
    <row r="11" spans="2:6" ht="20.100000000000001" customHeight="1" x14ac:dyDescent="0.2">
      <c r="B11" s="9" t="s">
        <v>5</v>
      </c>
      <c r="C11" s="10">
        <f>+(127450)/12*3</f>
        <v>31862.5</v>
      </c>
      <c r="D11" s="11">
        <v>142247.57</v>
      </c>
      <c r="E11" s="12">
        <f t="shared" si="0"/>
        <v>4.4644196155355047</v>
      </c>
      <c r="F11" s="13">
        <f t="shared" si="1"/>
        <v>110385.07</v>
      </c>
    </row>
    <row r="12" spans="2:6" ht="20.100000000000001" customHeight="1" x14ac:dyDescent="0.2">
      <c r="B12" s="9" t="s">
        <v>6</v>
      </c>
      <c r="C12" s="10">
        <f>+(62740500)/12*3</f>
        <v>15685125</v>
      </c>
      <c r="D12" s="11">
        <v>16121584.630000001</v>
      </c>
      <c r="E12" s="12">
        <f t="shared" si="0"/>
        <v>1.0278263405615193</v>
      </c>
      <c r="F12" s="13">
        <f t="shared" si="1"/>
        <v>436459.63000000082</v>
      </c>
    </row>
    <row r="13" spans="2:6" ht="20.100000000000001" customHeight="1" x14ac:dyDescent="0.2">
      <c r="B13" s="9" t="s">
        <v>7</v>
      </c>
      <c r="C13" s="10">
        <f>+(25000000)/12*3</f>
        <v>6250000</v>
      </c>
      <c r="D13" s="11">
        <v>0</v>
      </c>
      <c r="E13" s="12">
        <f t="shared" si="0"/>
        <v>0</v>
      </c>
      <c r="F13" s="13">
        <f t="shared" si="1"/>
        <v>-6250000</v>
      </c>
    </row>
    <row r="14" spans="2:6" ht="20.100000000000001" customHeight="1" thickBot="1" x14ac:dyDescent="0.25">
      <c r="B14" s="14" t="s">
        <v>8</v>
      </c>
      <c r="C14" s="10">
        <f>+(1000)/12*3</f>
        <v>250</v>
      </c>
      <c r="D14" s="11">
        <v>0</v>
      </c>
      <c r="E14" s="12">
        <f t="shared" si="0"/>
        <v>0</v>
      </c>
      <c r="F14" s="13">
        <f t="shared" si="1"/>
        <v>-250</v>
      </c>
    </row>
    <row r="15" spans="2:6" ht="20.100000000000001" customHeight="1" thickBot="1" x14ac:dyDescent="0.25">
      <c r="B15" s="25" t="s">
        <v>9</v>
      </c>
      <c r="C15" s="18">
        <f>SUM(C8:C14)</f>
        <v>44612458.75</v>
      </c>
      <c r="D15" s="19">
        <f>SUM(D8:D14)</f>
        <v>39270328.909999996</v>
      </c>
      <c r="E15" s="20">
        <f t="shared" si="0"/>
        <v>0.88025475417222987</v>
      </c>
      <c r="F15" s="21">
        <f>SUM(F8:F14)</f>
        <v>-5342129.8400000008</v>
      </c>
    </row>
    <row r="16" spans="2:6" ht="20.100000000000001" customHeight="1" x14ac:dyDescent="0.2">
      <c r="B16" s="15" t="s">
        <v>10</v>
      </c>
      <c r="C16" s="22"/>
      <c r="D16" s="22"/>
      <c r="E16" s="23"/>
      <c r="F16" s="24"/>
    </row>
    <row r="17" spans="2:6" ht="20.100000000000001" customHeight="1" x14ac:dyDescent="0.2">
      <c r="B17" s="9" t="s">
        <v>11</v>
      </c>
      <c r="C17" s="10">
        <f>+(13458210)/12*3</f>
        <v>3364552.5</v>
      </c>
      <c r="D17" s="11">
        <v>3369147.76</v>
      </c>
      <c r="E17" s="12">
        <f t="shared" ref="E17:E24" si="2">+D17/C17</f>
        <v>1.0013657863861538</v>
      </c>
      <c r="F17" s="13">
        <f t="shared" ref="F17:F23" si="3">C17-D17</f>
        <v>-4595.2599999997765</v>
      </c>
    </row>
    <row r="18" spans="2:6" ht="20.100000000000001" customHeight="1" x14ac:dyDescent="0.2">
      <c r="B18" s="9" t="s">
        <v>12</v>
      </c>
      <c r="C18" s="10">
        <f>+(13359975)/12*3</f>
        <v>3339993.75</v>
      </c>
      <c r="D18" s="11">
        <v>2065034.77</v>
      </c>
      <c r="E18" s="12">
        <f t="shared" si="2"/>
        <v>0.61827504018532964</v>
      </c>
      <c r="F18" s="13">
        <f t="shared" si="3"/>
        <v>1274958.98</v>
      </c>
    </row>
    <row r="19" spans="2:6" ht="20.100000000000001" customHeight="1" x14ac:dyDescent="0.2">
      <c r="B19" s="9" t="s">
        <v>13</v>
      </c>
      <c r="C19" s="10">
        <f>+(17698260)/12*3</f>
        <v>4424565</v>
      </c>
      <c r="D19" s="11">
        <v>3194025.79</v>
      </c>
      <c r="E19" s="12">
        <f t="shared" si="2"/>
        <v>0.72188470278999184</v>
      </c>
      <c r="F19" s="13">
        <f t="shared" si="3"/>
        <v>1230539.21</v>
      </c>
    </row>
    <row r="20" spans="2:6" ht="20.100000000000001" customHeight="1" x14ac:dyDescent="0.2">
      <c r="B20" s="9" t="s">
        <v>4</v>
      </c>
      <c r="C20" s="10">
        <f>+(11023100)/12*3</f>
        <v>2755775</v>
      </c>
      <c r="D20" s="11">
        <v>2328815.35</v>
      </c>
      <c r="E20" s="12">
        <f t="shared" si="2"/>
        <v>0.84506730411590214</v>
      </c>
      <c r="F20" s="13">
        <f t="shared" si="3"/>
        <v>426959.64999999991</v>
      </c>
    </row>
    <row r="21" spans="2:6" ht="20.100000000000001" customHeight="1" x14ac:dyDescent="0.2">
      <c r="B21" s="9" t="s">
        <v>14</v>
      </c>
      <c r="C21" s="10">
        <f>+(7195360)/12*3</f>
        <v>1798840</v>
      </c>
      <c r="D21" s="11">
        <v>1063584.33</v>
      </c>
      <c r="E21" s="12">
        <f t="shared" si="2"/>
        <v>0.59126121834070855</v>
      </c>
      <c r="F21" s="13">
        <f t="shared" si="3"/>
        <v>735255.66999999993</v>
      </c>
    </row>
    <row r="22" spans="2:6" ht="20.100000000000001" customHeight="1" x14ac:dyDescent="0.2">
      <c r="B22" s="9" t="s">
        <v>15</v>
      </c>
      <c r="C22" s="10">
        <f>+(88390000)/12*3</f>
        <v>22097500</v>
      </c>
      <c r="D22" s="11">
        <v>22968715.190000001</v>
      </c>
      <c r="E22" s="12">
        <f t="shared" si="2"/>
        <v>1.0394259617603803</v>
      </c>
      <c r="F22" s="13">
        <f t="shared" si="3"/>
        <v>-871215.19000000134</v>
      </c>
    </row>
    <row r="23" spans="2:6" ht="20.100000000000001" customHeight="1" thickBot="1" x14ac:dyDescent="0.25">
      <c r="B23" s="14" t="s">
        <v>16</v>
      </c>
      <c r="C23" s="10">
        <f>+(27324930)/12*3</f>
        <v>6831232.5</v>
      </c>
      <c r="D23" s="11">
        <v>5971194.7000000002</v>
      </c>
      <c r="E23" s="12">
        <f t="shared" si="2"/>
        <v>0.8741021038297262</v>
      </c>
      <c r="F23" s="13">
        <f t="shared" si="3"/>
        <v>860037.79999999981</v>
      </c>
    </row>
    <row r="24" spans="2:6" ht="20.100000000000001" customHeight="1" thickBot="1" x14ac:dyDescent="0.25">
      <c r="B24" s="25" t="s">
        <v>17</v>
      </c>
      <c r="C24" s="18">
        <f>SUM(C17:C23)</f>
        <v>44612458.75</v>
      </c>
      <c r="D24" s="19">
        <f>SUM(D17:D23)</f>
        <v>40960517.890000001</v>
      </c>
      <c r="E24" s="20">
        <f t="shared" si="2"/>
        <v>0.91814078483177075</v>
      </c>
      <c r="F24" s="21">
        <f>SUM(F17:F23)</f>
        <v>3651940.8599999985</v>
      </c>
    </row>
    <row r="25" spans="2:6" ht="9.75" customHeight="1" x14ac:dyDescent="0.2"/>
    <row r="26" spans="2:6" ht="20.100000000000001" customHeight="1" x14ac:dyDescent="0.2">
      <c r="C26" s="26"/>
    </row>
    <row r="27" spans="2:6" ht="20.100000000000001" customHeight="1" x14ac:dyDescent="0.2">
      <c r="C27" s="26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</sheetData>
  <printOptions horizontalCentered="1" verticalCentered="1"/>
  <pageMargins left="0.98425196850393704" right="0.98425196850393704" top="0.98425196850393704" bottom="0.98425196850393704" header="0" footer="0"/>
  <pageSetup orientation="landscape" r:id="rId1"/>
  <headerFooter alignWithMargins="0"/>
  <colBreaks count="1" manualBreakCount="1">
    <brk id="6" max="31" man="1"/>
  </colBreaks>
  <ignoredErrors>
    <ignoredError sqref="E24 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ENERO-MZO 2019-FSV</vt:lpstr>
      <vt:lpstr>'EJECUCION ENERO-MZO 2019-FSV'!Área_de_impresión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2019-04-11T18:06:13Z</cp:lastPrinted>
  <dcterms:created xsi:type="dcterms:W3CDTF">2018-01-31T18:59:17Z</dcterms:created>
  <dcterms:modified xsi:type="dcterms:W3CDTF">2019-04-11T18:33:01Z</dcterms:modified>
</cp:coreProperties>
</file>