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85" yWindow="45" windowWidth="10830" windowHeight="9645" tabRatio="913"/>
  </bookViews>
  <sheets>
    <sheet name="SINTESIS HISTORIA 1" sheetId="4" r:id="rId1"/>
    <sheet name="SINTESIS HIST.  2" sheetId="11" r:id="rId2"/>
    <sheet name="CIFRAS RELEVANTES" sheetId="6" r:id="rId3"/>
    <sheet name="GESTION OPERATIVA" sheetId="8" r:id="rId4"/>
    <sheet name="ESTADOS FINANCIEROS" sheetId="7" r:id="rId5"/>
    <sheet name="GRAFICO" sheetId="10" r:id="rId6"/>
  </sheets>
  <externalReferences>
    <externalReference r:id="rId7"/>
    <externalReference r:id="rId8"/>
  </externalReferences>
  <definedNames>
    <definedName name="_Key1" localSheetId="1" hidden="1">'[1] 80% Proyecc.'!#REF!</definedName>
    <definedName name="_Key1" hidden="1">'[1] 80% Proyecc.'!#REF!</definedName>
    <definedName name="_Key2" localSheetId="1" hidden="1">'[1] 80% Proyecc.'!#REF!</definedName>
    <definedName name="_Key2" hidden="1">'[1] 80% Proyecc.'!#REF!</definedName>
    <definedName name="_Order1" hidden="1">0</definedName>
    <definedName name="_Order2" hidden="1">0</definedName>
    <definedName name="_xlnm.Print_Area" localSheetId="2">'CIFRAS RELEVANTES'!$B$1:$C$19</definedName>
    <definedName name="_xlnm.Print_Area" localSheetId="4">'ESTADOS FINANCIEROS'!$B$1:$C$11</definedName>
    <definedName name="_xlnm.Print_Area" localSheetId="3">'GESTION OPERATIVA'!$A$1:$F$20</definedName>
    <definedName name="_xlnm.Print_Area" localSheetId="1">'SINTESIS HIST.  2'!$A$1:$L$53</definedName>
    <definedName name="_xlnm.Print_Area" localSheetId="0">'SINTESIS HISTORIA 1'!$A$1:$K$53</definedName>
    <definedName name="_xlnm.Database">#REF!</definedName>
    <definedName name="M2YV2">#REF!</definedName>
  </definedNames>
  <calcPr calcId="145621"/>
</workbook>
</file>

<file path=xl/calcChain.xml><?xml version="1.0" encoding="utf-8"?>
<calcChain xmlns="http://schemas.openxmlformats.org/spreadsheetml/2006/main">
  <c r="D50" i="4" l="1"/>
  <c r="B2" i="6" l="1"/>
  <c r="A2" i="8"/>
  <c r="B2" i="7"/>
  <c r="F17" i="8"/>
  <c r="F16" i="8"/>
  <c r="E17" i="8"/>
  <c r="E16" i="8"/>
  <c r="D17" i="8"/>
  <c r="D16" i="8"/>
  <c r="C17" i="8"/>
  <c r="C16" i="8"/>
  <c r="B17" i="8"/>
  <c r="B16" i="8"/>
  <c r="B10" i="8"/>
  <c r="L49" i="11"/>
  <c r="K49" i="11"/>
  <c r="K50" i="11" s="1"/>
  <c r="J49" i="11"/>
  <c r="I49" i="11"/>
  <c r="H49" i="11"/>
  <c r="G49" i="11"/>
  <c r="F49" i="11"/>
  <c r="E49" i="11"/>
  <c r="D49" i="11"/>
  <c r="C49" i="11"/>
  <c r="K49" i="4"/>
  <c r="J49" i="4"/>
  <c r="I49" i="4"/>
  <c r="H49" i="4"/>
  <c r="G49" i="4"/>
  <c r="F49" i="4"/>
  <c r="E49" i="4"/>
  <c r="D49" i="4"/>
  <c r="C49" i="4"/>
  <c r="B2" i="4"/>
  <c r="B2" i="11" s="1"/>
  <c r="G50" i="4" l="1"/>
  <c r="B6" i="8" l="1"/>
  <c r="C6" i="8"/>
  <c r="D6" i="8"/>
  <c r="E6" i="8"/>
  <c r="F6" i="8"/>
  <c r="F7" i="8" l="1"/>
  <c r="E7" i="8"/>
  <c r="D7" i="8"/>
  <c r="C7" i="8"/>
  <c r="B7" i="8"/>
  <c r="C17" i="6" l="1"/>
  <c r="C16" i="6"/>
  <c r="C15" i="6"/>
  <c r="F5" i="8" l="1"/>
  <c r="E5" i="8"/>
  <c r="D5" i="8"/>
  <c r="C5" i="8"/>
  <c r="B5" i="8"/>
  <c r="C11" i="7" l="1"/>
  <c r="C10" i="7"/>
  <c r="C9" i="7"/>
  <c r="C7" i="7"/>
  <c r="C6" i="7"/>
  <c r="C5" i="7"/>
  <c r="F15" i="8"/>
  <c r="E15" i="8"/>
  <c r="D15" i="8"/>
  <c r="C15" i="8"/>
  <c r="B15" i="8"/>
  <c r="F14" i="8"/>
  <c r="E14" i="8"/>
  <c r="D14" i="8"/>
  <c r="C14" i="8"/>
  <c r="B14" i="8"/>
  <c r="F13" i="8"/>
  <c r="E13" i="8"/>
  <c r="D13" i="8"/>
  <c r="C13" i="8"/>
  <c r="B13" i="8"/>
  <c r="F12" i="8"/>
  <c r="E12" i="8"/>
  <c r="D12" i="8"/>
  <c r="C12" i="8"/>
  <c r="B12" i="8"/>
  <c r="F11" i="8"/>
  <c r="E11" i="8"/>
  <c r="D11" i="8"/>
  <c r="C11" i="8"/>
  <c r="B11" i="8"/>
  <c r="F10" i="8"/>
  <c r="E10" i="8"/>
  <c r="D10" i="8"/>
  <c r="C10" i="8"/>
  <c r="F9" i="8"/>
  <c r="E9" i="8"/>
  <c r="D9" i="8"/>
  <c r="C9" i="8"/>
  <c r="B9" i="8"/>
  <c r="F8" i="8"/>
  <c r="E8" i="8"/>
  <c r="D8" i="8"/>
  <c r="C8" i="8"/>
  <c r="B8" i="8"/>
  <c r="B1" i="6"/>
  <c r="B17" i="6"/>
  <c r="B16" i="6"/>
  <c r="B15" i="6"/>
  <c r="C11" i="6" l="1"/>
  <c r="C9" i="6"/>
  <c r="C5" i="6"/>
  <c r="F50" i="4"/>
  <c r="C8" i="6"/>
  <c r="E50" i="4"/>
  <c r="C7" i="6"/>
  <c r="C4" i="8"/>
  <c r="D4" i="8"/>
  <c r="E4" i="8"/>
  <c r="F4" i="8"/>
  <c r="I50" i="11"/>
  <c r="J50" i="11"/>
  <c r="C10" i="6"/>
  <c r="C50" i="4"/>
  <c r="C4" i="6"/>
  <c r="C6" i="6"/>
  <c r="B7" i="10"/>
  <c r="B6" i="10"/>
  <c r="B5" i="10"/>
  <c r="F25" i="8"/>
  <c r="F27" i="8" s="1"/>
  <c r="E25" i="8"/>
  <c r="E27" i="8" s="1"/>
  <c r="D25" i="8"/>
  <c r="D27" i="8" s="1"/>
  <c r="C25" i="8"/>
  <c r="C27" i="8" s="1"/>
  <c r="B25" i="8"/>
  <c r="B27" i="8" s="1"/>
  <c r="F24" i="8"/>
  <c r="F26" i="8" s="1"/>
  <c r="B8" i="10"/>
  <c r="E24" i="8"/>
  <c r="E26" i="8" s="1"/>
  <c r="D24" i="8"/>
  <c r="D26" i="8" s="1"/>
  <c r="C24" i="8"/>
  <c r="C26" i="8" s="1"/>
  <c r="B24" i="8"/>
  <c r="B26" i="8" s="1"/>
  <c r="C12" i="6"/>
  <c r="C13" i="6"/>
  <c r="B9" i="10"/>
</calcChain>
</file>

<file path=xl/sharedStrings.xml><?xml version="1.0" encoding="utf-8"?>
<sst xmlns="http://schemas.openxmlformats.org/spreadsheetml/2006/main" count="156" uniqueCount="78">
  <si>
    <t>Número</t>
  </si>
  <si>
    <t>Activo</t>
  </si>
  <si>
    <t>Pasivo</t>
  </si>
  <si>
    <t>Ingresos de Operación</t>
  </si>
  <si>
    <t>Gastos de Operación</t>
  </si>
  <si>
    <t>Superávit del Ejercicio</t>
  </si>
  <si>
    <t>ND</t>
  </si>
  <si>
    <t>TOTAL</t>
  </si>
  <si>
    <t>D.N.D</t>
  </si>
  <si>
    <t xml:space="preserve"> 2000</t>
  </si>
  <si>
    <t xml:space="preserve"> 2001</t>
  </si>
  <si>
    <t>2002</t>
  </si>
  <si>
    <t>2003</t>
  </si>
  <si>
    <t xml:space="preserve">                                                                                                              </t>
  </si>
  <si>
    <t xml:space="preserve">Familias Beneficiadas                   </t>
  </si>
  <si>
    <t>Salvadoreños Beneficiados</t>
  </si>
  <si>
    <t>2004</t>
  </si>
  <si>
    <t>2005</t>
  </si>
  <si>
    <t>2006</t>
  </si>
  <si>
    <t xml:space="preserve">  </t>
  </si>
  <si>
    <t>2007</t>
  </si>
  <si>
    <t>2008</t>
  </si>
  <si>
    <t>Total</t>
  </si>
  <si>
    <t>2009</t>
  </si>
  <si>
    <t>2010</t>
  </si>
  <si>
    <t>2011</t>
  </si>
  <si>
    <t>2012</t>
  </si>
  <si>
    <t>Patrimonio</t>
  </si>
  <si>
    <t>2013</t>
  </si>
  <si>
    <t>-</t>
  </si>
  <si>
    <t>2014</t>
  </si>
  <si>
    <t>2015</t>
  </si>
  <si>
    <t>Vivienda Nueva</t>
  </si>
  <si>
    <t>Vivienda Usada</t>
  </si>
  <si>
    <t>Viviendas del FSV</t>
  </si>
  <si>
    <t>Otras Líneas</t>
  </si>
  <si>
    <t>Año</t>
  </si>
  <si>
    <t>Miles de US$</t>
  </si>
  <si>
    <t>Saldos Cartera Hipotecaria</t>
  </si>
  <si>
    <t>Créditos escriturados
Vivienda Nueva</t>
  </si>
  <si>
    <t>Tasa de Interés Ponderada</t>
  </si>
  <si>
    <t>Salvadoreños beneficiados</t>
  </si>
  <si>
    <t>Activa</t>
  </si>
  <si>
    <t>Pasiva</t>
  </si>
  <si>
    <t>Saldos Balance</t>
  </si>
  <si>
    <t>Estados de Resultados</t>
  </si>
  <si>
    <t>Ingresos</t>
  </si>
  <si>
    <t>Gasto</t>
  </si>
  <si>
    <t>Superávit</t>
  </si>
  <si>
    <t>Colocación Títulos Valores</t>
  </si>
  <si>
    <t>Devolución Cotizaciones</t>
  </si>
  <si>
    <t>Saldos depósitos Cotizaciones</t>
  </si>
  <si>
    <t>Devolución de Cotizaciones</t>
  </si>
  <si>
    <t>Gestión operativa</t>
  </si>
  <si>
    <t>(monto en miles de US$)</t>
  </si>
  <si>
    <t>Recursos</t>
  </si>
  <si>
    <t>Recuperación de cuotas</t>
  </si>
  <si>
    <t>Ingresos de cotizaciones</t>
  </si>
  <si>
    <t>Emisión de Títulos valores</t>
  </si>
  <si>
    <t>Total Créditos otorgados</t>
  </si>
  <si>
    <t>Vivienda nueva</t>
  </si>
  <si>
    <t>Vivienda usada</t>
  </si>
  <si>
    <t>Balance</t>
  </si>
  <si>
    <t>Estado de Resultados</t>
  </si>
  <si>
    <t>Registro en número de hipotecas</t>
  </si>
  <si>
    <t>Monitor de Operaciones, Gerencia de Planificación, FSV.</t>
  </si>
  <si>
    <t>Fuente:</t>
  </si>
  <si>
    <t>1/ a partir de 1996 los créditos escriturados incluye generación de hipotecas.</t>
  </si>
  <si>
    <t>ND : No disponible.</t>
  </si>
  <si>
    <r>
      <t xml:space="preserve">Créditos escriturados </t>
    </r>
    <r>
      <rPr>
        <b/>
        <vertAlign val="superscript"/>
        <sz val="9"/>
        <rFont val="Calibri"/>
        <family val="2"/>
      </rPr>
      <t>1/</t>
    </r>
  </si>
  <si>
    <t>Total histórico de créditos otorgados por el FSV</t>
  </si>
  <si>
    <t>Créditos históricos para adquisición de Vivienda Nueva</t>
  </si>
  <si>
    <t>Otras líneas</t>
  </si>
  <si>
    <t>(Monto en miles de US$)</t>
  </si>
  <si>
    <t>Estados Financieros</t>
  </si>
  <si>
    <t>Fondo Social para la Vivienda</t>
  </si>
  <si>
    <r>
      <t>Cartera Hipotecaria</t>
    </r>
    <r>
      <rPr>
        <vertAlign val="superscript"/>
        <sz val="9"/>
        <rFont val="Calibri"/>
        <family val="2"/>
      </rPr>
      <t>1/</t>
    </r>
  </si>
  <si>
    <r>
      <rPr>
        <vertAlign val="superscript"/>
        <sz val="7"/>
        <rFont val="Calibri"/>
        <family val="2"/>
      </rPr>
      <t>1/</t>
    </r>
    <r>
      <rPr>
        <sz val="7"/>
        <rFont val="Calibri"/>
        <family val="2"/>
      </rPr>
      <t xml:space="preserve"> Saldo Cartera hipotecaria bruta.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</si>
</sst>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0.0_);\(#,##0.0\)"/>
    <numFmt numFmtId="167" formatCode="_-* #,##0_-;\-* #,##0_-;_-* &quot;-&quot;??_-;_-@_-"/>
    <numFmt numFmtId="168" formatCode="_-* #,##0.0_-;\-* #,##0.0_-;_-* &quot;-&quot;??_-;_-@_-"/>
    <numFmt numFmtId="169" formatCode="&quot;$&quot;#,##0.0"/>
    <numFmt numFmtId="170" formatCode="&quot;$&quot;#,##0.0;[Red]\-&quot;$&quot;#,##0.0"/>
    <numFmt numFmtId="171" formatCode="&quot;$&quot;#,##0.0;\-&quot;$&quot;#,##0.0"/>
    <numFmt numFmtId="172" formatCode="&quot;$&quot;#,##0.0?;[Red]\-&quot;$&quot;#,##0.0?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10"/>
      <name val="Courier"/>
      <family val="3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8"/>
      <color indexed="18"/>
      <name val="Arial"/>
      <family val="2"/>
    </font>
    <font>
      <sz val="6"/>
      <color indexed="18"/>
      <name val="Arial"/>
      <family val="2"/>
    </font>
    <font>
      <b/>
      <sz val="9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vertAlign val="superscript"/>
      <sz val="9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b/>
      <u/>
      <sz val="12"/>
      <name val="Calibri"/>
      <family val="2"/>
    </font>
    <font>
      <sz val="8"/>
      <name val="Calibri"/>
      <family val="2"/>
    </font>
    <font>
      <b/>
      <sz val="12"/>
      <color theme="0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u/>
      <sz val="7"/>
      <name val="Calibri"/>
      <family val="2"/>
    </font>
    <font>
      <sz val="7"/>
      <name val="Calibri"/>
      <family val="2"/>
    </font>
    <font>
      <sz val="11"/>
      <color indexed="60"/>
      <name val="Calibri"/>
      <family val="2"/>
    </font>
    <font>
      <sz val="12"/>
      <color indexed="18"/>
      <name val="Calibri"/>
      <family val="2"/>
    </font>
    <font>
      <sz val="10"/>
      <color indexed="10"/>
      <name val="Calibri"/>
      <family val="2"/>
    </font>
    <font>
      <sz val="10"/>
      <color indexed="18"/>
      <name val="Calibri"/>
      <family val="2"/>
    </font>
    <font>
      <b/>
      <sz val="10"/>
      <color indexed="10"/>
      <name val="Calibri"/>
      <family val="2"/>
    </font>
    <font>
      <sz val="10"/>
      <color indexed="9"/>
      <name val="Calibri"/>
      <family val="2"/>
    </font>
    <font>
      <sz val="10"/>
      <color rgb="FFFF0000"/>
      <name val="Calibri"/>
      <family val="2"/>
    </font>
    <font>
      <vertAlign val="superscript"/>
      <sz val="9"/>
      <name val="Calibri"/>
      <family val="2"/>
    </font>
    <font>
      <vertAlign val="superscript"/>
      <sz val="7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229">
    <xf numFmtId="0" fontId="0" fillId="0" borderId="0" xfId="0"/>
    <xf numFmtId="0" fontId="3" fillId="2" borderId="0" xfId="0" applyFont="1" applyFill="1"/>
    <xf numFmtId="0" fontId="6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7" fillId="2" borderId="0" xfId="0" applyFont="1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2" fillId="3" borderId="0" xfId="0" applyFont="1" applyFill="1"/>
    <xf numFmtId="3" fontId="12" fillId="3" borderId="0" xfId="0" applyNumberFormat="1" applyFont="1" applyFill="1"/>
    <xf numFmtId="0" fontId="1" fillId="2" borderId="0" xfId="0" applyFont="1" applyFill="1"/>
    <xf numFmtId="0" fontId="1" fillId="2" borderId="0" xfId="0" applyFont="1" applyFill="1" applyBorder="1"/>
    <xf numFmtId="3" fontId="1" fillId="2" borderId="0" xfId="0" applyNumberFormat="1" applyFont="1" applyFill="1"/>
    <xf numFmtId="2" fontId="7" fillId="2" borderId="0" xfId="0" applyNumberFormat="1" applyFont="1" applyFill="1"/>
    <xf numFmtId="2" fontId="7" fillId="2" borderId="0" xfId="0" applyNumberFormat="1" applyFont="1" applyFill="1" applyBorder="1"/>
    <xf numFmtId="0" fontId="13" fillId="2" borderId="0" xfId="0" applyFont="1" applyFill="1"/>
    <xf numFmtId="0" fontId="8" fillId="2" borderId="0" xfId="0" applyFont="1" applyFill="1"/>
    <xf numFmtId="0" fontId="14" fillId="2" borderId="0" xfId="0" applyFont="1" applyFill="1"/>
    <xf numFmtId="165" fontId="8" fillId="2" borderId="0" xfId="0" applyNumberFormat="1" applyFont="1" applyFill="1"/>
    <xf numFmtId="8" fontId="1" fillId="2" borderId="0" xfId="0" applyNumberFormat="1" applyFont="1" applyFill="1"/>
    <xf numFmtId="0" fontId="15" fillId="4" borderId="7" xfId="0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6" fillId="2" borderId="5" xfId="0" applyFont="1" applyFill="1" applyBorder="1" applyAlignment="1" applyProtection="1">
      <alignment horizontal="center" vertical="center"/>
    </xf>
    <xf numFmtId="3" fontId="16" fillId="2" borderId="5" xfId="0" applyNumberFormat="1" applyFont="1" applyFill="1" applyBorder="1" applyAlignment="1" applyProtection="1">
      <alignment horizontal="center" vertical="center"/>
    </xf>
    <xf numFmtId="170" fontId="16" fillId="2" borderId="5" xfId="0" applyNumberFormat="1" applyFont="1" applyFill="1" applyBorder="1" applyAlignment="1" applyProtection="1">
      <alignment horizontal="center" vertical="center"/>
    </xf>
    <xf numFmtId="37" fontId="16" fillId="2" borderId="5" xfId="0" applyNumberFormat="1" applyFont="1" applyFill="1" applyBorder="1" applyAlignment="1" applyProtection="1">
      <alignment horizontal="center" vertical="center"/>
    </xf>
    <xf numFmtId="0" fontId="16" fillId="2" borderId="5" xfId="0" applyNumberFormat="1" applyFont="1" applyFill="1" applyBorder="1" applyAlignment="1">
      <alignment horizontal="center" vertical="center"/>
    </xf>
    <xf numFmtId="168" fontId="16" fillId="2" borderId="5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 applyProtection="1">
      <alignment horizontal="center" vertical="center"/>
    </xf>
    <xf numFmtId="3" fontId="16" fillId="2" borderId="1" xfId="0" applyNumberFormat="1" applyFont="1" applyFill="1" applyBorder="1" applyAlignment="1" applyProtection="1">
      <alignment horizontal="center" vertical="center"/>
    </xf>
    <xf numFmtId="170" fontId="16" fillId="2" borderId="1" xfId="0" applyNumberFormat="1" applyFont="1" applyFill="1" applyBorder="1" applyAlignment="1" applyProtection="1">
      <alignment horizontal="right" vertical="center"/>
    </xf>
    <xf numFmtId="37" fontId="16" fillId="2" borderId="1" xfId="0" applyNumberFormat="1" applyFont="1" applyFill="1" applyBorder="1" applyAlignment="1" applyProtection="1">
      <alignment horizontal="center" vertical="center"/>
    </xf>
    <xf numFmtId="167" fontId="16" fillId="2" borderId="1" xfId="1" applyNumberFormat="1" applyFont="1" applyFill="1" applyBorder="1" applyAlignment="1">
      <alignment horizontal="center" vertical="center"/>
    </xf>
    <xf numFmtId="170" fontId="16" fillId="2" borderId="1" xfId="1" applyNumberFormat="1" applyFont="1" applyFill="1" applyBorder="1" applyAlignment="1">
      <alignment horizontal="right" vertical="center"/>
    </xf>
    <xf numFmtId="10" fontId="16" fillId="2" borderId="1" xfId="1" applyNumberFormat="1" applyFont="1" applyFill="1" applyBorder="1" applyAlignment="1">
      <alignment horizontal="center" vertical="center"/>
    </xf>
    <xf numFmtId="10" fontId="16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 applyProtection="1">
      <alignment horizontal="center" vertical="center"/>
    </xf>
    <xf numFmtId="49" fontId="16" fillId="2" borderId="1" xfId="0" applyNumberFormat="1" applyFont="1" applyFill="1" applyBorder="1" applyAlignment="1" applyProtection="1">
      <alignment horizontal="center" vertical="center"/>
    </xf>
    <xf numFmtId="49" fontId="17" fillId="2" borderId="1" xfId="0" applyNumberFormat="1" applyFont="1" applyFill="1" applyBorder="1" applyAlignment="1" applyProtection="1">
      <alignment horizontal="center" vertical="center"/>
    </xf>
    <xf numFmtId="170" fontId="17" fillId="2" borderId="1" xfId="0" applyNumberFormat="1" applyFont="1" applyFill="1" applyBorder="1" applyAlignment="1" applyProtection="1">
      <alignment horizontal="right" vertical="center"/>
    </xf>
    <xf numFmtId="37" fontId="17" fillId="2" borderId="1" xfId="0" applyNumberFormat="1" applyFont="1" applyFill="1" applyBorder="1" applyAlignment="1" applyProtection="1">
      <alignment horizontal="center" vertical="center"/>
    </xf>
    <xf numFmtId="170" fontId="17" fillId="2" borderId="1" xfId="1" applyNumberFormat="1" applyFont="1" applyFill="1" applyBorder="1" applyAlignment="1">
      <alignment horizontal="right" vertical="center"/>
    </xf>
    <xf numFmtId="10" fontId="17" fillId="2" borderId="1" xfId="1" applyNumberFormat="1" applyFont="1" applyFill="1" applyBorder="1" applyAlignment="1">
      <alignment horizontal="center" vertical="center"/>
    </xf>
    <xf numFmtId="10" fontId="17" fillId="2" borderId="1" xfId="0" applyNumberFormat="1" applyFont="1" applyFill="1" applyBorder="1" applyAlignment="1">
      <alignment horizontal="center" vertical="center"/>
    </xf>
    <xf numFmtId="3" fontId="17" fillId="2" borderId="1" xfId="1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 applyProtection="1">
      <alignment horizontal="center" vertical="center"/>
    </xf>
    <xf numFmtId="3" fontId="19" fillId="2" borderId="7" xfId="0" applyNumberFormat="1" applyFont="1" applyFill="1" applyBorder="1" applyAlignment="1" applyProtection="1">
      <alignment horizontal="center" vertical="center"/>
    </xf>
    <xf numFmtId="170" fontId="18" fillId="2" borderId="7" xfId="0" applyNumberFormat="1" applyFont="1" applyFill="1" applyBorder="1" applyAlignment="1" applyProtection="1">
      <alignment horizontal="right" vertical="center"/>
    </xf>
    <xf numFmtId="37" fontId="18" fillId="2" borderId="7" xfId="0" applyNumberFormat="1" applyFont="1" applyFill="1" applyBorder="1" applyAlignment="1" applyProtection="1">
      <alignment horizontal="center" vertical="center"/>
    </xf>
    <xf numFmtId="3" fontId="18" fillId="2" borderId="7" xfId="0" applyNumberFormat="1" applyFont="1" applyFill="1" applyBorder="1" applyAlignment="1" applyProtection="1">
      <alignment horizontal="center" vertical="center"/>
    </xf>
    <xf numFmtId="170" fontId="16" fillId="2" borderId="5" xfId="0" applyNumberFormat="1" applyFont="1" applyFill="1" applyBorder="1" applyAlignment="1" applyProtection="1">
      <alignment horizontal="right" vertical="center"/>
    </xf>
    <xf numFmtId="171" fontId="16" fillId="2" borderId="5" xfId="0" applyNumberFormat="1" applyFont="1" applyFill="1" applyBorder="1" applyAlignment="1" applyProtection="1">
      <alignment horizontal="right" vertical="center"/>
    </xf>
    <xf numFmtId="172" fontId="16" fillId="2" borderId="5" xfId="0" applyNumberFormat="1" applyFont="1" applyFill="1" applyBorder="1" applyAlignment="1" applyProtection="1">
      <alignment horizontal="center" vertical="center"/>
    </xf>
    <xf numFmtId="171" fontId="16" fillId="2" borderId="1" xfId="0" applyNumberFormat="1" applyFont="1" applyFill="1" applyBorder="1" applyAlignment="1" applyProtection="1">
      <alignment horizontal="right" vertical="center"/>
    </xf>
    <xf numFmtId="0" fontId="16" fillId="2" borderId="7" xfId="0" applyFont="1" applyFill="1" applyBorder="1" applyAlignment="1" applyProtection="1">
      <alignment horizontal="center" vertical="center"/>
    </xf>
    <xf numFmtId="165" fontId="16" fillId="2" borderId="9" xfId="0" applyNumberFormat="1" applyFont="1" applyFill="1" applyBorder="1" applyAlignment="1" applyProtection="1">
      <alignment vertical="center"/>
    </xf>
    <xf numFmtId="165" fontId="16" fillId="2" borderId="6" xfId="0" applyNumberFormat="1" applyFont="1" applyFill="1" applyBorder="1" applyAlignment="1" applyProtection="1">
      <alignment vertical="center"/>
    </xf>
    <xf numFmtId="165" fontId="16" fillId="2" borderId="10" xfId="0" applyNumberFormat="1" applyFont="1" applyFill="1" applyBorder="1" applyAlignment="1" applyProtection="1">
      <alignment vertical="center"/>
    </xf>
    <xf numFmtId="170" fontId="18" fillId="2" borderId="7" xfId="1" applyNumberFormat="1" applyFont="1" applyFill="1" applyBorder="1" applyAlignment="1">
      <alignment vertical="center"/>
    </xf>
    <xf numFmtId="166" fontId="16" fillId="2" borderId="7" xfId="0" applyNumberFormat="1" applyFont="1" applyFill="1" applyBorder="1" applyAlignment="1" applyProtection="1">
      <alignment vertical="center"/>
    </xf>
    <xf numFmtId="3" fontId="16" fillId="2" borderId="5" xfId="1" applyNumberFormat="1" applyFont="1" applyFill="1" applyBorder="1" applyAlignment="1">
      <alignment horizontal="center" vertical="center"/>
    </xf>
    <xf numFmtId="3" fontId="16" fillId="2" borderId="1" xfId="1" applyNumberFormat="1" applyFont="1" applyFill="1" applyBorder="1" applyAlignment="1">
      <alignment horizontal="center" vertical="center"/>
    </xf>
    <xf numFmtId="3" fontId="18" fillId="2" borderId="7" xfId="1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0" fillId="2" borderId="0" xfId="0" applyFont="1" applyFill="1"/>
    <xf numFmtId="0" fontId="26" fillId="2" borderId="0" xfId="0" applyFont="1" applyFill="1"/>
    <xf numFmtId="0" fontId="26" fillId="2" borderId="0" xfId="0" applyFont="1" applyFill="1" applyAlignment="1">
      <alignment vertical="top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/>
    <xf numFmtId="3" fontId="27" fillId="2" borderId="0" xfId="0" applyNumberFormat="1" applyFont="1" applyFill="1"/>
    <xf numFmtId="3" fontId="25" fillId="2" borderId="0" xfId="0" applyNumberFormat="1" applyFont="1" applyFill="1"/>
    <xf numFmtId="4" fontId="25" fillId="2" borderId="0" xfId="0" applyNumberFormat="1" applyFont="1" applyFill="1"/>
    <xf numFmtId="4" fontId="27" fillId="2" borderId="0" xfId="0" applyNumberFormat="1" applyFont="1" applyFill="1"/>
    <xf numFmtId="0" fontId="28" fillId="2" borderId="4" xfId="0" applyFont="1" applyFill="1" applyBorder="1"/>
    <xf numFmtId="4" fontId="27" fillId="2" borderId="4" xfId="0" applyNumberFormat="1" applyFont="1" applyFill="1" applyBorder="1"/>
    <xf numFmtId="4" fontId="27" fillId="2" borderId="0" xfId="0" applyNumberFormat="1" applyFont="1" applyFill="1" applyBorder="1"/>
    <xf numFmtId="0" fontId="26" fillId="2" borderId="0" xfId="0" applyFont="1" applyFill="1" applyBorder="1"/>
    <xf numFmtId="3" fontId="30" fillId="2" borderId="0" xfId="0" applyNumberFormat="1" applyFont="1" applyFill="1"/>
    <xf numFmtId="169" fontId="30" fillId="2" borderId="0" xfId="0" applyNumberFormat="1" applyFont="1" applyFill="1"/>
    <xf numFmtId="165" fontId="30" fillId="2" borderId="0" xfId="0" applyNumberFormat="1" applyFont="1" applyFill="1"/>
    <xf numFmtId="3" fontId="15" fillId="0" borderId="5" xfId="0" applyNumberFormat="1" applyFont="1" applyFill="1" applyBorder="1" applyAlignment="1">
      <alignment horizontal="center"/>
    </xf>
    <xf numFmtId="169" fontId="21" fillId="0" borderId="1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left" vertical="center" wrapText="1" indent="1"/>
    </xf>
    <xf numFmtId="3" fontId="21" fillId="0" borderId="1" xfId="0" applyNumberFormat="1" applyFont="1" applyFill="1" applyBorder="1" applyAlignment="1">
      <alignment horizontal="center"/>
    </xf>
    <xf numFmtId="3" fontId="31" fillId="0" borderId="5" xfId="0" applyNumberFormat="1" applyFont="1" applyFill="1" applyBorder="1" applyAlignment="1">
      <alignment horizontal="center"/>
    </xf>
    <xf numFmtId="169" fontId="31" fillId="0" borderId="8" xfId="0" applyNumberFormat="1" applyFont="1" applyFill="1" applyBorder="1" applyAlignment="1">
      <alignment horizontal="right"/>
    </xf>
    <xf numFmtId="0" fontId="21" fillId="2" borderId="5" xfId="0" applyFont="1" applyFill="1" applyBorder="1" applyAlignment="1">
      <alignment horizontal="left" indent="1"/>
    </xf>
    <xf numFmtId="3" fontId="31" fillId="2" borderId="5" xfId="0" applyNumberFormat="1" applyFont="1" applyFill="1" applyBorder="1" applyAlignment="1">
      <alignment horizontal="center"/>
    </xf>
    <xf numFmtId="0" fontId="21" fillId="2" borderId="8" xfId="0" applyFont="1" applyFill="1" applyBorder="1" applyAlignment="1">
      <alignment horizontal="left" indent="1"/>
    </xf>
    <xf numFmtId="3" fontId="31" fillId="2" borderId="8" xfId="0" applyNumberFormat="1" applyFont="1" applyFill="1" applyBorder="1" applyAlignment="1">
      <alignment horizontal="center"/>
    </xf>
    <xf numFmtId="169" fontId="20" fillId="0" borderId="5" xfId="0" applyNumberFormat="1" applyFont="1" applyFill="1" applyBorder="1" applyAlignment="1">
      <alignment horizontal="right" vertical="center"/>
    </xf>
    <xf numFmtId="169" fontId="20" fillId="0" borderId="8" xfId="0" applyNumberFormat="1" applyFont="1" applyFill="1" applyBorder="1" applyAlignment="1">
      <alignment horizontal="right" vertical="center"/>
    </xf>
    <xf numFmtId="169" fontId="32" fillId="0" borderId="5" xfId="0" applyNumberFormat="1" applyFont="1" applyFill="1" applyBorder="1" applyAlignment="1">
      <alignment horizontal="right" vertical="center"/>
    </xf>
    <xf numFmtId="169" fontId="32" fillId="2" borderId="8" xfId="0" applyNumberFormat="1" applyFont="1" applyFill="1" applyBorder="1" applyAlignment="1">
      <alignment horizontal="right" vertical="center"/>
    </xf>
    <xf numFmtId="0" fontId="29" fillId="2" borderId="0" xfId="0" applyFont="1" applyFill="1"/>
    <xf numFmtId="0" fontId="33" fillId="2" borderId="0" xfId="0" applyFont="1" applyFill="1"/>
    <xf numFmtId="0" fontId="34" fillId="2" borderId="0" xfId="0" applyFont="1" applyFill="1"/>
    <xf numFmtId="0" fontId="18" fillId="0" borderId="7" xfId="0" applyFont="1" applyFill="1" applyBorder="1" applyAlignment="1">
      <alignment horizontal="center" vertical="center"/>
    </xf>
    <xf numFmtId="3" fontId="19" fillId="0" borderId="5" xfId="0" applyNumberFormat="1" applyFont="1" applyFill="1" applyBorder="1" applyAlignment="1">
      <alignment horizontal="center" vertical="center" wrapText="1"/>
    </xf>
    <xf numFmtId="169" fontId="19" fillId="0" borderId="8" xfId="0" applyNumberFormat="1" applyFont="1" applyFill="1" applyBorder="1" applyAlignment="1">
      <alignment horizontal="right" vertical="center" wrapText="1"/>
    </xf>
    <xf numFmtId="3" fontId="31" fillId="0" borderId="5" xfId="0" applyNumberFormat="1" applyFont="1" applyFill="1" applyBorder="1" applyAlignment="1">
      <alignment horizontal="center" vertical="center" wrapText="1"/>
    </xf>
    <xf numFmtId="169" fontId="31" fillId="0" borderId="8" xfId="0" applyNumberFormat="1" applyFont="1" applyFill="1" applyBorder="1" applyAlignment="1">
      <alignment horizontal="right" vertical="center" wrapText="1"/>
    </xf>
    <xf numFmtId="0" fontId="20" fillId="2" borderId="0" xfId="0" applyFont="1" applyFill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35" fillId="2" borderId="0" xfId="0" applyFont="1" applyFill="1" applyBorder="1" applyAlignment="1">
      <alignment vertical="center"/>
    </xf>
    <xf numFmtId="0" fontId="16" fillId="2" borderId="0" xfId="0" applyFont="1" applyFill="1" applyBorder="1" applyAlignment="1" applyProtection="1">
      <alignment horizontal="center" vertical="center"/>
    </xf>
    <xf numFmtId="165" fontId="16" fillId="2" borderId="0" xfId="0" applyNumberFormat="1" applyFont="1" applyFill="1" applyBorder="1" applyAlignment="1" applyProtection="1">
      <alignment vertical="center"/>
    </xf>
    <xf numFmtId="165" fontId="16" fillId="2" borderId="0" xfId="0" applyNumberFormat="1" applyFont="1" applyFill="1" applyBorder="1" applyAlignment="1" applyProtection="1">
      <alignment horizontal="center" vertical="center"/>
    </xf>
    <xf numFmtId="167" fontId="16" fillId="2" borderId="0" xfId="1" applyNumberFormat="1" applyFont="1" applyFill="1" applyBorder="1" applyAlignment="1">
      <alignment vertical="center"/>
    </xf>
    <xf numFmtId="165" fontId="16" fillId="2" borderId="0" xfId="1" applyNumberFormat="1" applyFont="1" applyFill="1" applyBorder="1" applyAlignment="1">
      <alignment vertical="center"/>
    </xf>
    <xf numFmtId="166" fontId="16" fillId="2" borderId="0" xfId="0" applyNumberFormat="1" applyFont="1" applyFill="1" applyBorder="1" applyAlignment="1" applyProtection="1">
      <alignment vertical="center"/>
    </xf>
    <xf numFmtId="0" fontId="34" fillId="2" borderId="0" xfId="0" applyFont="1" applyFill="1" applyAlignment="1">
      <alignment vertical="center"/>
    </xf>
    <xf numFmtId="165" fontId="20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horizontal="right" vertical="center"/>
    </xf>
    <xf numFmtId="17" fontId="24" fillId="2" borderId="0" xfId="0" applyNumberFormat="1" applyFont="1" applyFill="1" applyAlignment="1">
      <alignment horizontal="left" vertical="center"/>
    </xf>
    <xf numFmtId="165" fontId="26" fillId="2" borderId="0" xfId="0" applyNumberFormat="1" applyFont="1" applyFill="1" applyAlignment="1">
      <alignment vertical="center"/>
    </xf>
    <xf numFmtId="167" fontId="36" fillId="2" borderId="0" xfId="0" applyNumberFormat="1" applyFont="1" applyFill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165" fontId="29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horizontal="right" vertical="center"/>
    </xf>
    <xf numFmtId="165" fontId="38" fillId="2" borderId="0" xfId="0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39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165" fontId="37" fillId="2" borderId="0" xfId="0" applyNumberFormat="1" applyFont="1" applyFill="1" applyAlignment="1">
      <alignment vertical="center"/>
    </xf>
    <xf numFmtId="0" fontId="22" fillId="2" borderId="0" xfId="0" applyFont="1" applyFill="1" applyBorder="1"/>
    <xf numFmtId="0" fontId="22" fillId="2" borderId="0" xfId="0" applyFont="1" applyFill="1"/>
    <xf numFmtId="0" fontId="16" fillId="2" borderId="0" xfId="0" applyFont="1" applyFill="1"/>
    <xf numFmtId="43" fontId="16" fillId="2" borderId="0" xfId="0" applyNumberFormat="1" applyFont="1" applyFill="1"/>
    <xf numFmtId="0" fontId="16" fillId="2" borderId="0" xfId="0" applyFont="1" applyFill="1" applyBorder="1"/>
    <xf numFmtId="0" fontId="35" fillId="0" borderId="0" xfId="0" applyFont="1" applyFill="1"/>
    <xf numFmtId="0" fontId="17" fillId="2" borderId="0" xfId="0" applyFont="1" applyFill="1"/>
    <xf numFmtId="0" fontId="35" fillId="2" borderId="0" xfId="0" applyFont="1" applyFill="1"/>
    <xf numFmtId="0" fontId="35" fillId="2" borderId="0" xfId="0" applyFont="1" applyFill="1" applyBorder="1"/>
    <xf numFmtId="0" fontId="20" fillId="0" borderId="9" xfId="0" applyFont="1" applyBorder="1"/>
    <xf numFmtId="0" fontId="20" fillId="0" borderId="6" xfId="0" applyFont="1" applyBorder="1"/>
    <xf numFmtId="0" fontId="20" fillId="0" borderId="10" xfId="0" applyFont="1" applyBorder="1"/>
    <xf numFmtId="0" fontId="20" fillId="0" borderId="0" xfId="0" applyFont="1"/>
    <xf numFmtId="0" fontId="16" fillId="2" borderId="0" xfId="0" applyFont="1" applyFill="1" applyBorder="1" applyAlignment="1" applyProtection="1">
      <alignment horizontal="center"/>
    </xf>
    <xf numFmtId="3" fontId="17" fillId="2" borderId="0" xfId="0" applyNumberFormat="1" applyFont="1" applyFill="1" applyBorder="1" applyProtection="1"/>
    <xf numFmtId="165" fontId="16" fillId="2" borderId="0" xfId="0" applyNumberFormat="1" applyFont="1" applyFill="1" applyBorder="1" applyProtection="1"/>
    <xf numFmtId="37" fontId="16" fillId="2" borderId="0" xfId="0" applyNumberFormat="1" applyFont="1" applyFill="1" applyBorder="1" applyAlignment="1" applyProtection="1">
      <alignment horizontal="center"/>
    </xf>
    <xf numFmtId="3" fontId="16" fillId="2" borderId="0" xfId="0" applyNumberFormat="1" applyFont="1" applyFill="1" applyBorder="1" applyProtection="1"/>
    <xf numFmtId="166" fontId="16" fillId="2" borderId="0" xfId="0" applyNumberFormat="1" applyFont="1" applyFill="1" applyBorder="1" applyProtection="1"/>
    <xf numFmtId="3" fontId="20" fillId="2" borderId="0" xfId="0" applyNumberFormat="1" applyFont="1" applyFill="1" applyBorder="1" applyProtection="1"/>
    <xf numFmtId="165" fontId="20" fillId="2" borderId="0" xfId="0" applyNumberFormat="1" applyFont="1" applyFill="1" applyBorder="1" applyAlignment="1" applyProtection="1">
      <alignment horizontal="right"/>
    </xf>
    <xf numFmtId="0" fontId="16" fillId="2" borderId="0" xfId="0" applyFont="1" applyFill="1" applyBorder="1" applyAlignment="1">
      <alignment horizontal="center"/>
    </xf>
    <xf numFmtId="17" fontId="24" fillId="2" borderId="0" xfId="0" applyNumberFormat="1" applyFont="1" applyFill="1" applyAlignment="1">
      <alignment horizontal="left"/>
    </xf>
    <xf numFmtId="0" fontId="29" fillId="2" borderId="0" xfId="0" applyFont="1" applyFill="1" applyBorder="1" applyAlignment="1"/>
    <xf numFmtId="165" fontId="26" fillId="2" borderId="0" xfId="0" applyNumberFormat="1" applyFont="1" applyFill="1"/>
    <xf numFmtId="166" fontId="20" fillId="2" borderId="0" xfId="0" applyNumberFormat="1" applyFont="1" applyFill="1" applyBorder="1" applyProtection="1"/>
    <xf numFmtId="0" fontId="41" fillId="2" borderId="0" xfId="0" applyFont="1" applyFill="1"/>
    <xf numFmtId="0" fontId="40" fillId="2" borderId="0" xfId="0" applyFont="1" applyFill="1"/>
    <xf numFmtId="3" fontId="20" fillId="2" borderId="0" xfId="0" applyNumberFormat="1" applyFont="1" applyFill="1"/>
    <xf numFmtId="0" fontId="18" fillId="2" borderId="0" xfId="0" applyFont="1" applyFill="1" applyBorder="1" applyAlignment="1" applyProtection="1">
      <alignment vertical="center"/>
    </xf>
    <xf numFmtId="0" fontId="20" fillId="0" borderId="5" xfId="0" applyFont="1" applyFill="1" applyBorder="1" applyAlignment="1">
      <alignment horizontal="left" vertical="center" indent="1"/>
    </xf>
    <xf numFmtId="0" fontId="20" fillId="0" borderId="8" xfId="0" applyFont="1" applyFill="1" applyBorder="1" applyAlignment="1">
      <alignment horizontal="left" vertical="center" indent="1"/>
    </xf>
    <xf numFmtId="0" fontId="20" fillId="2" borderId="8" xfId="0" applyFont="1" applyFill="1" applyBorder="1" applyAlignment="1">
      <alignment horizontal="left" vertical="center" indent="1"/>
    </xf>
    <xf numFmtId="0" fontId="21" fillId="0" borderId="7" xfId="0" applyFont="1" applyFill="1" applyBorder="1" applyAlignment="1">
      <alignment horizontal="left" vertical="center" indent="1"/>
    </xf>
    <xf numFmtId="169" fontId="21" fillId="0" borderId="7" xfId="0" applyNumberFormat="1" applyFont="1" applyFill="1" applyBorder="1" applyAlignment="1">
      <alignment horizontal="right" vertical="center"/>
    </xf>
    <xf numFmtId="169" fontId="15" fillId="0" borderId="13" xfId="0" applyNumberFormat="1" applyFont="1" applyFill="1" applyBorder="1" applyAlignment="1">
      <alignment horizontal="right"/>
    </xf>
    <xf numFmtId="0" fontId="15" fillId="0" borderId="14" xfId="0" applyFont="1" applyFill="1" applyBorder="1" applyAlignment="1">
      <alignment horizontal="left" vertical="center" wrapText="1" indent="1"/>
    </xf>
    <xf numFmtId="3" fontId="15" fillId="0" borderId="14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left" indent="1"/>
    </xf>
    <xf numFmtId="3" fontId="31" fillId="2" borderId="14" xfId="0" applyNumberFormat="1" applyFont="1" applyFill="1" applyBorder="1" applyAlignment="1">
      <alignment horizontal="center"/>
    </xf>
    <xf numFmtId="0" fontId="20" fillId="0" borderId="14" xfId="0" applyFont="1" applyFill="1" applyBorder="1" applyAlignment="1">
      <alignment horizontal="left" vertical="center" indent="1"/>
    </xf>
    <xf numFmtId="169" fontId="20" fillId="0" borderId="14" xfId="0" applyNumberFormat="1" applyFont="1" applyFill="1" applyBorder="1" applyAlignment="1">
      <alignment horizontal="right" vertical="center"/>
    </xf>
    <xf numFmtId="0" fontId="20" fillId="2" borderId="14" xfId="0" applyFont="1" applyFill="1" applyBorder="1" applyAlignment="1">
      <alignment horizontal="left" vertical="center" indent="1"/>
    </xf>
    <xf numFmtId="169" fontId="32" fillId="2" borderId="14" xfId="0" applyNumberFormat="1" applyFont="1" applyFill="1" applyBorder="1" applyAlignment="1">
      <alignment horizontal="right" vertical="center"/>
    </xf>
    <xf numFmtId="0" fontId="44" fillId="2" borderId="0" xfId="0" applyFont="1" applyFill="1"/>
    <xf numFmtId="0" fontId="45" fillId="2" borderId="0" xfId="0" applyFont="1" applyFill="1"/>
    <xf numFmtId="0" fontId="30" fillId="2" borderId="0" xfId="0" applyFont="1" applyFill="1"/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166" fontId="29" fillId="2" borderId="0" xfId="0" applyNumberFormat="1" applyFont="1" applyFill="1" applyAlignment="1" applyProtection="1">
      <alignment horizontal="right"/>
    </xf>
    <xf numFmtId="0" fontId="25" fillId="3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2" xfId="0" applyFont="1" applyFill="1" applyBorder="1" applyAlignment="1" applyProtection="1">
      <alignment horizontal="center" vertical="center" wrapText="1"/>
    </xf>
    <xf numFmtId="0" fontId="15" fillId="4" borderId="12" xfId="0" applyFont="1" applyFill="1" applyBorder="1" applyAlignment="1" applyProtection="1">
      <alignment horizontal="center" vertical="center" wrapText="1"/>
    </xf>
    <xf numFmtId="0" fontId="15" fillId="4" borderId="3" xfId="0" applyFont="1" applyFill="1" applyBorder="1" applyAlignment="1" applyProtection="1">
      <alignment horizontal="center" vertical="center" wrapText="1"/>
    </xf>
    <xf numFmtId="0" fontId="15" fillId="4" borderId="11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 applyProtection="1">
      <alignment horizontal="center" vertical="center" wrapText="1"/>
    </xf>
    <xf numFmtId="0" fontId="15" fillId="4" borderId="5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/>
    </xf>
    <xf numFmtId="0" fontId="15" fillId="4" borderId="12" xfId="0" applyFont="1" applyFill="1" applyBorder="1" applyAlignment="1" applyProtection="1">
      <alignment horizontal="center" vertical="center"/>
    </xf>
    <xf numFmtId="0" fontId="15" fillId="4" borderId="3" xfId="0" applyFont="1" applyFill="1" applyBorder="1" applyAlignment="1" applyProtection="1">
      <alignment horizontal="center" vertical="center"/>
    </xf>
    <xf numFmtId="0" fontId="15" fillId="4" borderId="11" xfId="0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 indent="1"/>
    </xf>
    <xf numFmtId="0" fontId="15" fillId="0" borderId="13" xfId="0" applyFont="1" applyFill="1" applyBorder="1" applyAlignment="1">
      <alignment horizontal="left" vertical="center" indent="1"/>
    </xf>
    <xf numFmtId="0" fontId="21" fillId="0" borderId="1" xfId="0" applyFont="1" applyFill="1" applyBorder="1" applyAlignment="1">
      <alignment horizontal="left" vertical="center" indent="1"/>
    </xf>
    <xf numFmtId="0" fontId="21" fillId="0" borderId="8" xfId="0" applyFont="1" applyFill="1" applyBorder="1" applyAlignment="1">
      <alignment horizontal="left" vertical="center" indent="1"/>
    </xf>
    <xf numFmtId="0" fontId="21" fillId="0" borderId="5" xfId="0" applyFont="1" applyFill="1" applyBorder="1" applyAlignment="1">
      <alignment horizontal="left" vertical="center" indent="1"/>
    </xf>
    <xf numFmtId="0" fontId="21" fillId="0" borderId="5" xfId="0" applyFont="1" applyFill="1" applyBorder="1" applyAlignment="1">
      <alignment horizontal="left" vertical="center" wrapText="1" indent="1"/>
    </xf>
    <xf numFmtId="0" fontId="21" fillId="0" borderId="8" xfId="0" applyFont="1" applyFill="1" applyBorder="1" applyAlignment="1">
      <alignment horizontal="left" vertical="center" wrapText="1" indent="1"/>
    </xf>
    <xf numFmtId="0" fontId="18" fillId="4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17" fontId="22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</cellXfs>
  <cellStyles count="3">
    <cellStyle name="Millares" xfId="1" builtinId="3"/>
    <cellStyle name="No-definido" xfId="2"/>
    <cellStyle name="Normal" xfId="0" builtinId="0"/>
  </cellStyles>
  <dxfs count="0"/>
  <tableStyles count="0" defaultTableStyle="TableStyleMedium9" defaultPivotStyle="PivotStyleLight16"/>
  <colors>
    <mruColors>
      <color rgb="FF99CCFF"/>
      <color rgb="FFFF9966"/>
      <color rgb="FF66FFFF"/>
      <color rgb="FFF0EA00"/>
      <color rgb="FFCCECFF"/>
      <color rgb="FF745A94"/>
      <color rgb="FF000000"/>
      <color rgb="FFCCCC00"/>
      <color rgb="FF957EB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Créditos Otorgados</a:t>
            </a:r>
          </a:p>
          <a:p>
            <a:pPr>
              <a:defRPr/>
            </a:pPr>
            <a:r>
              <a:rPr lang="es-SV"/>
              <a:t>Enero - diciembre</a:t>
            </a:r>
            <a:r>
              <a:rPr lang="es-SV" baseline="0"/>
              <a:t> </a:t>
            </a:r>
            <a:r>
              <a:rPr lang="es-SV"/>
              <a:t>2015</a:t>
            </a:r>
          </a:p>
        </c:rich>
      </c:tx>
      <c:layout>
        <c:manualLayout>
          <c:xMode val="edge"/>
          <c:yMode val="edge"/>
          <c:x val="0.25337989544965656"/>
          <c:y val="1.5521613038840421E-2"/>
        </c:manualLayout>
      </c:layout>
      <c:overlay val="1"/>
    </c:title>
    <c:autoTitleDeleted val="0"/>
    <c:view3D>
      <c:rotX val="50"/>
      <c:hPercent val="30"/>
      <c:rotY val="205"/>
      <c:depthPercent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5077585163863691"/>
          <c:w val="0.8977182275872343"/>
          <c:h val="0.79262761015324068"/>
        </c:manualLayout>
      </c:layout>
      <c:pie3DChart>
        <c:varyColors val="1"/>
        <c:ser>
          <c:idx val="0"/>
          <c:order val="0"/>
          <c:spPr>
            <a:ln>
              <a:noFill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 prstMaterial="flat">
              <a:bevelT w="254000" h="254000" prst="artDeco"/>
              <a:bevelB w="254000" h="127000" prst="artDeco"/>
            </a:sp3d>
          </c:spPr>
          <c:explosion val="7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1"/>
            <c:bubble3D val="0"/>
            <c:explosion val="2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2"/>
            <c:bubble3D val="0"/>
            <c:spPr>
              <a:solidFill>
                <a:srgbClr val="99CCFF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Lbls>
            <c:dLbl>
              <c:idx val="0"/>
              <c:layout/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spPr/>
              <c:txPr>
                <a:bodyPr/>
                <a:lstStyle/>
                <a:p>
                  <a:pPr algn="ctr">
                    <a:defRPr sz="1200"/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dLblPos val="inEnd"/>
              <c:showLegendKey val="0"/>
              <c:showVal val="1"/>
              <c:showCatName val="1"/>
              <c:showSerName val="1"/>
              <c:showPercent val="1"/>
              <c:showBubbleSize val="0"/>
              <c:separator>
</c:separator>
            </c:dLbl>
            <c:txPr>
              <a:bodyPr/>
              <a:lstStyle/>
              <a:p>
                <a:pPr>
                  <a:defRPr sz="1200"/>
                </a:pPr>
                <a:endParaRPr lang="es-SV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GRAFICO!$A$5:$A$8</c:f>
              <c:strCache>
                <c:ptCount val="4"/>
                <c:pt idx="0">
                  <c:v>Vivienda Nueva</c:v>
                </c:pt>
                <c:pt idx="1">
                  <c:v>Vivienda Usada</c:v>
                </c:pt>
                <c:pt idx="2">
                  <c:v>Viviendas del FSV</c:v>
                </c:pt>
                <c:pt idx="3">
                  <c:v>Otras Líneas</c:v>
                </c:pt>
              </c:strCache>
            </c:strRef>
          </c:cat>
          <c:val>
            <c:numRef>
              <c:f>GRAFICO!$B$5:$B$8</c:f>
              <c:numCache>
                <c:formatCode>#,##0</c:formatCode>
                <c:ptCount val="4"/>
                <c:pt idx="0">
                  <c:v>1937</c:v>
                </c:pt>
                <c:pt idx="1">
                  <c:v>4313</c:v>
                </c:pt>
                <c:pt idx="2">
                  <c:v>864</c:v>
                </c:pt>
                <c:pt idx="3">
                  <c:v>445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scene3d>
          <a:camera prst="orthographicFront"/>
          <a:lightRig rig="threePt" dir="t"/>
        </a:scene3d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Calibri" pitchFamily="34" charset="0"/>
          <a:ea typeface="Calibri"/>
          <a:cs typeface="Calibri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78718</xdr:rowOff>
    </xdr:from>
    <xdr:to>
      <xdr:col>6</xdr:col>
      <xdr:colOff>280147</xdr:colOff>
      <xdr:row>29</xdr:row>
      <xdr:rowOff>22413</xdr:rowOff>
    </xdr:to>
    <xdr:graphicFrame macro="">
      <xdr:nvGraphicFramePr>
        <xdr:cNvPr id="224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co%20Duro%20D/OFERTA%20VVDA/%25av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/Monitor%20de%20Operaciones/Moni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 "/>
      <sheetName val=" 80% Proyecc."/>
      <sheetName val=" A "/>
      <sheetName val="RESUMEN AVANCE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MESES"/>
      <sheetName val="Síntesis 1"/>
      <sheetName val="Síntesis 2"/>
      <sheetName val="Estado Resultados"/>
      <sheetName val="Soluciones Habitacionales"/>
      <sheetName val="Créditos"/>
      <sheetName val="Créditos x rango_mto"/>
      <sheetName val="Créditos x salarios"/>
      <sheetName val="Viv. Nueva rango_mto"/>
      <sheetName val="Activos Extr"/>
      <sheetName val="Graf. Activos"/>
      <sheetName val="Créditos mes"/>
      <sheetName val="Recuperacion y Cartera"/>
      <sheetName val="Cartera hipotecaria"/>
      <sheetName val="Cart. hipotecaria"/>
      <sheetName val="Graf. Cart hipot."/>
      <sheetName val="Cancelados"/>
      <sheetName val="Cancelados_mto"/>
      <sheetName val="tabla Viv. Nva"/>
      <sheetName val="Tasas"/>
      <sheetName val="Disponibilidad Contable"/>
      <sheetName val="Graf. Dispon y Recup"/>
      <sheetName val="Estado De Resultados"/>
      <sheetName val="Ingr.Operación"/>
      <sheetName val="Gasto Operación"/>
      <sheetName val="Gasto Adm"/>
      <sheetName val="Hipotecas"/>
      <sheetName val="Cotizaciones"/>
      <sheetName val="Titulos valores"/>
      <sheetName val="Seguros"/>
      <sheetName val="Síntesis mensual"/>
      <sheetName val="Síntesis Histórica"/>
      <sheetName val="Cifras relevantes WEB"/>
      <sheetName val="Gestión operativa WEB"/>
      <sheetName val="Estados Financ. WEB"/>
    </sheetNames>
    <sheetDataSet>
      <sheetData sheetId="0">
        <row r="4">
          <cell r="F4">
            <v>98855.508300000001</v>
          </cell>
        </row>
        <row r="7">
          <cell r="F7">
            <v>67391.867660000004</v>
          </cell>
        </row>
        <row r="14">
          <cell r="F14">
            <v>31463.640640000001</v>
          </cell>
        </row>
        <row r="19">
          <cell r="F19">
            <v>852151.86387999996</v>
          </cell>
        </row>
        <row r="20">
          <cell r="F20">
            <v>500291.95000999997</v>
          </cell>
        </row>
        <row r="21">
          <cell r="F21">
            <v>351859.91386999999</v>
          </cell>
        </row>
        <row r="37">
          <cell r="B37">
            <v>6255</v>
          </cell>
          <cell r="C37">
            <v>5895</v>
          </cell>
          <cell r="D37">
            <v>6415</v>
          </cell>
          <cell r="E37">
            <v>5972</v>
          </cell>
          <cell r="F37">
            <v>7559</v>
          </cell>
        </row>
        <row r="38">
          <cell r="B38">
            <v>92529.81160999999</v>
          </cell>
          <cell r="C38">
            <v>83436.227990000029</v>
          </cell>
          <cell r="D38">
            <v>93573.579000000012</v>
          </cell>
          <cell r="E38">
            <v>93693.636159999995</v>
          </cell>
          <cell r="F38">
            <v>143266.59724</v>
          </cell>
        </row>
        <row r="41">
          <cell r="B41">
            <v>1929</v>
          </cell>
          <cell r="C41">
            <v>1656</v>
          </cell>
          <cell r="D41">
            <v>2004</v>
          </cell>
          <cell r="E41">
            <v>1577</v>
          </cell>
          <cell r="F41">
            <v>1937</v>
          </cell>
        </row>
        <row r="42">
          <cell r="B42">
            <v>36237.918740000001</v>
          </cell>
          <cell r="C42">
            <v>29875.566409999999</v>
          </cell>
          <cell r="D42">
            <v>38046.818059999991</v>
          </cell>
          <cell r="E42">
            <v>37229.28256</v>
          </cell>
          <cell r="F42">
            <v>59166.232960000008</v>
          </cell>
        </row>
        <row r="47">
          <cell r="B47">
            <v>3081</v>
          </cell>
          <cell r="C47">
            <v>2955</v>
          </cell>
          <cell r="D47">
            <v>3028</v>
          </cell>
          <cell r="E47">
            <v>3076</v>
          </cell>
          <cell r="F47">
            <v>4313</v>
          </cell>
        </row>
        <row r="48">
          <cell r="B48">
            <v>45548.116529999992</v>
          </cell>
          <cell r="C48">
            <v>42565.702400000002</v>
          </cell>
          <cell r="D48">
            <v>43437.880300000012</v>
          </cell>
          <cell r="E48">
            <v>44439.229530000004</v>
          </cell>
          <cell r="F48">
            <v>70699.527369999996</v>
          </cell>
        </row>
        <row r="49">
          <cell r="B49">
            <v>23</v>
          </cell>
          <cell r="C49">
            <v>20</v>
          </cell>
          <cell r="D49">
            <v>14</v>
          </cell>
          <cell r="E49">
            <v>21</v>
          </cell>
          <cell r="F49">
            <v>22</v>
          </cell>
        </row>
        <row r="50">
          <cell r="B50">
            <v>401.45377000000002</v>
          </cell>
          <cell r="C50">
            <v>490.53652</v>
          </cell>
          <cell r="D50">
            <v>211.09417999999999</v>
          </cell>
          <cell r="E50">
            <v>389.31981999999999</v>
          </cell>
          <cell r="F50">
            <v>542.07308999999998</v>
          </cell>
        </row>
        <row r="51">
          <cell r="B51">
            <v>116</v>
          </cell>
          <cell r="C51">
            <v>61</v>
          </cell>
          <cell r="D51">
            <v>90</v>
          </cell>
          <cell r="E51">
            <v>71</v>
          </cell>
          <cell r="F51">
            <v>70</v>
          </cell>
        </row>
        <row r="52">
          <cell r="B52">
            <v>957.71708999999998</v>
          </cell>
          <cell r="C52">
            <v>420.02481999999998</v>
          </cell>
          <cell r="D52">
            <v>726.48566000000005</v>
          </cell>
          <cell r="E52">
            <v>495.70997</v>
          </cell>
          <cell r="F52">
            <v>574.59449000000006</v>
          </cell>
        </row>
        <row r="53">
          <cell r="B53">
            <v>109</v>
          </cell>
          <cell r="C53">
            <v>68</v>
          </cell>
          <cell r="D53">
            <v>51</v>
          </cell>
          <cell r="E53">
            <v>53</v>
          </cell>
          <cell r="F53">
            <v>78</v>
          </cell>
        </row>
        <row r="54">
          <cell r="B54">
            <v>2106.7787099999996</v>
          </cell>
          <cell r="C54">
            <v>1208.5207400000002</v>
          </cell>
          <cell r="D54">
            <v>997.3964299999999</v>
          </cell>
          <cell r="E54">
            <v>1078.27016</v>
          </cell>
          <cell r="F54">
            <v>1616.19436</v>
          </cell>
        </row>
        <row r="55">
          <cell r="B55">
            <v>23</v>
          </cell>
          <cell r="C55">
            <v>125</v>
          </cell>
          <cell r="D55">
            <v>120</v>
          </cell>
          <cell r="E55">
            <v>94</v>
          </cell>
          <cell r="F55">
            <v>77</v>
          </cell>
        </row>
        <row r="56">
          <cell r="B56">
            <v>133.7723</v>
          </cell>
          <cell r="C56">
            <v>1039.2738300000001</v>
          </cell>
          <cell r="D56">
            <v>1029.2904199999998</v>
          </cell>
          <cell r="E56">
            <v>984.20593000000008</v>
          </cell>
          <cell r="F56">
            <v>792.74521000000016</v>
          </cell>
        </row>
        <row r="57">
          <cell r="B57">
            <v>847</v>
          </cell>
          <cell r="C57">
            <v>890</v>
          </cell>
          <cell r="D57">
            <v>952</v>
          </cell>
          <cell r="E57">
            <v>932</v>
          </cell>
          <cell r="F57">
            <v>864</v>
          </cell>
        </row>
        <row r="58">
          <cell r="B58">
            <v>6276.5067099999997</v>
          </cell>
          <cell r="C58">
            <v>7116.5653900000007</v>
          </cell>
          <cell r="D58">
            <v>8105.24226</v>
          </cell>
          <cell r="E58">
            <v>8078.8289899999991</v>
          </cell>
          <cell r="F58">
            <v>8091.8310300000003</v>
          </cell>
        </row>
        <row r="59">
          <cell r="B59">
            <v>127</v>
          </cell>
          <cell r="C59">
            <v>120</v>
          </cell>
          <cell r="D59">
            <v>156</v>
          </cell>
          <cell r="E59">
            <v>148</v>
          </cell>
          <cell r="F59">
            <v>198</v>
          </cell>
        </row>
        <row r="60">
          <cell r="B60">
            <v>867.54775999999993</v>
          </cell>
          <cell r="C60">
            <v>720.03787999999997</v>
          </cell>
          <cell r="D60">
            <v>1019.3716899999998</v>
          </cell>
          <cell r="E60">
            <v>998.78919999999994</v>
          </cell>
          <cell r="F60">
            <v>1783.3987299999999</v>
          </cell>
        </row>
        <row r="143">
          <cell r="B143">
            <v>115582.31846000002</v>
          </cell>
          <cell r="C143">
            <v>120584.985</v>
          </cell>
          <cell r="D143">
            <v>127091.41555999999</v>
          </cell>
          <cell r="E143">
            <v>128230.80755</v>
          </cell>
          <cell r="F143">
            <v>134099.13604000001</v>
          </cell>
        </row>
        <row r="174">
          <cell r="F174">
            <v>99587</v>
          </cell>
        </row>
        <row r="175">
          <cell r="F175">
            <v>98423</v>
          </cell>
        </row>
        <row r="176">
          <cell r="F176">
            <v>1164</v>
          </cell>
        </row>
        <row r="182">
          <cell r="B182">
            <v>14.052519999999999</v>
          </cell>
          <cell r="C182">
            <v>11.204599999999999</v>
          </cell>
          <cell r="D182">
            <v>10.58769</v>
          </cell>
          <cell r="E182">
            <v>9.4173100000000005</v>
          </cell>
          <cell r="F182">
            <v>12.62764</v>
          </cell>
        </row>
        <row r="225">
          <cell r="B225">
            <v>0</v>
          </cell>
          <cell r="C225">
            <v>0</v>
          </cell>
          <cell r="D225">
            <v>22500</v>
          </cell>
          <cell r="E225">
            <v>18725.3</v>
          </cell>
          <cell r="F225">
            <v>12599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">
          <cell r="B3" t="str">
            <v>Síntesis Estadística 1973 - Diciembre 2015</v>
          </cell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</row>
        <row r="51">
          <cell r="C51">
            <v>7559</v>
          </cell>
          <cell r="D51">
            <v>143266.59724</v>
          </cell>
          <cell r="E51">
            <v>31747.800000000003</v>
          </cell>
          <cell r="F51">
            <v>1937</v>
          </cell>
          <cell r="G51">
            <v>59166.232960000008</v>
          </cell>
          <cell r="H51">
            <v>99587</v>
          </cell>
          <cell r="I51">
            <v>908462.41090999998</v>
          </cell>
          <cell r="J51">
            <v>7.9100000000000004E-2</v>
          </cell>
          <cell r="K51">
            <v>852151.86387999996</v>
          </cell>
          <cell r="L51">
            <v>500291.95000999997</v>
          </cell>
          <cell r="M51">
            <v>351859.91386999999</v>
          </cell>
          <cell r="N51">
            <v>98855.508300000001</v>
          </cell>
          <cell r="O51">
            <v>67391.867660000004</v>
          </cell>
          <cell r="P51">
            <v>31463.640640000001</v>
          </cell>
          <cell r="Q51">
            <v>12599</v>
          </cell>
          <cell r="S51">
            <v>13369</v>
          </cell>
          <cell r="T51">
            <v>8151.5537799999984</v>
          </cell>
          <cell r="U51">
            <v>232709.11166</v>
          </cell>
          <cell r="V51">
            <v>3.39E-2</v>
          </cell>
        </row>
      </sheetData>
      <sheetData sheetId="33">
        <row r="1">
          <cell r="B1" t="str">
            <v>Cifras Relevantes</v>
          </cell>
          <cell r="C1"/>
          <cell r="D1"/>
        </row>
        <row r="2">
          <cell r="B2" t="str">
            <v>Acumulado 1973 - Diciembre 2015</v>
          </cell>
          <cell r="C2"/>
          <cell r="D2"/>
        </row>
        <row r="22">
          <cell r="B22" t="str">
            <v>Cartera Hipotecaria Total</v>
          </cell>
        </row>
        <row r="23">
          <cell r="B23" t="str">
            <v>Hipotecas Inscritas</v>
          </cell>
        </row>
        <row r="24">
          <cell r="B24" t="str">
            <v>Hipotecas en proceso de Inscripción</v>
          </cell>
        </row>
      </sheetData>
      <sheetData sheetId="34">
        <row r="2">
          <cell r="A2" t="str">
            <v>Período diciembre 2011-2015</v>
          </cell>
          <cell r="B2"/>
          <cell r="C2"/>
          <cell r="D2"/>
          <cell r="E2"/>
          <cell r="F2"/>
        </row>
      </sheetData>
      <sheetData sheetId="35">
        <row r="2">
          <cell r="B2" t="str">
            <v>Al mes de Diciembre 2015</v>
          </cell>
          <cell r="C2"/>
          <cell r="D2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T60"/>
  <sheetViews>
    <sheetView showGridLines="0" tabSelected="1" zoomScale="90" zoomScaleNormal="90" workbookViewId="0">
      <pane xSplit="2" ySplit="6" topLeftCell="C7" activePane="bottomRight" state="frozen"/>
      <selection activeCell="H17" sqref="H17"/>
      <selection pane="topRight" activeCell="H17" sqref="H17"/>
      <selection pane="bottomLeft" activeCell="H17" sqref="H17"/>
      <selection pane="bottomRight" activeCell="C7" sqref="C7"/>
    </sheetView>
  </sheetViews>
  <sheetFormatPr baseColWidth="10" defaultColWidth="11" defaultRowHeight="12.75" x14ac:dyDescent="0.2"/>
  <cols>
    <col min="1" max="1" width="7.7109375" style="66" hidden="1" customWidth="1"/>
    <col min="2" max="2" width="8.5703125" style="66" customWidth="1"/>
    <col min="3" max="3" width="9.42578125" style="66" bestFit="1" customWidth="1"/>
    <col min="4" max="4" width="14.140625" style="66" bestFit="1" customWidth="1"/>
    <col min="5" max="5" width="16.5703125" style="66" customWidth="1"/>
    <col min="6" max="6" width="9.42578125" style="66" bestFit="1" customWidth="1"/>
    <col min="7" max="7" width="14.5703125" style="66" customWidth="1"/>
    <col min="8" max="8" width="9.85546875" style="66" bestFit="1" customWidth="1"/>
    <col min="9" max="9" width="13.42578125" style="66" customWidth="1"/>
    <col min="10" max="11" width="8.42578125" style="66" customWidth="1"/>
    <col min="12" max="12" width="11" style="66" customWidth="1"/>
    <col min="13" max="16384" width="11" style="66"/>
  </cols>
  <sheetData>
    <row r="1" spans="1:13" ht="15.75" x14ac:dyDescent="0.2">
      <c r="B1" s="185" t="s">
        <v>75</v>
      </c>
      <c r="C1" s="185"/>
      <c r="D1" s="185"/>
      <c r="E1" s="185"/>
      <c r="F1" s="185"/>
      <c r="G1" s="185"/>
      <c r="H1" s="185"/>
      <c r="I1" s="185"/>
      <c r="J1" s="185"/>
      <c r="K1" s="185"/>
    </row>
    <row r="2" spans="1:13" ht="15.75" x14ac:dyDescent="0.2">
      <c r="B2" s="186" t="str">
        <f>'[2]Síntesis Histórica'!$B$3:$V$3</f>
        <v>Síntesis Estadística 1973 - Diciembre 2015</v>
      </c>
      <c r="C2" s="186"/>
      <c r="D2" s="186"/>
      <c r="E2" s="186"/>
      <c r="F2" s="186"/>
      <c r="G2" s="186"/>
      <c r="H2" s="186"/>
      <c r="I2" s="186"/>
      <c r="J2" s="186"/>
      <c r="K2" s="186"/>
    </row>
    <row r="3" spans="1:13" ht="15" x14ac:dyDescent="0.2">
      <c r="A3" s="187" t="s">
        <v>73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63"/>
    </row>
    <row r="4" spans="1:13" s="135" customFormat="1" x14ac:dyDescent="0.2">
      <c r="A4" s="134"/>
      <c r="B4" s="181" t="s">
        <v>36</v>
      </c>
      <c r="C4" s="188" t="s">
        <v>69</v>
      </c>
      <c r="D4" s="189"/>
      <c r="E4" s="200" t="s">
        <v>41</v>
      </c>
      <c r="F4" s="192" t="s">
        <v>39</v>
      </c>
      <c r="G4" s="193"/>
      <c r="H4" s="188" t="s">
        <v>38</v>
      </c>
      <c r="I4" s="189"/>
      <c r="J4" s="196" t="s">
        <v>40</v>
      </c>
      <c r="K4" s="197"/>
    </row>
    <row r="5" spans="1:13" s="135" customFormat="1" x14ac:dyDescent="0.2">
      <c r="A5" s="134"/>
      <c r="B5" s="182"/>
      <c r="C5" s="190"/>
      <c r="D5" s="191"/>
      <c r="E5" s="201"/>
      <c r="F5" s="194"/>
      <c r="G5" s="195"/>
      <c r="H5" s="190"/>
      <c r="I5" s="191"/>
      <c r="J5" s="198"/>
      <c r="K5" s="199"/>
    </row>
    <row r="6" spans="1:13" s="106" customFormat="1" x14ac:dyDescent="0.2">
      <c r="A6" s="105"/>
      <c r="B6" s="183"/>
      <c r="C6" s="22" t="s">
        <v>0</v>
      </c>
      <c r="D6" s="23" t="s">
        <v>37</v>
      </c>
      <c r="E6" s="202"/>
      <c r="F6" s="22" t="s">
        <v>0</v>
      </c>
      <c r="G6" s="23" t="s">
        <v>37</v>
      </c>
      <c r="H6" s="22" t="s">
        <v>0</v>
      </c>
      <c r="I6" s="23" t="s">
        <v>37</v>
      </c>
      <c r="J6" s="23" t="s">
        <v>42</v>
      </c>
      <c r="K6" s="23" t="s">
        <v>43</v>
      </c>
    </row>
    <row r="7" spans="1:13" s="136" customFormat="1" ht="15" x14ac:dyDescent="0.25">
      <c r="B7" s="24">
        <v>1973</v>
      </c>
      <c r="C7" s="25" t="s">
        <v>29</v>
      </c>
      <c r="D7" s="26" t="s">
        <v>29</v>
      </c>
      <c r="E7" s="27" t="s">
        <v>29</v>
      </c>
      <c r="F7" s="27" t="s">
        <v>6</v>
      </c>
      <c r="G7" s="27" t="s">
        <v>6</v>
      </c>
      <c r="H7" s="28" t="s">
        <v>29</v>
      </c>
      <c r="I7" s="28" t="s">
        <v>29</v>
      </c>
      <c r="J7" s="29">
        <v>0</v>
      </c>
      <c r="K7" s="29">
        <v>0</v>
      </c>
    </row>
    <row r="8" spans="1:13" s="136" customFormat="1" ht="15" x14ac:dyDescent="0.25">
      <c r="B8" s="30">
        <v>1974</v>
      </c>
      <c r="C8" s="31">
        <v>230</v>
      </c>
      <c r="D8" s="32">
        <v>250.3</v>
      </c>
      <c r="E8" s="33">
        <v>1150</v>
      </c>
      <c r="F8" s="33" t="s">
        <v>6</v>
      </c>
      <c r="G8" s="33" t="s">
        <v>6</v>
      </c>
      <c r="H8" s="34" t="s">
        <v>8</v>
      </c>
      <c r="I8" s="35">
        <v>248</v>
      </c>
      <c r="J8" s="36">
        <v>6.7000000000000004E-2</v>
      </c>
      <c r="K8" s="37">
        <v>5.0000000000000001E-3</v>
      </c>
      <c r="L8" s="137"/>
      <c r="M8" s="137"/>
    </row>
    <row r="9" spans="1:13" s="136" customFormat="1" ht="15" x14ac:dyDescent="0.25">
      <c r="B9" s="30">
        <v>1975</v>
      </c>
      <c r="C9" s="31">
        <v>1516</v>
      </c>
      <c r="D9" s="32">
        <v>1900.3</v>
      </c>
      <c r="E9" s="33">
        <v>7580</v>
      </c>
      <c r="F9" s="33" t="s">
        <v>6</v>
      </c>
      <c r="G9" s="33" t="s">
        <v>6</v>
      </c>
      <c r="H9" s="34" t="s">
        <v>8</v>
      </c>
      <c r="I9" s="35">
        <v>2121.9</v>
      </c>
      <c r="J9" s="36">
        <v>6.9000000000000006E-2</v>
      </c>
      <c r="K9" s="37">
        <v>5.0000000000000001E-3</v>
      </c>
      <c r="L9" s="137"/>
      <c r="M9" s="137"/>
    </row>
    <row r="10" spans="1:13" s="136" customFormat="1" ht="15" x14ac:dyDescent="0.25">
      <c r="B10" s="30">
        <v>1976</v>
      </c>
      <c r="C10" s="31">
        <v>2008</v>
      </c>
      <c r="D10" s="32">
        <v>2722.3</v>
      </c>
      <c r="E10" s="33">
        <v>10040</v>
      </c>
      <c r="F10" s="33" t="s">
        <v>6</v>
      </c>
      <c r="G10" s="33" t="s">
        <v>6</v>
      </c>
      <c r="H10" s="34" t="s">
        <v>8</v>
      </c>
      <c r="I10" s="35">
        <v>4759.6000000000004</v>
      </c>
      <c r="J10" s="36">
        <v>6.3E-2</v>
      </c>
      <c r="K10" s="37">
        <v>5.0000000000000001E-3</v>
      </c>
      <c r="L10" s="137"/>
      <c r="M10" s="137"/>
    </row>
    <row r="11" spans="1:13" s="136" customFormat="1" ht="15" x14ac:dyDescent="0.25">
      <c r="B11" s="30">
        <v>1977</v>
      </c>
      <c r="C11" s="31">
        <v>2239</v>
      </c>
      <c r="D11" s="32">
        <v>3169.7</v>
      </c>
      <c r="E11" s="33">
        <v>11195</v>
      </c>
      <c r="F11" s="33" t="s">
        <v>6</v>
      </c>
      <c r="G11" s="33" t="s">
        <v>6</v>
      </c>
      <c r="H11" s="34" t="s">
        <v>8</v>
      </c>
      <c r="I11" s="35">
        <v>7777.9</v>
      </c>
      <c r="J11" s="36">
        <v>6.2E-2</v>
      </c>
      <c r="K11" s="37">
        <v>5.0000000000000001E-3</v>
      </c>
      <c r="L11" s="137"/>
      <c r="M11" s="137"/>
    </row>
    <row r="12" spans="1:13" s="136" customFormat="1" ht="15" x14ac:dyDescent="0.25">
      <c r="B12" s="30">
        <v>1978</v>
      </c>
      <c r="C12" s="31">
        <v>1876</v>
      </c>
      <c r="D12" s="32">
        <v>2899.5</v>
      </c>
      <c r="E12" s="33">
        <v>9380</v>
      </c>
      <c r="F12" s="33" t="s">
        <v>6</v>
      </c>
      <c r="G12" s="33" t="s">
        <v>6</v>
      </c>
      <c r="H12" s="34" t="s">
        <v>8</v>
      </c>
      <c r="I12" s="35">
        <v>10459.200000000001</v>
      </c>
      <c r="J12" s="36">
        <v>7.0999999999999994E-2</v>
      </c>
      <c r="K12" s="37">
        <v>5.0000000000000001E-3</v>
      </c>
      <c r="L12" s="137"/>
      <c r="M12" s="137"/>
    </row>
    <row r="13" spans="1:13" s="136" customFormat="1" ht="15" x14ac:dyDescent="0.25">
      <c r="B13" s="30">
        <v>1979</v>
      </c>
      <c r="C13" s="31">
        <v>3583</v>
      </c>
      <c r="D13" s="32">
        <v>7169.6</v>
      </c>
      <c r="E13" s="33">
        <v>17915</v>
      </c>
      <c r="F13" s="33" t="s">
        <v>6</v>
      </c>
      <c r="G13" s="33" t="s">
        <v>6</v>
      </c>
      <c r="H13" s="34" t="s">
        <v>8</v>
      </c>
      <c r="I13" s="35">
        <v>17328.400000000001</v>
      </c>
      <c r="J13" s="36">
        <v>6.8000000000000005E-2</v>
      </c>
      <c r="K13" s="37">
        <v>5.0000000000000001E-3</v>
      </c>
      <c r="L13" s="137"/>
      <c r="M13" s="137"/>
    </row>
    <row r="14" spans="1:13" s="136" customFormat="1" ht="15" x14ac:dyDescent="0.25">
      <c r="B14" s="30">
        <v>1980</v>
      </c>
      <c r="C14" s="31">
        <v>2870</v>
      </c>
      <c r="D14" s="32">
        <v>6155.4</v>
      </c>
      <c r="E14" s="33">
        <v>14350</v>
      </c>
      <c r="F14" s="33" t="s">
        <v>6</v>
      </c>
      <c r="G14" s="33" t="s">
        <v>6</v>
      </c>
      <c r="H14" s="34" t="s">
        <v>8</v>
      </c>
      <c r="I14" s="35">
        <v>22446.7</v>
      </c>
      <c r="J14" s="36">
        <v>7.2000000000000008E-2</v>
      </c>
      <c r="K14" s="37">
        <v>5.0000000000000001E-3</v>
      </c>
      <c r="L14" s="137"/>
      <c r="M14" s="137"/>
    </row>
    <row r="15" spans="1:13" s="136" customFormat="1" ht="15" x14ac:dyDescent="0.25">
      <c r="B15" s="30">
        <v>1981</v>
      </c>
      <c r="C15" s="31">
        <v>2922</v>
      </c>
      <c r="D15" s="32">
        <v>5995</v>
      </c>
      <c r="E15" s="33">
        <v>14610</v>
      </c>
      <c r="F15" s="33" t="s">
        <v>6</v>
      </c>
      <c r="G15" s="33" t="s">
        <v>6</v>
      </c>
      <c r="H15" s="34" t="s">
        <v>8</v>
      </c>
      <c r="I15" s="35">
        <v>27827.599999999999</v>
      </c>
      <c r="J15" s="36">
        <v>6.9000000000000006E-2</v>
      </c>
      <c r="K15" s="37">
        <v>5.0000000000000001E-3</v>
      </c>
      <c r="L15" s="137"/>
      <c r="M15" s="137"/>
    </row>
    <row r="16" spans="1:13" s="136" customFormat="1" ht="15" x14ac:dyDescent="0.25">
      <c r="B16" s="30">
        <v>1982</v>
      </c>
      <c r="C16" s="31">
        <v>7019</v>
      </c>
      <c r="D16" s="32">
        <v>14569</v>
      </c>
      <c r="E16" s="33">
        <v>35095</v>
      </c>
      <c r="F16" s="33" t="s">
        <v>6</v>
      </c>
      <c r="G16" s="33" t="s">
        <v>6</v>
      </c>
      <c r="H16" s="34" t="s">
        <v>8</v>
      </c>
      <c r="I16" s="35">
        <v>41653.800000000003</v>
      </c>
      <c r="J16" s="36">
        <v>6.7000000000000004E-2</v>
      </c>
      <c r="K16" s="37">
        <v>5.0000000000000001E-3</v>
      </c>
      <c r="L16" s="137"/>
      <c r="M16" s="137"/>
    </row>
    <row r="17" spans="2:20" s="136" customFormat="1" ht="15" x14ac:dyDescent="0.25">
      <c r="B17" s="30">
        <v>1983</v>
      </c>
      <c r="C17" s="31">
        <v>7665</v>
      </c>
      <c r="D17" s="32">
        <v>15602.4</v>
      </c>
      <c r="E17" s="33">
        <v>38325</v>
      </c>
      <c r="F17" s="33" t="s">
        <v>6</v>
      </c>
      <c r="G17" s="33" t="s">
        <v>6</v>
      </c>
      <c r="H17" s="34">
        <v>30790</v>
      </c>
      <c r="I17" s="35">
        <v>56260.800000000003</v>
      </c>
      <c r="J17" s="36">
        <v>6.7000000000000004E-2</v>
      </c>
      <c r="K17" s="37">
        <v>5.0000000000000001E-3</v>
      </c>
      <c r="L17" s="137"/>
      <c r="M17" s="137"/>
    </row>
    <row r="18" spans="2:20" s="136" customFormat="1" ht="15" x14ac:dyDescent="0.25">
      <c r="B18" s="30">
        <v>1984</v>
      </c>
      <c r="C18" s="31">
        <v>4246</v>
      </c>
      <c r="D18" s="32">
        <v>8966.7000000000007</v>
      </c>
      <c r="E18" s="33">
        <v>21230</v>
      </c>
      <c r="F18" s="33" t="s">
        <v>6</v>
      </c>
      <c r="G18" s="33" t="s">
        <v>6</v>
      </c>
      <c r="H18" s="34">
        <v>34721</v>
      </c>
      <c r="I18" s="35">
        <v>63799.3</v>
      </c>
      <c r="J18" s="36">
        <v>6.9000000000000006E-2</v>
      </c>
      <c r="K18" s="37">
        <v>5.0000000000000001E-3</v>
      </c>
      <c r="L18" s="137"/>
      <c r="M18" s="137"/>
    </row>
    <row r="19" spans="2:20" s="136" customFormat="1" ht="15" x14ac:dyDescent="0.25">
      <c r="B19" s="30">
        <v>1985</v>
      </c>
      <c r="C19" s="31">
        <v>4565</v>
      </c>
      <c r="D19" s="32">
        <v>9845.2000000000007</v>
      </c>
      <c r="E19" s="33">
        <v>22825</v>
      </c>
      <c r="F19" s="33" t="s">
        <v>6</v>
      </c>
      <c r="G19" s="33" t="s">
        <v>6</v>
      </c>
      <c r="H19" s="34">
        <v>38786</v>
      </c>
      <c r="I19" s="35">
        <v>71767.100000000006</v>
      </c>
      <c r="J19" s="36">
        <v>7.2000000000000008E-2</v>
      </c>
      <c r="K19" s="37">
        <v>5.0000000000000001E-3</v>
      </c>
      <c r="L19" s="137"/>
      <c r="M19" s="137"/>
    </row>
    <row r="20" spans="2:20" s="136" customFormat="1" ht="15" x14ac:dyDescent="0.25">
      <c r="B20" s="30">
        <v>1986</v>
      </c>
      <c r="C20" s="31">
        <v>4867</v>
      </c>
      <c r="D20" s="32">
        <v>14393.8</v>
      </c>
      <c r="E20" s="33">
        <v>24335</v>
      </c>
      <c r="F20" s="33" t="s">
        <v>6</v>
      </c>
      <c r="G20" s="33" t="s">
        <v>6</v>
      </c>
      <c r="H20" s="34">
        <v>43002</v>
      </c>
      <c r="I20" s="35">
        <v>83250.7</v>
      </c>
      <c r="J20" s="36">
        <v>7.0000000000000007E-2</v>
      </c>
      <c r="K20" s="37">
        <v>5.0000000000000001E-3</v>
      </c>
      <c r="L20" s="137"/>
      <c r="M20" s="137"/>
    </row>
    <row r="21" spans="2:20" s="136" customFormat="1" ht="15" x14ac:dyDescent="0.25">
      <c r="B21" s="30">
        <v>1987</v>
      </c>
      <c r="C21" s="31">
        <v>5552</v>
      </c>
      <c r="D21" s="32">
        <v>19604.400000000001</v>
      </c>
      <c r="E21" s="33">
        <v>27760</v>
      </c>
      <c r="F21" s="33" t="s">
        <v>6</v>
      </c>
      <c r="G21" s="33" t="s">
        <v>6</v>
      </c>
      <c r="H21" s="34">
        <v>47441</v>
      </c>
      <c r="I21" s="35">
        <v>98452.1</v>
      </c>
      <c r="J21" s="36">
        <v>7.5999999999999998E-2</v>
      </c>
      <c r="K21" s="37">
        <v>5.0000000000000001E-3</v>
      </c>
      <c r="L21" s="137"/>
      <c r="M21" s="137"/>
    </row>
    <row r="22" spans="2:20" s="136" customFormat="1" ht="15" x14ac:dyDescent="0.25">
      <c r="B22" s="30">
        <v>1988</v>
      </c>
      <c r="C22" s="31">
        <v>4731</v>
      </c>
      <c r="D22" s="32">
        <v>16450.8</v>
      </c>
      <c r="E22" s="33">
        <v>23655</v>
      </c>
      <c r="F22" s="33">
        <v>3158</v>
      </c>
      <c r="G22" s="32">
        <v>11569.7</v>
      </c>
      <c r="H22" s="34">
        <v>50588</v>
      </c>
      <c r="I22" s="35">
        <v>109349.6</v>
      </c>
      <c r="J22" s="36">
        <v>7.5999999999999998E-2</v>
      </c>
      <c r="K22" s="37">
        <v>5.0000000000000001E-3</v>
      </c>
      <c r="L22" s="137"/>
      <c r="M22" s="137"/>
    </row>
    <row r="23" spans="2:20" s="136" customFormat="1" ht="15" x14ac:dyDescent="0.25">
      <c r="B23" s="30">
        <v>1989</v>
      </c>
      <c r="C23" s="31">
        <v>5127</v>
      </c>
      <c r="D23" s="32">
        <v>16805.3</v>
      </c>
      <c r="E23" s="33">
        <v>25635</v>
      </c>
      <c r="F23" s="33">
        <v>3223</v>
      </c>
      <c r="G23" s="32">
        <v>11996.3</v>
      </c>
      <c r="H23" s="34">
        <v>53911</v>
      </c>
      <c r="I23" s="35">
        <v>119823.3</v>
      </c>
      <c r="J23" s="36">
        <v>7.400000000000001E-2</v>
      </c>
      <c r="K23" s="37">
        <v>5.0000000000000001E-3</v>
      </c>
      <c r="L23" s="137"/>
      <c r="M23" s="137"/>
    </row>
    <row r="24" spans="2:20" s="136" customFormat="1" ht="15" x14ac:dyDescent="0.25">
      <c r="B24" s="30">
        <v>1990</v>
      </c>
      <c r="C24" s="31">
        <v>6837</v>
      </c>
      <c r="D24" s="32">
        <v>23855.9</v>
      </c>
      <c r="E24" s="33">
        <v>34185</v>
      </c>
      <c r="F24" s="33">
        <v>4566</v>
      </c>
      <c r="G24" s="32">
        <v>18611.2</v>
      </c>
      <c r="H24" s="34">
        <v>59170</v>
      </c>
      <c r="I24" s="35">
        <v>137216.70000000001</v>
      </c>
      <c r="J24" s="36">
        <v>8.5000000000000006E-2</v>
      </c>
      <c r="K24" s="37">
        <v>5.0000000000000001E-3</v>
      </c>
      <c r="L24" s="137"/>
      <c r="M24" s="137"/>
    </row>
    <row r="25" spans="2:20" s="136" customFormat="1" ht="15" x14ac:dyDescent="0.25">
      <c r="B25" s="30">
        <v>1991</v>
      </c>
      <c r="C25" s="31">
        <v>7327</v>
      </c>
      <c r="D25" s="32">
        <v>29409.200000000001</v>
      </c>
      <c r="E25" s="33">
        <v>36635</v>
      </c>
      <c r="F25" s="33">
        <v>5758</v>
      </c>
      <c r="G25" s="32">
        <v>24490.7</v>
      </c>
      <c r="H25" s="34">
        <v>64592</v>
      </c>
      <c r="I25" s="35">
        <v>158420.6</v>
      </c>
      <c r="J25" s="36">
        <v>8.8000000000000009E-2</v>
      </c>
      <c r="K25" s="37">
        <v>5.0000000000000001E-3</v>
      </c>
      <c r="L25" s="137"/>
      <c r="M25" s="137"/>
    </row>
    <row r="26" spans="2:20" s="136" customFormat="1" ht="15" x14ac:dyDescent="0.25">
      <c r="B26" s="30">
        <v>1992</v>
      </c>
      <c r="C26" s="31">
        <v>8212</v>
      </c>
      <c r="D26" s="32">
        <v>34721.300000000003</v>
      </c>
      <c r="E26" s="33">
        <v>41060</v>
      </c>
      <c r="F26" s="33">
        <v>6432</v>
      </c>
      <c r="G26" s="32">
        <v>27890.400000000001</v>
      </c>
      <c r="H26" s="34">
        <v>70456</v>
      </c>
      <c r="I26" s="35">
        <v>183381.4</v>
      </c>
      <c r="J26" s="36">
        <v>0.09</v>
      </c>
      <c r="K26" s="37">
        <v>5.0000000000000001E-3</v>
      </c>
      <c r="L26" s="137"/>
      <c r="M26" s="137"/>
    </row>
    <row r="27" spans="2:20" s="136" customFormat="1" ht="15" x14ac:dyDescent="0.25">
      <c r="B27" s="30">
        <v>1993</v>
      </c>
      <c r="C27" s="31">
        <v>10283</v>
      </c>
      <c r="D27" s="32">
        <v>50680.2</v>
      </c>
      <c r="E27" s="33">
        <v>51415</v>
      </c>
      <c r="F27" s="33">
        <v>8099</v>
      </c>
      <c r="G27" s="32">
        <v>40653.199999999997</v>
      </c>
      <c r="H27" s="34">
        <v>77531</v>
      </c>
      <c r="I27" s="35">
        <v>222469.6</v>
      </c>
      <c r="J27" s="36">
        <v>8.1000000000000003E-2</v>
      </c>
      <c r="K27" s="37">
        <v>1.3000000000000001E-2</v>
      </c>
      <c r="L27" s="137"/>
      <c r="M27" s="137"/>
    </row>
    <row r="28" spans="2:20" s="136" customFormat="1" ht="15" x14ac:dyDescent="0.25">
      <c r="B28" s="30">
        <v>1994</v>
      </c>
      <c r="C28" s="31">
        <v>10523</v>
      </c>
      <c r="D28" s="32">
        <v>61714.3</v>
      </c>
      <c r="E28" s="33">
        <v>52615</v>
      </c>
      <c r="F28" s="33">
        <v>7851</v>
      </c>
      <c r="G28" s="32">
        <v>46551.5</v>
      </c>
      <c r="H28" s="34">
        <v>84655</v>
      </c>
      <c r="I28" s="35">
        <v>273355.8</v>
      </c>
      <c r="J28" s="36">
        <v>0.107</v>
      </c>
      <c r="K28" s="37">
        <v>2.7999999999999997E-2</v>
      </c>
      <c r="L28" s="137"/>
      <c r="M28" s="137"/>
    </row>
    <row r="29" spans="2:20" s="136" customFormat="1" ht="15" x14ac:dyDescent="0.25">
      <c r="B29" s="30">
        <v>1995</v>
      </c>
      <c r="C29" s="31">
        <v>9056</v>
      </c>
      <c r="D29" s="32">
        <v>58763.9</v>
      </c>
      <c r="E29" s="33">
        <v>45280</v>
      </c>
      <c r="F29" s="33">
        <v>6232</v>
      </c>
      <c r="G29" s="32">
        <v>41638.699999999997</v>
      </c>
      <c r="H29" s="34">
        <v>89412</v>
      </c>
      <c r="I29" s="35">
        <v>322598.59999999998</v>
      </c>
      <c r="J29" s="36">
        <v>0.11800000000000001</v>
      </c>
      <c r="K29" s="37">
        <v>6.0999999999999999E-2</v>
      </c>
      <c r="L29" s="137"/>
      <c r="M29" s="137"/>
    </row>
    <row r="30" spans="2:20" s="136" customFormat="1" ht="15" x14ac:dyDescent="0.25">
      <c r="B30" s="30">
        <v>1996</v>
      </c>
      <c r="C30" s="31">
        <v>8770</v>
      </c>
      <c r="D30" s="32">
        <v>66578.100000000006</v>
      </c>
      <c r="E30" s="33">
        <v>43850</v>
      </c>
      <c r="F30" s="33">
        <v>5871</v>
      </c>
      <c r="G30" s="32">
        <v>46043.199999999997</v>
      </c>
      <c r="H30" s="34">
        <v>92685</v>
      </c>
      <c r="I30" s="35">
        <v>366950.9</v>
      </c>
      <c r="J30" s="36">
        <v>0.11900000000000001</v>
      </c>
      <c r="K30" s="37">
        <v>7.0000000000000007E-2</v>
      </c>
      <c r="L30" s="137"/>
      <c r="M30" s="137"/>
    </row>
    <row r="31" spans="2:20" s="136" customFormat="1" ht="15" x14ac:dyDescent="0.25">
      <c r="B31" s="30">
        <v>1997</v>
      </c>
      <c r="C31" s="38">
        <v>9953</v>
      </c>
      <c r="D31" s="32">
        <v>77418.899999999994</v>
      </c>
      <c r="E31" s="33">
        <v>49765</v>
      </c>
      <c r="F31" s="33">
        <v>6777</v>
      </c>
      <c r="G31" s="32">
        <v>54936.800000000003</v>
      </c>
      <c r="H31" s="34">
        <v>99062</v>
      </c>
      <c r="I31" s="35">
        <v>442547.7</v>
      </c>
      <c r="J31" s="36">
        <v>0.11599999999999999</v>
      </c>
      <c r="K31" s="37">
        <v>7.4999999999999997E-2</v>
      </c>
      <c r="L31" s="137"/>
      <c r="M31" s="137"/>
      <c r="N31" s="138"/>
      <c r="O31" s="138"/>
      <c r="P31" s="138"/>
      <c r="Q31" s="138"/>
      <c r="R31" s="138"/>
      <c r="S31" s="138"/>
      <c r="T31" s="138"/>
    </row>
    <row r="32" spans="2:20" s="136" customFormat="1" ht="15" x14ac:dyDescent="0.25">
      <c r="B32" s="30">
        <v>1998</v>
      </c>
      <c r="C32" s="38">
        <v>13939</v>
      </c>
      <c r="D32" s="32">
        <v>119920.3</v>
      </c>
      <c r="E32" s="33">
        <v>69695</v>
      </c>
      <c r="F32" s="33">
        <v>10689</v>
      </c>
      <c r="G32" s="32">
        <v>96426.7</v>
      </c>
      <c r="H32" s="34">
        <v>107324</v>
      </c>
      <c r="I32" s="35">
        <v>539115.30000000005</v>
      </c>
      <c r="J32" s="36">
        <v>8.6999999999999994E-2</v>
      </c>
      <c r="K32" s="37">
        <v>6.25E-2</v>
      </c>
      <c r="L32" s="137"/>
      <c r="M32" s="137"/>
    </row>
    <row r="33" spans="1:15" s="136" customFormat="1" ht="15" x14ac:dyDescent="0.25">
      <c r="B33" s="30">
        <v>1999</v>
      </c>
      <c r="C33" s="38">
        <v>15982</v>
      </c>
      <c r="D33" s="32">
        <v>148272.5</v>
      </c>
      <c r="E33" s="33">
        <v>79910</v>
      </c>
      <c r="F33" s="33">
        <v>12350</v>
      </c>
      <c r="G33" s="32">
        <v>121079.5</v>
      </c>
      <c r="H33" s="34">
        <v>118325</v>
      </c>
      <c r="I33" s="35">
        <v>657408.4</v>
      </c>
      <c r="J33" s="36">
        <v>8.9700000000000002E-2</v>
      </c>
      <c r="K33" s="37">
        <v>5.9699999999999996E-2</v>
      </c>
      <c r="L33" s="137"/>
      <c r="M33" s="137"/>
    </row>
    <row r="34" spans="1:15" s="136" customFormat="1" ht="15" x14ac:dyDescent="0.25">
      <c r="B34" s="39" t="s">
        <v>9</v>
      </c>
      <c r="C34" s="38">
        <v>12904</v>
      </c>
      <c r="D34" s="32">
        <v>126103.1</v>
      </c>
      <c r="E34" s="33">
        <v>64520</v>
      </c>
      <c r="F34" s="33">
        <v>9904</v>
      </c>
      <c r="G34" s="32">
        <v>102531.2</v>
      </c>
      <c r="H34" s="31">
        <v>125587</v>
      </c>
      <c r="I34" s="32">
        <v>751562.3</v>
      </c>
      <c r="J34" s="36">
        <v>6.4699999999999994E-2</v>
      </c>
      <c r="K34" s="37">
        <v>4.41E-2</v>
      </c>
      <c r="L34" s="137"/>
      <c r="M34" s="137"/>
    </row>
    <row r="35" spans="1:15" s="136" customFormat="1" ht="15" x14ac:dyDescent="0.25">
      <c r="B35" s="39" t="s">
        <v>10</v>
      </c>
      <c r="C35" s="38">
        <v>11807</v>
      </c>
      <c r="D35" s="32">
        <v>115075.5</v>
      </c>
      <c r="E35" s="33">
        <v>59035</v>
      </c>
      <c r="F35" s="33">
        <v>9548</v>
      </c>
      <c r="G35" s="32">
        <v>97176.5</v>
      </c>
      <c r="H35" s="31">
        <v>130849</v>
      </c>
      <c r="I35" s="32">
        <v>819988.1</v>
      </c>
      <c r="J35" s="36">
        <v>6.6000000000000003E-2</v>
      </c>
      <c r="K35" s="37">
        <v>2.63E-2</v>
      </c>
      <c r="L35" s="137"/>
      <c r="M35" s="137"/>
    </row>
    <row r="36" spans="1:15" s="136" customFormat="1" ht="15" x14ac:dyDescent="0.25">
      <c r="B36" s="39" t="s">
        <v>11</v>
      </c>
      <c r="C36" s="38">
        <v>9105</v>
      </c>
      <c r="D36" s="32">
        <v>85829.9</v>
      </c>
      <c r="E36" s="33">
        <v>45525</v>
      </c>
      <c r="F36" s="33">
        <v>6567</v>
      </c>
      <c r="G36" s="32">
        <v>66667.199999999997</v>
      </c>
      <c r="H36" s="31">
        <v>130676</v>
      </c>
      <c r="I36" s="32">
        <v>842078.6</v>
      </c>
      <c r="J36" s="36">
        <v>6.6000000000000003E-2</v>
      </c>
      <c r="K36" s="37">
        <v>2.3399999999999997E-2</v>
      </c>
      <c r="L36" s="137"/>
      <c r="M36" s="137"/>
    </row>
    <row r="37" spans="1:15" s="141" customFormat="1" ht="15" x14ac:dyDescent="0.25">
      <c r="A37" s="139"/>
      <c r="B37" s="40" t="s">
        <v>12</v>
      </c>
      <c r="C37" s="38">
        <v>9956</v>
      </c>
      <c r="D37" s="41">
        <v>87749.680950000009</v>
      </c>
      <c r="E37" s="33">
        <v>49780</v>
      </c>
      <c r="F37" s="42">
        <v>5448</v>
      </c>
      <c r="G37" s="41">
        <v>54148.001479999999</v>
      </c>
      <c r="H37" s="38">
        <v>130171</v>
      </c>
      <c r="I37" s="43">
        <v>852304.76861999999</v>
      </c>
      <c r="J37" s="44">
        <v>6.6699999999999995E-2</v>
      </c>
      <c r="K37" s="45">
        <v>2.52E-2</v>
      </c>
      <c r="L37" s="137"/>
      <c r="M37" s="137"/>
      <c r="N37" s="140"/>
      <c r="O37" s="140"/>
    </row>
    <row r="38" spans="1:15" s="141" customFormat="1" ht="15" x14ac:dyDescent="0.25">
      <c r="A38" s="142"/>
      <c r="B38" s="40" t="s">
        <v>16</v>
      </c>
      <c r="C38" s="38">
        <v>9717</v>
      </c>
      <c r="D38" s="41">
        <v>84688.9</v>
      </c>
      <c r="E38" s="33">
        <v>48585</v>
      </c>
      <c r="F38" s="42">
        <v>4590</v>
      </c>
      <c r="G38" s="41">
        <v>45281.9</v>
      </c>
      <c r="H38" s="46">
        <v>131287</v>
      </c>
      <c r="I38" s="43">
        <v>871962.37243999995</v>
      </c>
      <c r="J38" s="44">
        <v>6.6799999999999998E-2</v>
      </c>
      <c r="K38" s="45">
        <v>2.5499999999999998E-2</v>
      </c>
      <c r="L38" s="137"/>
      <c r="M38" s="137"/>
      <c r="N38" s="140"/>
      <c r="O38" s="140"/>
    </row>
    <row r="39" spans="1:15" s="141" customFormat="1" ht="15" x14ac:dyDescent="0.25">
      <c r="A39" s="142"/>
      <c r="B39" s="40" t="s">
        <v>17</v>
      </c>
      <c r="C39" s="38">
        <v>8084</v>
      </c>
      <c r="D39" s="41">
        <v>72455.50172</v>
      </c>
      <c r="E39" s="33">
        <v>40420</v>
      </c>
      <c r="F39" s="42">
        <v>3890</v>
      </c>
      <c r="G39" s="41">
        <v>40109.762409999996</v>
      </c>
      <c r="H39" s="46">
        <v>129619</v>
      </c>
      <c r="I39" s="43">
        <v>871493.67964999995</v>
      </c>
      <c r="J39" s="44">
        <v>6.7900000000000002E-2</v>
      </c>
      <c r="K39" s="45">
        <v>2.81E-2</v>
      </c>
      <c r="L39" s="137"/>
      <c r="M39" s="137"/>
      <c r="N39" s="140"/>
      <c r="O39" s="140"/>
    </row>
    <row r="40" spans="1:15" s="141" customFormat="1" ht="15" x14ac:dyDescent="0.25">
      <c r="A40" s="142"/>
      <c r="B40" s="40" t="s">
        <v>18</v>
      </c>
      <c r="C40" s="38">
        <v>6569</v>
      </c>
      <c r="D40" s="41">
        <v>62695.4</v>
      </c>
      <c r="E40" s="33">
        <v>32845</v>
      </c>
      <c r="F40" s="42">
        <v>2907</v>
      </c>
      <c r="G40" s="41">
        <v>30443.7</v>
      </c>
      <c r="H40" s="46">
        <v>126381</v>
      </c>
      <c r="I40" s="43">
        <v>866529.2</v>
      </c>
      <c r="J40" s="44">
        <v>6.9000000000000006E-2</v>
      </c>
      <c r="K40" s="45">
        <v>3.4500000000000003E-2</v>
      </c>
      <c r="L40" s="137"/>
      <c r="M40" s="137"/>
      <c r="N40" s="140"/>
      <c r="O40" s="140"/>
    </row>
    <row r="41" spans="1:15" s="141" customFormat="1" ht="15" x14ac:dyDescent="0.25">
      <c r="A41" s="142"/>
      <c r="B41" s="40" t="s">
        <v>20</v>
      </c>
      <c r="C41" s="38">
        <v>5650</v>
      </c>
      <c r="D41" s="41">
        <v>57720.821479999999</v>
      </c>
      <c r="E41" s="33">
        <v>28250</v>
      </c>
      <c r="F41" s="42">
        <v>1986</v>
      </c>
      <c r="G41" s="41">
        <v>22391.40308</v>
      </c>
      <c r="H41" s="46">
        <v>123105</v>
      </c>
      <c r="I41" s="43">
        <v>855272.60199999996</v>
      </c>
      <c r="J41" s="44">
        <v>7.3200000000000001E-2</v>
      </c>
      <c r="K41" s="45">
        <v>3.2500000000000001E-2</v>
      </c>
      <c r="L41" s="137"/>
      <c r="M41" s="137"/>
      <c r="N41" s="140"/>
      <c r="O41" s="140"/>
    </row>
    <row r="42" spans="1:15" s="141" customFormat="1" ht="15" x14ac:dyDescent="0.25">
      <c r="A42" s="142"/>
      <c r="B42" s="40" t="s">
        <v>21</v>
      </c>
      <c r="C42" s="38">
        <v>5675</v>
      </c>
      <c r="D42" s="41">
        <v>65311.949709999994</v>
      </c>
      <c r="E42" s="33">
        <v>28375</v>
      </c>
      <c r="F42" s="42">
        <v>923</v>
      </c>
      <c r="G42" s="41">
        <v>14467.653620000001</v>
      </c>
      <c r="H42" s="46">
        <v>114180</v>
      </c>
      <c r="I42" s="43">
        <v>807261.63676999998</v>
      </c>
      <c r="J42" s="44">
        <v>7.46E-2</v>
      </c>
      <c r="K42" s="44">
        <v>3.6600000000000001E-2</v>
      </c>
      <c r="L42" s="137"/>
      <c r="M42" s="137"/>
      <c r="N42" s="140"/>
      <c r="O42" s="140"/>
    </row>
    <row r="43" spans="1:15" s="141" customFormat="1" ht="15" x14ac:dyDescent="0.25">
      <c r="A43" s="142"/>
      <c r="B43" s="40" t="s">
        <v>23</v>
      </c>
      <c r="C43" s="38">
        <v>6656</v>
      </c>
      <c r="D43" s="41">
        <v>98532.432189999992</v>
      </c>
      <c r="E43" s="33">
        <v>27955.200000000001</v>
      </c>
      <c r="F43" s="42">
        <v>967</v>
      </c>
      <c r="G43" s="41">
        <v>26081.403569999999</v>
      </c>
      <c r="H43" s="46">
        <v>108046</v>
      </c>
      <c r="I43" s="43">
        <v>804779.1986</v>
      </c>
      <c r="J43" s="44">
        <v>7.6799999999999993E-2</v>
      </c>
      <c r="K43" s="44">
        <v>2.8199999999999999E-2</v>
      </c>
      <c r="L43" s="137"/>
      <c r="M43" s="137"/>
      <c r="N43" s="140"/>
      <c r="O43" s="140"/>
    </row>
    <row r="44" spans="1:15" s="141" customFormat="1" ht="15" x14ac:dyDescent="0.25">
      <c r="A44" s="142"/>
      <c r="B44" s="40" t="s">
        <v>24</v>
      </c>
      <c r="C44" s="38">
        <v>5423</v>
      </c>
      <c r="D44" s="41">
        <v>84735.263380000004</v>
      </c>
      <c r="E44" s="33">
        <v>22776.600000000002</v>
      </c>
      <c r="F44" s="42">
        <v>991</v>
      </c>
      <c r="G44" s="41">
        <v>24457.193879999999</v>
      </c>
      <c r="H44" s="46">
        <v>104429</v>
      </c>
      <c r="I44" s="43">
        <v>813334.47874000005</v>
      </c>
      <c r="J44" s="44">
        <v>7.8399999999999997E-2</v>
      </c>
      <c r="K44" s="44">
        <v>1.8000000000000002E-2</v>
      </c>
      <c r="L44" s="137"/>
      <c r="M44" s="137"/>
      <c r="N44" s="140"/>
      <c r="O44" s="140"/>
    </row>
    <row r="45" spans="1:15" s="141" customFormat="1" ht="15" x14ac:dyDescent="0.25">
      <c r="A45" s="142"/>
      <c r="B45" s="40" t="s">
        <v>25</v>
      </c>
      <c r="C45" s="38">
        <v>6255</v>
      </c>
      <c r="D45" s="41">
        <v>92529.811610000004</v>
      </c>
      <c r="E45" s="33">
        <v>26271</v>
      </c>
      <c r="F45" s="42">
        <v>1929</v>
      </c>
      <c r="G45" s="41">
        <v>36237.918740000001</v>
      </c>
      <c r="H45" s="46">
        <v>104734</v>
      </c>
      <c r="I45" s="43">
        <v>844597.66040000005</v>
      </c>
      <c r="J45" s="44">
        <v>7.9000000000000001E-2</v>
      </c>
      <c r="K45" s="44">
        <v>1.7100000000000001E-2</v>
      </c>
      <c r="L45" s="137"/>
      <c r="M45" s="137"/>
      <c r="N45" s="140"/>
      <c r="O45" s="140"/>
    </row>
    <row r="46" spans="1:15" s="141" customFormat="1" ht="15" x14ac:dyDescent="0.25">
      <c r="A46" s="142"/>
      <c r="B46" s="40" t="s">
        <v>26</v>
      </c>
      <c r="C46" s="38">
        <v>5895</v>
      </c>
      <c r="D46" s="41">
        <v>83436.227989999999</v>
      </c>
      <c r="E46" s="33">
        <v>24759</v>
      </c>
      <c r="F46" s="42">
        <v>1656</v>
      </c>
      <c r="G46" s="41">
        <v>29875.566409999999</v>
      </c>
      <c r="H46" s="46">
        <v>103942</v>
      </c>
      <c r="I46" s="43">
        <v>854970.90573</v>
      </c>
      <c r="J46" s="44">
        <v>7.9399999999999998E-2</v>
      </c>
      <c r="K46" s="44">
        <v>2.53E-2</v>
      </c>
      <c r="L46" s="137"/>
      <c r="M46" s="137"/>
      <c r="N46" s="140"/>
      <c r="O46" s="140"/>
    </row>
    <row r="47" spans="1:15" s="141" customFormat="1" ht="15" x14ac:dyDescent="0.25">
      <c r="A47" s="142"/>
      <c r="B47" s="40" t="s">
        <v>28</v>
      </c>
      <c r="C47" s="38">
        <v>6415</v>
      </c>
      <c r="D47" s="41">
        <v>93573.578429999994</v>
      </c>
      <c r="E47" s="33">
        <v>26943</v>
      </c>
      <c r="F47" s="42">
        <v>2004</v>
      </c>
      <c r="G47" s="41">
        <v>38046.818059999991</v>
      </c>
      <c r="H47" s="46">
        <v>100065</v>
      </c>
      <c r="I47" s="43">
        <v>841134.04321000003</v>
      </c>
      <c r="J47" s="44">
        <v>7.9399999999999998E-2</v>
      </c>
      <c r="K47" s="44">
        <v>2.8500000000000001E-2</v>
      </c>
      <c r="L47" s="137"/>
      <c r="M47" s="137"/>
      <c r="N47" s="140"/>
      <c r="O47" s="140"/>
    </row>
    <row r="48" spans="1:15" s="141" customFormat="1" ht="15" x14ac:dyDescent="0.25">
      <c r="A48" s="142"/>
      <c r="B48" s="40" t="s">
        <v>30</v>
      </c>
      <c r="C48" s="38">
        <v>5972</v>
      </c>
      <c r="D48" s="41">
        <v>93693.636159999995</v>
      </c>
      <c r="E48" s="33">
        <v>25082.400000000001</v>
      </c>
      <c r="F48" s="42">
        <v>1577</v>
      </c>
      <c r="G48" s="41">
        <v>37229.28256</v>
      </c>
      <c r="H48" s="46">
        <v>99058</v>
      </c>
      <c r="I48" s="43">
        <v>851055.35482000001</v>
      </c>
      <c r="J48" s="44">
        <v>7.9699999999999993E-2</v>
      </c>
      <c r="K48" s="44">
        <v>3.1699999999999999E-2</v>
      </c>
      <c r="L48" s="140"/>
      <c r="M48" s="140"/>
      <c r="N48" s="140"/>
      <c r="O48" s="140"/>
    </row>
    <row r="49" spans="1:15" s="141" customFormat="1" ht="15" x14ac:dyDescent="0.25">
      <c r="A49" s="142"/>
      <c r="B49" s="40" t="s">
        <v>31</v>
      </c>
      <c r="C49" s="38">
        <f>'[2]Síntesis Histórica'!$C$51</f>
        <v>7559</v>
      </c>
      <c r="D49" s="41">
        <f>'[2]Síntesis Histórica'!$D$51</f>
        <v>143266.59724</v>
      </c>
      <c r="E49" s="33">
        <f>'[2]Síntesis Histórica'!$E$51</f>
        <v>31747.800000000003</v>
      </c>
      <c r="F49" s="42">
        <f>'[2]Síntesis Histórica'!$F$51</f>
        <v>1937</v>
      </c>
      <c r="G49" s="41">
        <f>'[2]Síntesis Histórica'!$G$51</f>
        <v>59166.232960000008</v>
      </c>
      <c r="H49" s="46">
        <f>'[2]Síntesis Histórica'!$H$51</f>
        <v>99587</v>
      </c>
      <c r="I49" s="43">
        <f>'[2]Síntesis Histórica'!$I$51</f>
        <v>908462.41090999998</v>
      </c>
      <c r="J49" s="44">
        <f>'[2]Síntesis Histórica'!$J$51</f>
        <v>7.9100000000000004E-2</v>
      </c>
      <c r="K49" s="44">
        <f>'[2]Síntesis Histórica'!$V$51</f>
        <v>3.39E-2</v>
      </c>
      <c r="L49" s="140"/>
      <c r="M49" s="140"/>
      <c r="N49" s="140"/>
      <c r="O49" s="140"/>
    </row>
    <row r="50" spans="1:15" s="136" customFormat="1" ht="18" customHeight="1" x14ac:dyDescent="0.25">
      <c r="A50" s="138"/>
      <c r="B50" s="47" t="s">
        <v>7</v>
      </c>
      <c r="C50" s="48">
        <f>SUM(C7:C49)</f>
        <v>285540</v>
      </c>
      <c r="D50" s="49">
        <f>SUM(D7:D49)-0.06</f>
        <v>2265232.5408599996</v>
      </c>
      <c r="E50" s="50">
        <f>SUM(E7:E49)</f>
        <v>1392360</v>
      </c>
      <c r="F50" s="51">
        <f>SUM(F7:F49)</f>
        <v>137830</v>
      </c>
      <c r="G50" s="49">
        <f>SUM(G7:G49)</f>
        <v>1266199.6367699997</v>
      </c>
      <c r="H50" s="143"/>
      <c r="I50" s="144"/>
      <c r="J50" s="144"/>
      <c r="K50" s="145"/>
      <c r="L50" s="146"/>
    </row>
    <row r="51" spans="1:15" s="136" customFormat="1" ht="9" customHeight="1" x14ac:dyDescent="0.25">
      <c r="A51" s="138"/>
      <c r="B51" s="147"/>
      <c r="C51" s="148"/>
      <c r="D51" s="149"/>
      <c r="E51" s="150"/>
      <c r="F51" s="151"/>
      <c r="G51" s="152"/>
      <c r="H51" s="153"/>
      <c r="I51" s="154"/>
      <c r="J51" s="155"/>
      <c r="K51" s="155"/>
    </row>
    <row r="52" spans="1:15" x14ac:dyDescent="0.2">
      <c r="B52" s="119" t="s">
        <v>67</v>
      </c>
    </row>
    <row r="53" spans="1:15" x14ac:dyDescent="0.2">
      <c r="B53" s="119" t="s">
        <v>68</v>
      </c>
    </row>
    <row r="54" spans="1:15" ht="18.75" customHeight="1" x14ac:dyDescent="0.2">
      <c r="C54" s="184"/>
      <c r="D54" s="184"/>
      <c r="E54" s="184"/>
      <c r="F54" s="184"/>
      <c r="G54" s="96"/>
    </row>
    <row r="55" spans="1:15" ht="9" customHeight="1" x14ac:dyDescent="0.2">
      <c r="B55" s="156"/>
    </row>
    <row r="56" spans="1:15" ht="12" customHeight="1" x14ac:dyDescent="0.25">
      <c r="C56" s="157"/>
      <c r="D56" s="157"/>
      <c r="E56" s="157"/>
      <c r="F56" s="157"/>
      <c r="G56" s="157"/>
      <c r="H56" s="158"/>
    </row>
    <row r="57" spans="1:15" s="96" customFormat="1" x14ac:dyDescent="0.2">
      <c r="G57" s="159"/>
    </row>
    <row r="58" spans="1:15" x14ac:dyDescent="0.2">
      <c r="D58" s="160"/>
    </row>
    <row r="59" spans="1:15" x14ac:dyDescent="0.2">
      <c r="B59" s="161"/>
      <c r="C59" s="162"/>
      <c r="D59" s="162"/>
    </row>
    <row r="60" spans="1:15" x14ac:dyDescent="0.2">
      <c r="B60" s="161"/>
    </row>
  </sheetData>
  <mergeCells count="10">
    <mergeCell ref="B4:B6"/>
    <mergeCell ref="C54:F54"/>
    <mergeCell ref="B1:K1"/>
    <mergeCell ref="B2:K2"/>
    <mergeCell ref="A3:K3"/>
    <mergeCell ref="H4:I5"/>
    <mergeCell ref="F4:G5"/>
    <mergeCell ref="J4:K5"/>
    <mergeCell ref="E4:E6"/>
    <mergeCell ref="C4:D5"/>
  </mergeCells>
  <phoneticPr fontId="0" type="noConversion"/>
  <printOptions horizontalCentered="1" verticalCentered="1"/>
  <pageMargins left="0.25" right="0.5" top="0.25" bottom="0.36" header="0" footer="0"/>
  <pageSetup scale="90" orientation="portrait" r:id="rId1"/>
  <headerFooter alignWithMargins="0"/>
  <ignoredErrors>
    <ignoredError sqref="B34:B46 B47:B49" numberStoredAsText="1"/>
    <ignoredError sqref="D5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U117"/>
  <sheetViews>
    <sheetView showGridLines="0" zoomScale="90" zoomScaleNormal="90" workbookViewId="0">
      <pane xSplit="2" ySplit="6" topLeftCell="C7" activePane="bottomRight" state="frozen"/>
      <selection activeCell="H17" sqref="H17"/>
      <selection pane="topRight" activeCell="H17" sqref="H17"/>
      <selection pane="bottomLeft" activeCell="H17" sqref="H17"/>
      <selection pane="bottomRight" activeCell="C7" sqref="C7"/>
    </sheetView>
  </sheetViews>
  <sheetFormatPr baseColWidth="10" defaultColWidth="11" defaultRowHeight="12.75" x14ac:dyDescent="0.2"/>
  <cols>
    <col min="1" max="1" width="8.140625" style="104" hidden="1" customWidth="1"/>
    <col min="2" max="2" width="8" style="104" customWidth="1"/>
    <col min="3" max="4" width="13.5703125" style="104" customWidth="1"/>
    <col min="5" max="5" width="14.42578125" style="104" bestFit="1" customWidth="1"/>
    <col min="6" max="8" width="12.140625" style="104" customWidth="1"/>
    <col min="9" max="9" width="13.28515625" style="104" bestFit="1" customWidth="1"/>
    <col min="10" max="11" width="12" style="104" bestFit="1" customWidth="1"/>
    <col min="12" max="12" width="14" style="121" bestFit="1" customWidth="1"/>
    <col min="13" max="13" width="11" style="104" customWidth="1"/>
    <col min="14" max="16384" width="11" style="104"/>
  </cols>
  <sheetData>
    <row r="1" spans="1:12" ht="15.75" x14ac:dyDescent="0.2">
      <c r="B1" s="185" t="s">
        <v>75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2" ht="15.75" x14ac:dyDescent="0.2">
      <c r="B2" s="186" t="str">
        <f>'SINTESIS HISTORIA 1'!B2:K2</f>
        <v>Síntesis Estadística 1973 - Diciembre 2015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1:12" ht="15" x14ac:dyDescent="0.2">
      <c r="A3" s="187" t="s">
        <v>73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</row>
    <row r="4" spans="1:12" s="106" customFormat="1" x14ac:dyDescent="0.2">
      <c r="A4" s="105"/>
      <c r="B4" s="181" t="s">
        <v>36</v>
      </c>
      <c r="C4" s="203" t="s">
        <v>44</v>
      </c>
      <c r="D4" s="203"/>
      <c r="E4" s="203"/>
      <c r="F4" s="204" t="s">
        <v>45</v>
      </c>
      <c r="G4" s="204"/>
      <c r="H4" s="204"/>
      <c r="I4" s="205" t="s">
        <v>49</v>
      </c>
      <c r="J4" s="208" t="s">
        <v>50</v>
      </c>
      <c r="K4" s="209"/>
      <c r="L4" s="205" t="s">
        <v>51</v>
      </c>
    </row>
    <row r="5" spans="1:12" s="106" customFormat="1" x14ac:dyDescent="0.2">
      <c r="A5" s="105"/>
      <c r="B5" s="182"/>
      <c r="C5" s="203"/>
      <c r="D5" s="203"/>
      <c r="E5" s="203"/>
      <c r="F5" s="204"/>
      <c r="G5" s="204"/>
      <c r="H5" s="204"/>
      <c r="I5" s="206"/>
      <c r="J5" s="210"/>
      <c r="K5" s="211"/>
      <c r="L5" s="206"/>
    </row>
    <row r="6" spans="1:12" s="106" customFormat="1" x14ac:dyDescent="0.2">
      <c r="A6" s="105"/>
      <c r="B6" s="183"/>
      <c r="C6" s="23" t="s">
        <v>1</v>
      </c>
      <c r="D6" s="23" t="s">
        <v>2</v>
      </c>
      <c r="E6" s="23" t="s">
        <v>27</v>
      </c>
      <c r="F6" s="23" t="s">
        <v>46</v>
      </c>
      <c r="G6" s="23" t="s">
        <v>47</v>
      </c>
      <c r="H6" s="23" t="s">
        <v>48</v>
      </c>
      <c r="I6" s="207"/>
      <c r="J6" s="22" t="s">
        <v>0</v>
      </c>
      <c r="K6" s="23" t="s">
        <v>37</v>
      </c>
      <c r="L6" s="207"/>
    </row>
    <row r="7" spans="1:12" s="107" customFormat="1" ht="15" x14ac:dyDescent="0.2">
      <c r="B7" s="24">
        <v>1973</v>
      </c>
      <c r="C7" s="52">
        <v>989.9</v>
      </c>
      <c r="D7" s="52">
        <v>704.2</v>
      </c>
      <c r="E7" s="52">
        <v>285.7</v>
      </c>
      <c r="F7" s="52">
        <v>5.6</v>
      </c>
      <c r="G7" s="52">
        <v>22.1</v>
      </c>
      <c r="H7" s="53">
        <v>-16.5</v>
      </c>
      <c r="I7" s="52">
        <v>0</v>
      </c>
      <c r="J7" s="62">
        <v>0</v>
      </c>
      <c r="K7" s="54" t="s">
        <v>29</v>
      </c>
      <c r="L7" s="52">
        <v>704.1</v>
      </c>
    </row>
    <row r="8" spans="1:12" s="107" customFormat="1" ht="15" x14ac:dyDescent="0.2">
      <c r="B8" s="30">
        <v>1974</v>
      </c>
      <c r="C8" s="32">
        <v>5034.3</v>
      </c>
      <c r="D8" s="32">
        <v>4747.8</v>
      </c>
      <c r="E8" s="32">
        <v>286.5</v>
      </c>
      <c r="F8" s="32">
        <v>127.76</v>
      </c>
      <c r="G8" s="32">
        <v>164.4</v>
      </c>
      <c r="H8" s="55">
        <v>-36.6</v>
      </c>
      <c r="I8" s="32">
        <v>0</v>
      </c>
      <c r="J8" s="63">
        <v>338</v>
      </c>
      <c r="K8" s="32">
        <v>3.9</v>
      </c>
      <c r="L8" s="32">
        <v>3224.6</v>
      </c>
    </row>
    <row r="9" spans="1:12" s="107" customFormat="1" ht="15" x14ac:dyDescent="0.2">
      <c r="B9" s="30">
        <v>1975</v>
      </c>
      <c r="C9" s="32">
        <v>10267.200000000001</v>
      </c>
      <c r="D9" s="32">
        <v>9400.4</v>
      </c>
      <c r="E9" s="32">
        <v>866.8</v>
      </c>
      <c r="F9" s="32">
        <v>267.3</v>
      </c>
      <c r="G9" s="32">
        <v>257.5</v>
      </c>
      <c r="H9" s="32">
        <v>9.8000000000000007</v>
      </c>
      <c r="I9" s="32">
        <v>0</v>
      </c>
      <c r="J9" s="63">
        <v>699</v>
      </c>
      <c r="K9" s="32">
        <v>20</v>
      </c>
      <c r="L9" s="32">
        <v>6771.9</v>
      </c>
    </row>
    <row r="10" spans="1:12" s="107" customFormat="1" ht="15" x14ac:dyDescent="0.2">
      <c r="B10" s="30">
        <v>1976</v>
      </c>
      <c r="C10" s="32">
        <v>12257.9</v>
      </c>
      <c r="D10" s="32">
        <v>10704.6</v>
      </c>
      <c r="E10" s="32">
        <v>1553.3</v>
      </c>
      <c r="F10" s="32">
        <v>494.4</v>
      </c>
      <c r="G10" s="32">
        <v>369.7</v>
      </c>
      <c r="H10" s="32">
        <v>124.7</v>
      </c>
      <c r="I10" s="32">
        <v>0</v>
      </c>
      <c r="J10" s="63">
        <v>594</v>
      </c>
      <c r="K10" s="32">
        <v>29.3</v>
      </c>
      <c r="L10" s="32">
        <v>10527.2</v>
      </c>
    </row>
    <row r="11" spans="1:12" s="107" customFormat="1" ht="15" x14ac:dyDescent="0.2">
      <c r="B11" s="30">
        <v>1977</v>
      </c>
      <c r="C11" s="32">
        <v>18066.8</v>
      </c>
      <c r="D11" s="32">
        <v>15365.9</v>
      </c>
      <c r="E11" s="32">
        <v>2700.9</v>
      </c>
      <c r="F11" s="32">
        <v>824.9</v>
      </c>
      <c r="G11" s="32">
        <v>491.1</v>
      </c>
      <c r="H11" s="32">
        <v>333.8</v>
      </c>
      <c r="I11" s="32">
        <v>0</v>
      </c>
      <c r="J11" s="63">
        <v>653</v>
      </c>
      <c r="K11" s="32">
        <v>39.9</v>
      </c>
      <c r="L11" s="32">
        <v>15239</v>
      </c>
    </row>
    <row r="12" spans="1:12" s="107" customFormat="1" ht="15" x14ac:dyDescent="0.2">
      <c r="B12" s="30">
        <v>1978</v>
      </c>
      <c r="C12" s="32">
        <v>24617.3</v>
      </c>
      <c r="D12" s="32">
        <v>20992.799999999999</v>
      </c>
      <c r="E12" s="32">
        <v>3624.5</v>
      </c>
      <c r="F12" s="32">
        <v>967.5</v>
      </c>
      <c r="G12" s="32">
        <v>617.29999999999995</v>
      </c>
      <c r="H12" s="32">
        <v>350.2</v>
      </c>
      <c r="I12" s="32">
        <v>0</v>
      </c>
      <c r="J12" s="63">
        <v>798</v>
      </c>
      <c r="K12" s="32">
        <v>65.7</v>
      </c>
      <c r="L12" s="32">
        <v>20659.3</v>
      </c>
    </row>
    <row r="13" spans="1:12" s="107" customFormat="1" ht="15" x14ac:dyDescent="0.2">
      <c r="B13" s="30">
        <v>1979</v>
      </c>
      <c r="C13" s="32">
        <v>31387.8</v>
      </c>
      <c r="D13" s="32">
        <v>27321.1</v>
      </c>
      <c r="E13" s="32">
        <v>4066.7</v>
      </c>
      <c r="F13" s="32">
        <v>1259.5999999999999</v>
      </c>
      <c r="G13" s="32">
        <v>817.5</v>
      </c>
      <c r="H13" s="32">
        <v>442.1</v>
      </c>
      <c r="I13" s="32">
        <v>0</v>
      </c>
      <c r="J13" s="63">
        <v>763</v>
      </c>
      <c r="K13" s="32">
        <v>78.8</v>
      </c>
      <c r="L13" s="32">
        <v>26725.5</v>
      </c>
    </row>
    <row r="14" spans="1:12" s="107" customFormat="1" ht="15" x14ac:dyDescent="0.2">
      <c r="B14" s="30">
        <v>1980</v>
      </c>
      <c r="C14" s="32">
        <v>38820.400000000001</v>
      </c>
      <c r="D14" s="32">
        <v>33979</v>
      </c>
      <c r="E14" s="32">
        <v>4841.3999999999996</v>
      </c>
      <c r="F14" s="32">
        <v>1747.3</v>
      </c>
      <c r="G14" s="32">
        <v>972.6</v>
      </c>
      <c r="H14" s="32">
        <v>774.7</v>
      </c>
      <c r="I14" s="32">
        <v>0</v>
      </c>
      <c r="J14" s="63">
        <v>1350</v>
      </c>
      <c r="K14" s="32">
        <v>163</v>
      </c>
      <c r="L14" s="32">
        <v>33424.1</v>
      </c>
    </row>
    <row r="15" spans="1:12" s="107" customFormat="1" ht="15" x14ac:dyDescent="0.2">
      <c r="B15" s="30">
        <v>1981</v>
      </c>
      <c r="C15" s="32">
        <v>46329.4</v>
      </c>
      <c r="D15" s="32">
        <v>40610.9</v>
      </c>
      <c r="E15" s="32">
        <v>5718.5</v>
      </c>
      <c r="F15" s="32">
        <v>2229.3000000000002</v>
      </c>
      <c r="G15" s="32">
        <v>1352.2</v>
      </c>
      <c r="H15" s="32">
        <v>877.1</v>
      </c>
      <c r="I15" s="32">
        <v>0</v>
      </c>
      <c r="J15" s="63">
        <v>1799</v>
      </c>
      <c r="K15" s="32">
        <v>246.5</v>
      </c>
      <c r="L15" s="32">
        <v>39867.800000000003</v>
      </c>
    </row>
    <row r="16" spans="1:12" s="107" customFormat="1" ht="15" x14ac:dyDescent="0.2">
      <c r="B16" s="30">
        <v>1982</v>
      </c>
      <c r="C16" s="32">
        <v>56068.5</v>
      </c>
      <c r="D16" s="32">
        <v>49356</v>
      </c>
      <c r="E16" s="32">
        <v>6712.5</v>
      </c>
      <c r="F16" s="32">
        <v>2479.5</v>
      </c>
      <c r="G16" s="32">
        <v>1485.5</v>
      </c>
      <c r="H16" s="32">
        <v>994</v>
      </c>
      <c r="I16" s="32">
        <v>0</v>
      </c>
      <c r="J16" s="63">
        <v>1280</v>
      </c>
      <c r="K16" s="32">
        <v>221.6</v>
      </c>
      <c r="L16" s="32">
        <v>46245.9</v>
      </c>
    </row>
    <row r="17" spans="2:21" s="107" customFormat="1" ht="15" x14ac:dyDescent="0.2">
      <c r="B17" s="30">
        <v>1983</v>
      </c>
      <c r="C17" s="32">
        <v>67969.399999999994</v>
      </c>
      <c r="D17" s="32">
        <v>59774.1</v>
      </c>
      <c r="E17" s="32">
        <v>8195.2999999999993</v>
      </c>
      <c r="F17" s="32">
        <v>3809.1</v>
      </c>
      <c r="G17" s="32">
        <v>2212.1</v>
      </c>
      <c r="H17" s="32">
        <v>1597</v>
      </c>
      <c r="I17" s="32">
        <v>0</v>
      </c>
      <c r="J17" s="63">
        <v>1159</v>
      </c>
      <c r="K17" s="32">
        <v>231.6</v>
      </c>
      <c r="L17" s="32">
        <v>53238.5</v>
      </c>
    </row>
    <row r="18" spans="2:21" s="107" customFormat="1" ht="15" x14ac:dyDescent="0.2">
      <c r="B18" s="30">
        <v>1984</v>
      </c>
      <c r="C18" s="32">
        <v>77239.5</v>
      </c>
      <c r="D18" s="32">
        <v>72870.399999999994</v>
      </c>
      <c r="E18" s="32">
        <v>4369.1000000000004</v>
      </c>
      <c r="F18" s="32">
        <v>4512.3</v>
      </c>
      <c r="G18" s="32">
        <v>3457.4</v>
      </c>
      <c r="H18" s="32">
        <v>1054.9000000000001</v>
      </c>
      <c r="I18" s="32">
        <v>0</v>
      </c>
      <c r="J18" s="63">
        <v>1033</v>
      </c>
      <c r="K18" s="32">
        <v>242.4</v>
      </c>
      <c r="L18" s="32">
        <v>60455.3</v>
      </c>
    </row>
    <row r="19" spans="2:21" s="107" customFormat="1" ht="15" x14ac:dyDescent="0.2">
      <c r="B19" s="30">
        <v>1985</v>
      </c>
      <c r="C19" s="32">
        <v>83801</v>
      </c>
      <c r="D19" s="32">
        <v>78202.2</v>
      </c>
      <c r="E19" s="32">
        <v>5598.8</v>
      </c>
      <c r="F19" s="32">
        <v>5342.8</v>
      </c>
      <c r="G19" s="32">
        <v>4113.1000000000004</v>
      </c>
      <c r="H19" s="32">
        <v>1229.5999999999999</v>
      </c>
      <c r="I19" s="32">
        <v>0</v>
      </c>
      <c r="J19" s="63">
        <v>1338</v>
      </c>
      <c r="K19" s="32">
        <v>360.4</v>
      </c>
      <c r="L19" s="32">
        <v>68129</v>
      </c>
    </row>
    <row r="20" spans="2:21" s="107" customFormat="1" ht="15" x14ac:dyDescent="0.2">
      <c r="B20" s="30">
        <v>1986</v>
      </c>
      <c r="C20" s="32">
        <v>94771</v>
      </c>
      <c r="D20" s="32">
        <v>86363.9</v>
      </c>
      <c r="E20" s="32">
        <v>8407.1</v>
      </c>
      <c r="F20" s="32">
        <v>6639.8</v>
      </c>
      <c r="G20" s="32">
        <v>3831.5</v>
      </c>
      <c r="H20" s="32">
        <v>2808.3</v>
      </c>
      <c r="I20" s="32">
        <v>0</v>
      </c>
      <c r="J20" s="63">
        <v>1564</v>
      </c>
      <c r="K20" s="32">
        <v>448.2</v>
      </c>
      <c r="L20" s="32">
        <v>76274.899999999994</v>
      </c>
    </row>
    <row r="21" spans="2:21" s="107" customFormat="1" ht="15" x14ac:dyDescent="0.2">
      <c r="B21" s="30">
        <v>1987</v>
      </c>
      <c r="C21" s="32">
        <v>106199.8</v>
      </c>
      <c r="D21" s="32">
        <v>91000.2</v>
      </c>
      <c r="E21" s="32">
        <v>15199.6</v>
      </c>
      <c r="F21" s="32">
        <v>9912.4</v>
      </c>
      <c r="G21" s="32">
        <v>3119.8</v>
      </c>
      <c r="H21" s="32">
        <v>6792.6</v>
      </c>
      <c r="I21" s="32">
        <v>0</v>
      </c>
      <c r="J21" s="63">
        <v>1672</v>
      </c>
      <c r="K21" s="32">
        <v>602.70000000000005</v>
      </c>
      <c r="L21" s="32">
        <v>83526.7</v>
      </c>
    </row>
    <row r="22" spans="2:21" s="107" customFormat="1" ht="15" x14ac:dyDescent="0.2">
      <c r="B22" s="30">
        <v>1988</v>
      </c>
      <c r="C22" s="32">
        <v>117494.39999999999</v>
      </c>
      <c r="D22" s="32">
        <v>99604.5</v>
      </c>
      <c r="E22" s="32">
        <v>17889.8</v>
      </c>
      <c r="F22" s="32">
        <v>8358.9</v>
      </c>
      <c r="G22" s="32">
        <v>4145.7</v>
      </c>
      <c r="H22" s="32">
        <v>4213.1000000000004</v>
      </c>
      <c r="I22" s="32">
        <v>0</v>
      </c>
      <c r="J22" s="63">
        <v>1730</v>
      </c>
      <c r="K22" s="32">
        <v>678.3</v>
      </c>
      <c r="L22" s="32">
        <v>92631.8</v>
      </c>
    </row>
    <row r="23" spans="2:21" s="107" customFormat="1" ht="15" x14ac:dyDescent="0.2">
      <c r="B23" s="30">
        <v>1989</v>
      </c>
      <c r="C23" s="32">
        <v>132419.6</v>
      </c>
      <c r="D23" s="32">
        <v>110499.8</v>
      </c>
      <c r="E23" s="32">
        <v>21919.7</v>
      </c>
      <c r="F23" s="32">
        <v>9137.6</v>
      </c>
      <c r="G23" s="32">
        <v>5107.7</v>
      </c>
      <c r="H23" s="32">
        <v>4029.9</v>
      </c>
      <c r="I23" s="32">
        <v>0</v>
      </c>
      <c r="J23" s="63">
        <v>2340</v>
      </c>
      <c r="K23" s="32">
        <v>920.8</v>
      </c>
      <c r="L23" s="32">
        <v>103463.7</v>
      </c>
    </row>
    <row r="24" spans="2:21" s="107" customFormat="1" ht="15" x14ac:dyDescent="0.2">
      <c r="B24" s="30">
        <v>1990</v>
      </c>
      <c r="C24" s="32">
        <v>149835.29999999999</v>
      </c>
      <c r="D24" s="32">
        <v>121669.9</v>
      </c>
      <c r="E24" s="32">
        <v>28165.3</v>
      </c>
      <c r="F24" s="32">
        <v>11076.4</v>
      </c>
      <c r="G24" s="32">
        <v>4830.8</v>
      </c>
      <c r="H24" s="32">
        <v>6245.6</v>
      </c>
      <c r="I24" s="32">
        <v>0</v>
      </c>
      <c r="J24" s="63">
        <v>3524</v>
      </c>
      <c r="K24" s="32">
        <v>1406.9</v>
      </c>
      <c r="L24" s="32">
        <v>114183.9</v>
      </c>
    </row>
    <row r="25" spans="2:21" s="107" customFormat="1" ht="15" x14ac:dyDescent="0.2">
      <c r="B25" s="30">
        <v>1991</v>
      </c>
      <c r="C25" s="32">
        <v>171003.3</v>
      </c>
      <c r="D25" s="32">
        <v>133289.9</v>
      </c>
      <c r="E25" s="32">
        <v>37713.4</v>
      </c>
      <c r="F25" s="32">
        <v>14141.3</v>
      </c>
      <c r="G25" s="32">
        <v>4593.3</v>
      </c>
      <c r="H25" s="32">
        <v>9548</v>
      </c>
      <c r="I25" s="32">
        <v>0</v>
      </c>
      <c r="J25" s="63">
        <v>3318</v>
      </c>
      <c r="K25" s="32">
        <v>1413.6</v>
      </c>
      <c r="L25" s="32">
        <v>126071.5</v>
      </c>
    </row>
    <row r="26" spans="2:21" s="107" customFormat="1" ht="15" x14ac:dyDescent="0.2">
      <c r="B26" s="30">
        <v>1992</v>
      </c>
      <c r="C26" s="32">
        <v>195114.7</v>
      </c>
      <c r="D26" s="32">
        <v>148571.70000000001</v>
      </c>
      <c r="E26" s="32">
        <v>46543</v>
      </c>
      <c r="F26" s="32">
        <v>15013</v>
      </c>
      <c r="G26" s="32">
        <v>6183.4</v>
      </c>
      <c r="H26" s="32">
        <v>8829.6</v>
      </c>
      <c r="I26" s="32">
        <v>0</v>
      </c>
      <c r="J26" s="63">
        <v>3308</v>
      </c>
      <c r="K26" s="32">
        <v>1504.2</v>
      </c>
      <c r="L26" s="32">
        <v>140399</v>
      </c>
    </row>
    <row r="27" spans="2:21" s="107" customFormat="1" ht="15" x14ac:dyDescent="0.2">
      <c r="B27" s="30">
        <v>1993</v>
      </c>
      <c r="C27" s="32">
        <v>231664.9</v>
      </c>
      <c r="D27" s="32">
        <v>172450</v>
      </c>
      <c r="E27" s="32">
        <v>59214.8</v>
      </c>
      <c r="F27" s="32">
        <v>19826.8</v>
      </c>
      <c r="G27" s="32">
        <v>7155</v>
      </c>
      <c r="H27" s="32">
        <v>12671.8</v>
      </c>
      <c r="I27" s="32">
        <v>0</v>
      </c>
      <c r="J27" s="63">
        <v>4844</v>
      </c>
      <c r="K27" s="32">
        <v>2052.1</v>
      </c>
      <c r="L27" s="32">
        <v>160418.6</v>
      </c>
    </row>
    <row r="28" spans="2:21" s="107" customFormat="1" ht="15" x14ac:dyDescent="0.2">
      <c r="B28" s="30">
        <v>1994</v>
      </c>
      <c r="C28" s="32">
        <v>264111.2</v>
      </c>
      <c r="D28" s="32">
        <v>212592.3</v>
      </c>
      <c r="E28" s="32">
        <v>51518.9</v>
      </c>
      <c r="F28" s="32">
        <v>27134</v>
      </c>
      <c r="G28" s="32">
        <v>16031.3</v>
      </c>
      <c r="H28" s="32">
        <v>11102.7</v>
      </c>
      <c r="I28" s="32">
        <v>8000</v>
      </c>
      <c r="J28" s="63">
        <v>3985</v>
      </c>
      <c r="K28" s="32">
        <v>1845.9</v>
      </c>
      <c r="L28" s="32">
        <v>191705.2</v>
      </c>
    </row>
    <row r="29" spans="2:21" s="107" customFormat="1" ht="15" x14ac:dyDescent="0.2">
      <c r="B29" s="30">
        <v>1995</v>
      </c>
      <c r="C29" s="32">
        <v>324708.90000000002</v>
      </c>
      <c r="D29" s="32">
        <v>250277.5</v>
      </c>
      <c r="E29" s="32">
        <v>74431.399999999994</v>
      </c>
      <c r="F29" s="32">
        <v>35971.699999999997</v>
      </c>
      <c r="G29" s="32">
        <v>18677.3</v>
      </c>
      <c r="H29" s="32">
        <v>17294.400000000001</v>
      </c>
      <c r="I29" s="32">
        <v>0</v>
      </c>
      <c r="J29" s="63">
        <v>5653</v>
      </c>
      <c r="K29" s="32">
        <v>2720.5</v>
      </c>
      <c r="L29" s="32">
        <v>230698.1</v>
      </c>
    </row>
    <row r="30" spans="2:21" s="107" customFormat="1" ht="15" x14ac:dyDescent="0.2">
      <c r="B30" s="30">
        <v>1996</v>
      </c>
      <c r="C30" s="32">
        <v>382472.6</v>
      </c>
      <c r="D30" s="32">
        <v>287999.90000000002</v>
      </c>
      <c r="E30" s="32">
        <v>94472.7</v>
      </c>
      <c r="F30" s="32">
        <v>44393.5</v>
      </c>
      <c r="G30" s="32">
        <v>27878.9</v>
      </c>
      <c r="H30" s="32">
        <v>16514.599999999999</v>
      </c>
      <c r="I30" s="32">
        <v>0</v>
      </c>
      <c r="J30" s="63">
        <v>6387</v>
      </c>
      <c r="K30" s="32">
        <v>3232</v>
      </c>
      <c r="L30" s="32">
        <v>275673.5</v>
      </c>
    </row>
    <row r="31" spans="2:21" s="107" customFormat="1" ht="15" x14ac:dyDescent="0.2">
      <c r="B31" s="30">
        <v>1997</v>
      </c>
      <c r="C31" s="32">
        <v>446969</v>
      </c>
      <c r="D31" s="32">
        <v>337405.3</v>
      </c>
      <c r="E31" s="32">
        <v>109563.7</v>
      </c>
      <c r="F31" s="32">
        <v>49001.3</v>
      </c>
      <c r="G31" s="32">
        <v>32767.3</v>
      </c>
      <c r="H31" s="32">
        <v>16233.9</v>
      </c>
      <c r="I31" s="32">
        <v>0</v>
      </c>
      <c r="J31" s="63">
        <v>6584</v>
      </c>
      <c r="K31" s="32">
        <v>3769.7</v>
      </c>
      <c r="L31" s="32">
        <v>326735.7</v>
      </c>
      <c r="M31" s="108"/>
      <c r="N31" s="108"/>
      <c r="O31" s="108"/>
      <c r="P31" s="108"/>
      <c r="Q31" s="108"/>
      <c r="R31" s="108"/>
      <c r="S31" s="108"/>
      <c r="T31" s="108"/>
      <c r="U31" s="108"/>
    </row>
    <row r="32" spans="2:21" s="107" customFormat="1" ht="15" x14ac:dyDescent="0.2">
      <c r="B32" s="30">
        <v>1998</v>
      </c>
      <c r="C32" s="32">
        <v>544015.5</v>
      </c>
      <c r="D32" s="32">
        <v>417740.9</v>
      </c>
      <c r="E32" s="32">
        <v>126274.6</v>
      </c>
      <c r="F32" s="32">
        <v>50521.599999999999</v>
      </c>
      <c r="G32" s="32">
        <v>33810.699999999997</v>
      </c>
      <c r="H32" s="32">
        <v>16710.900000000001</v>
      </c>
      <c r="I32" s="32">
        <v>49085.7</v>
      </c>
      <c r="J32" s="63">
        <v>5792</v>
      </c>
      <c r="K32" s="32">
        <v>3332</v>
      </c>
      <c r="L32" s="32">
        <v>354438.8</v>
      </c>
      <c r="M32" s="108"/>
      <c r="N32" s="108"/>
    </row>
    <row r="33" spans="1:16" s="107" customFormat="1" ht="15" x14ac:dyDescent="0.2">
      <c r="B33" s="30">
        <v>1999</v>
      </c>
      <c r="C33" s="32">
        <v>667321.5</v>
      </c>
      <c r="D33" s="32">
        <v>534420.9</v>
      </c>
      <c r="E33" s="32">
        <v>132900.6</v>
      </c>
      <c r="F33" s="32">
        <v>55610.1</v>
      </c>
      <c r="G33" s="32">
        <v>50127</v>
      </c>
      <c r="H33" s="32">
        <v>5483.1</v>
      </c>
      <c r="I33" s="32">
        <v>61485.7</v>
      </c>
      <c r="J33" s="63">
        <v>6097</v>
      </c>
      <c r="K33" s="32">
        <v>3885.1</v>
      </c>
      <c r="L33" s="32">
        <v>360884.7</v>
      </c>
    </row>
    <row r="34" spans="1:16" s="107" customFormat="1" ht="15" x14ac:dyDescent="0.2">
      <c r="B34" s="39" t="s">
        <v>9</v>
      </c>
      <c r="C34" s="32">
        <v>759822.3</v>
      </c>
      <c r="D34" s="32">
        <v>617109.1</v>
      </c>
      <c r="E34" s="32">
        <v>142713.29999999999</v>
      </c>
      <c r="F34" s="32">
        <v>71650.600000000006</v>
      </c>
      <c r="G34" s="32">
        <v>61801</v>
      </c>
      <c r="H34" s="32">
        <v>9849.6</v>
      </c>
      <c r="I34" s="32">
        <v>133742.9</v>
      </c>
      <c r="J34" s="63">
        <v>6894</v>
      </c>
      <c r="K34" s="32">
        <v>5364.2</v>
      </c>
      <c r="L34" s="32">
        <v>359969.9</v>
      </c>
    </row>
    <row r="35" spans="1:16" s="107" customFormat="1" ht="15" x14ac:dyDescent="0.2">
      <c r="B35" s="39" t="s">
        <v>10</v>
      </c>
      <c r="C35" s="32">
        <v>758103.5</v>
      </c>
      <c r="D35" s="32">
        <v>657752.1</v>
      </c>
      <c r="E35" s="32">
        <v>100351.4</v>
      </c>
      <c r="F35" s="32">
        <v>54923.3</v>
      </c>
      <c r="G35" s="32">
        <v>45404.1</v>
      </c>
      <c r="H35" s="32">
        <v>9519.2000000000007</v>
      </c>
      <c r="I35" s="32">
        <v>75991.100000000006</v>
      </c>
      <c r="J35" s="63">
        <v>7248</v>
      </c>
      <c r="K35" s="32">
        <v>5559.9</v>
      </c>
      <c r="L35" s="32">
        <v>356408.8</v>
      </c>
    </row>
    <row r="36" spans="1:16" s="107" customFormat="1" ht="15" x14ac:dyDescent="0.2">
      <c r="B36" s="39" t="s">
        <v>11</v>
      </c>
      <c r="C36" s="32">
        <v>810539.5</v>
      </c>
      <c r="D36" s="32">
        <v>700577.2</v>
      </c>
      <c r="E36" s="32">
        <v>109962.4</v>
      </c>
      <c r="F36" s="32">
        <v>57469.599999999999</v>
      </c>
      <c r="G36" s="32">
        <v>47694.7</v>
      </c>
      <c r="H36" s="32">
        <v>9774.9</v>
      </c>
      <c r="I36" s="32">
        <v>96000</v>
      </c>
      <c r="J36" s="63">
        <v>7633</v>
      </c>
      <c r="K36" s="32">
        <v>6294.3</v>
      </c>
      <c r="L36" s="32">
        <v>352030.1</v>
      </c>
    </row>
    <row r="37" spans="1:16" s="111" customFormat="1" ht="15" x14ac:dyDescent="0.2">
      <c r="A37" s="109"/>
      <c r="B37" s="40" t="s">
        <v>12</v>
      </c>
      <c r="C37" s="41">
        <v>795538.42440999998</v>
      </c>
      <c r="D37" s="41">
        <v>677353.24661999999</v>
      </c>
      <c r="E37" s="41">
        <v>118185.17779</v>
      </c>
      <c r="F37" s="41">
        <v>77179.538180000003</v>
      </c>
      <c r="G37" s="41">
        <v>69146.30098</v>
      </c>
      <c r="H37" s="41">
        <v>8033.2371999999996</v>
      </c>
      <c r="I37" s="41">
        <v>42300</v>
      </c>
      <c r="J37" s="46">
        <v>10380</v>
      </c>
      <c r="K37" s="41">
        <v>7789.8927299999996</v>
      </c>
      <c r="L37" s="41">
        <v>327454.41557999997</v>
      </c>
      <c r="M37" s="110"/>
      <c r="N37" s="110" t="s">
        <v>13</v>
      </c>
      <c r="O37" s="110"/>
      <c r="P37" s="110"/>
    </row>
    <row r="38" spans="1:16" s="111" customFormat="1" ht="15" x14ac:dyDescent="0.2">
      <c r="A38" s="112"/>
      <c r="B38" s="40" t="s">
        <v>16</v>
      </c>
      <c r="C38" s="41">
        <v>804298.7</v>
      </c>
      <c r="D38" s="41">
        <v>686327.9</v>
      </c>
      <c r="E38" s="41">
        <v>117970.8</v>
      </c>
      <c r="F38" s="41">
        <v>60566.8</v>
      </c>
      <c r="G38" s="41">
        <v>55469.3</v>
      </c>
      <c r="H38" s="41">
        <v>5097.5</v>
      </c>
      <c r="I38" s="41">
        <v>53700</v>
      </c>
      <c r="J38" s="46">
        <v>10286</v>
      </c>
      <c r="K38" s="41">
        <v>8052.8147099999996</v>
      </c>
      <c r="L38" s="41">
        <v>321510.2</v>
      </c>
      <c r="M38" s="110"/>
      <c r="N38" s="110"/>
      <c r="O38" s="110"/>
      <c r="P38" s="110"/>
    </row>
    <row r="39" spans="1:16" s="111" customFormat="1" ht="15" x14ac:dyDescent="0.2">
      <c r="A39" s="112"/>
      <c r="B39" s="40" t="s">
        <v>17</v>
      </c>
      <c r="C39" s="41">
        <v>775188.51346000005</v>
      </c>
      <c r="D39" s="41">
        <v>648913.97678000003</v>
      </c>
      <c r="E39" s="41">
        <v>126274.53672</v>
      </c>
      <c r="F39" s="41">
        <v>61800.863429999998</v>
      </c>
      <c r="G39" s="41">
        <v>53783.863060000003</v>
      </c>
      <c r="H39" s="41">
        <v>8017.0003699999997</v>
      </c>
      <c r="I39" s="41">
        <v>0</v>
      </c>
      <c r="J39" s="46">
        <v>12442</v>
      </c>
      <c r="K39" s="41">
        <v>9119.959939999997</v>
      </c>
      <c r="L39" s="41">
        <v>313101.61869999999</v>
      </c>
      <c r="M39" s="110"/>
      <c r="N39" s="110"/>
      <c r="O39" s="110"/>
      <c r="P39" s="110"/>
    </row>
    <row r="40" spans="1:16" s="111" customFormat="1" ht="15" x14ac:dyDescent="0.2">
      <c r="A40" s="112"/>
      <c r="B40" s="40" t="s">
        <v>18</v>
      </c>
      <c r="C40" s="41">
        <v>748236.7</v>
      </c>
      <c r="D40" s="41">
        <v>619316.69999999995</v>
      </c>
      <c r="E40" s="41">
        <v>128920</v>
      </c>
      <c r="F40" s="41">
        <v>63876.1</v>
      </c>
      <c r="G40" s="41">
        <v>52669.5</v>
      </c>
      <c r="H40" s="41">
        <v>11206.6</v>
      </c>
      <c r="I40" s="41">
        <v>0</v>
      </c>
      <c r="J40" s="46">
        <v>9252</v>
      </c>
      <c r="K40" s="41">
        <v>5781.8</v>
      </c>
      <c r="L40" s="41">
        <v>300265.90000000002</v>
      </c>
      <c r="M40" s="110"/>
      <c r="N40" s="110"/>
      <c r="O40" s="110"/>
      <c r="P40" s="110"/>
    </row>
    <row r="41" spans="1:16" s="111" customFormat="1" ht="15" x14ac:dyDescent="0.2">
      <c r="A41" s="112"/>
      <c r="B41" s="40" t="s">
        <v>20</v>
      </c>
      <c r="C41" s="41">
        <v>740959.69299999997</v>
      </c>
      <c r="D41" s="41">
        <v>596675.05900000001</v>
      </c>
      <c r="E41" s="41">
        <v>144284.633</v>
      </c>
      <c r="F41" s="41">
        <v>68212.826000000001</v>
      </c>
      <c r="G41" s="41">
        <v>53112.072999999997</v>
      </c>
      <c r="H41" s="41">
        <v>15100.753000000001</v>
      </c>
      <c r="I41" s="41">
        <v>0</v>
      </c>
      <c r="J41" s="46">
        <v>7332</v>
      </c>
      <c r="K41" s="41">
        <v>4501.8962900000006</v>
      </c>
      <c r="L41" s="41">
        <v>292552.44099999999</v>
      </c>
      <c r="M41" s="110"/>
      <c r="N41" s="110"/>
      <c r="O41" s="110"/>
      <c r="P41" s="110"/>
    </row>
    <row r="42" spans="1:16" s="111" customFormat="1" ht="15" x14ac:dyDescent="0.2">
      <c r="A42" s="112"/>
      <c r="B42" s="40" t="s">
        <v>21</v>
      </c>
      <c r="C42" s="41">
        <v>740460.50034000003</v>
      </c>
      <c r="D42" s="41">
        <v>575299.39739000006</v>
      </c>
      <c r="E42" s="41">
        <v>165161.10295</v>
      </c>
      <c r="F42" s="41">
        <v>76068.513999999996</v>
      </c>
      <c r="G42" s="41">
        <v>54871.512999999999</v>
      </c>
      <c r="H42" s="41">
        <v>21197.001</v>
      </c>
      <c r="I42" s="41">
        <v>0</v>
      </c>
      <c r="J42" s="46">
        <v>8382</v>
      </c>
      <c r="K42" s="41">
        <v>5012.3205699999999</v>
      </c>
      <c r="L42" s="41">
        <v>285945.68923000002</v>
      </c>
      <c r="M42" s="110"/>
      <c r="N42" s="110"/>
      <c r="O42" s="110"/>
      <c r="P42" s="110"/>
    </row>
    <row r="43" spans="1:16" s="111" customFormat="1" ht="15" x14ac:dyDescent="0.2">
      <c r="A43" s="112"/>
      <c r="B43" s="40" t="s">
        <v>23</v>
      </c>
      <c r="C43" s="41">
        <v>738235.26711000002</v>
      </c>
      <c r="D43" s="41">
        <v>553207.74922999996</v>
      </c>
      <c r="E43" s="41">
        <v>185027.51788</v>
      </c>
      <c r="F43" s="41">
        <v>76025.484419999993</v>
      </c>
      <c r="G43" s="41">
        <v>55621.003499999999</v>
      </c>
      <c r="H43" s="41">
        <v>20404.480920000002</v>
      </c>
      <c r="I43" s="41">
        <v>0</v>
      </c>
      <c r="J43" s="46">
        <v>8971</v>
      </c>
      <c r="K43" s="41">
        <v>5369.0630599999995</v>
      </c>
      <c r="L43" s="41">
        <v>279289.98342</v>
      </c>
      <c r="M43" s="110"/>
      <c r="N43" s="110"/>
      <c r="O43" s="110"/>
      <c r="P43" s="110"/>
    </row>
    <row r="44" spans="1:16" s="111" customFormat="1" ht="15" x14ac:dyDescent="0.2">
      <c r="A44" s="112"/>
      <c r="B44" s="40" t="s">
        <v>24</v>
      </c>
      <c r="C44" s="41">
        <v>737779.79943000001</v>
      </c>
      <c r="D44" s="41">
        <v>532036.65474999999</v>
      </c>
      <c r="E44" s="41">
        <v>205743.14468</v>
      </c>
      <c r="F44" s="41">
        <v>75901.061520000003</v>
      </c>
      <c r="G44" s="41">
        <v>53354.955860000002</v>
      </c>
      <c r="H44" s="41">
        <v>22546.105660000001</v>
      </c>
      <c r="I44" s="41">
        <v>0</v>
      </c>
      <c r="J44" s="46">
        <v>9125</v>
      </c>
      <c r="K44" s="41">
        <v>5446.5462500000003</v>
      </c>
      <c r="L44" s="41">
        <v>272789.86667999998</v>
      </c>
      <c r="M44" s="110"/>
      <c r="N44" s="110"/>
      <c r="O44" s="110"/>
      <c r="P44" s="110"/>
    </row>
    <row r="45" spans="1:16" s="111" customFormat="1" ht="15" x14ac:dyDescent="0.2">
      <c r="A45" s="112"/>
      <c r="B45" s="40" t="s">
        <v>25</v>
      </c>
      <c r="C45" s="41">
        <v>766630.81229000003</v>
      </c>
      <c r="D45" s="41">
        <v>531048.48754999996</v>
      </c>
      <c r="E45" s="41">
        <v>235582.32474000001</v>
      </c>
      <c r="F45" s="41">
        <v>80383.427349999998</v>
      </c>
      <c r="G45" s="41">
        <v>54788.826690000002</v>
      </c>
      <c r="H45" s="41">
        <v>25594.60066</v>
      </c>
      <c r="I45" s="41">
        <v>0</v>
      </c>
      <c r="J45" s="46">
        <v>10221</v>
      </c>
      <c r="K45" s="41">
        <v>6222.71396</v>
      </c>
      <c r="L45" s="41">
        <v>265741.90045000002</v>
      </c>
      <c r="M45" s="110"/>
      <c r="N45" s="110"/>
      <c r="O45" s="110"/>
      <c r="P45" s="110"/>
    </row>
    <row r="46" spans="1:16" s="111" customFormat="1" ht="15" x14ac:dyDescent="0.2">
      <c r="A46" s="112"/>
      <c r="B46" s="40" t="s">
        <v>26</v>
      </c>
      <c r="C46" s="41">
        <v>780428.13670999999</v>
      </c>
      <c r="D46" s="41">
        <v>515360.41460000002</v>
      </c>
      <c r="E46" s="41">
        <v>265067.72210999997</v>
      </c>
      <c r="F46" s="41">
        <v>81857.107879999996</v>
      </c>
      <c r="G46" s="41">
        <v>51996.455049999997</v>
      </c>
      <c r="H46" s="41">
        <v>29860.652829999999</v>
      </c>
      <c r="I46" s="41">
        <v>0</v>
      </c>
      <c r="J46" s="46">
        <v>12139</v>
      </c>
      <c r="K46" s="41">
        <v>7422.7186100000008</v>
      </c>
      <c r="L46" s="41">
        <v>257708.63519</v>
      </c>
      <c r="M46" s="110"/>
      <c r="N46" s="110"/>
      <c r="O46" s="110"/>
      <c r="P46" s="110"/>
    </row>
    <row r="47" spans="1:16" s="111" customFormat="1" ht="15" x14ac:dyDescent="0.2">
      <c r="A47" s="112"/>
      <c r="B47" s="40" t="s">
        <v>28</v>
      </c>
      <c r="C47" s="41">
        <v>808870.84502999997</v>
      </c>
      <c r="D47" s="41">
        <v>517112.68588</v>
      </c>
      <c r="E47" s="41">
        <v>291758.15915000002</v>
      </c>
      <c r="F47" s="41">
        <v>91162.748930000002</v>
      </c>
      <c r="G47" s="41">
        <v>60927.134539999999</v>
      </c>
      <c r="H47" s="41">
        <v>30235.614389999999</v>
      </c>
      <c r="I47" s="41">
        <v>22500</v>
      </c>
      <c r="J47" s="46">
        <v>12858</v>
      </c>
      <c r="K47" s="41">
        <v>7877.992549999999</v>
      </c>
      <c r="L47" s="41">
        <v>249127.56453999999</v>
      </c>
      <c r="M47" s="110"/>
      <c r="N47" s="110"/>
      <c r="O47" s="110"/>
      <c r="P47" s="110"/>
    </row>
    <row r="48" spans="1:16" s="111" customFormat="1" ht="15" x14ac:dyDescent="0.2">
      <c r="A48" s="112"/>
      <c r="B48" s="40" t="s">
        <v>30</v>
      </c>
      <c r="C48" s="41">
        <v>821039.28780000005</v>
      </c>
      <c r="D48" s="41">
        <v>511412.03314000001</v>
      </c>
      <c r="E48" s="41">
        <v>309627.25465999998</v>
      </c>
      <c r="F48" s="41">
        <v>92383.956820000007</v>
      </c>
      <c r="G48" s="41">
        <v>61866.716200000003</v>
      </c>
      <c r="H48" s="41">
        <v>30517.24062</v>
      </c>
      <c r="I48" s="41">
        <v>18725.3</v>
      </c>
      <c r="J48" s="46">
        <v>11368</v>
      </c>
      <c r="K48" s="41">
        <v>7149.0986899999989</v>
      </c>
      <c r="L48" s="41">
        <v>241473.73314999999</v>
      </c>
      <c r="M48" s="110"/>
      <c r="N48" s="110"/>
      <c r="O48" s="110"/>
      <c r="P48" s="110"/>
    </row>
    <row r="49" spans="1:16" s="111" customFormat="1" ht="15" x14ac:dyDescent="0.2">
      <c r="A49" s="112"/>
      <c r="B49" s="40" t="s">
        <v>31</v>
      </c>
      <c r="C49" s="41">
        <f>'[2]Síntesis Histórica'!$K$51</f>
        <v>852151.86387999996</v>
      </c>
      <c r="D49" s="41">
        <f>'[2]Síntesis Histórica'!$L$51</f>
        <v>500291.95000999997</v>
      </c>
      <c r="E49" s="41">
        <f>'[2]Síntesis Histórica'!$M$51</f>
        <v>351859.91386999999</v>
      </c>
      <c r="F49" s="41">
        <f>'[2]Síntesis Histórica'!$N$51</f>
        <v>98855.508300000001</v>
      </c>
      <c r="G49" s="41">
        <f>'[2]Síntesis Histórica'!$O$51</f>
        <v>67391.867660000004</v>
      </c>
      <c r="H49" s="41">
        <f>'[2]Síntesis Histórica'!$P$51</f>
        <v>31463.640640000001</v>
      </c>
      <c r="I49" s="41">
        <f>'[2]Síntesis Histórica'!$Q$51</f>
        <v>12599</v>
      </c>
      <c r="J49" s="46">
        <f>'[2]Síntesis Histórica'!$S$51</f>
        <v>13369</v>
      </c>
      <c r="K49" s="41">
        <f>'[2]Síntesis Histórica'!$T$51</f>
        <v>8151.5537799999984</v>
      </c>
      <c r="L49" s="41">
        <f>'[2]Síntesis Histórica'!$U$51</f>
        <v>232709.11166</v>
      </c>
      <c r="M49" s="110"/>
      <c r="N49" s="110"/>
      <c r="O49" s="110"/>
      <c r="P49" s="110"/>
    </row>
    <row r="50" spans="1:16" s="107" customFormat="1" ht="18" customHeight="1" x14ac:dyDescent="0.2">
      <c r="A50" s="108"/>
      <c r="B50" s="56" t="s">
        <v>7</v>
      </c>
      <c r="C50" s="57"/>
      <c r="D50" s="58"/>
      <c r="E50" s="58"/>
      <c r="F50" s="58"/>
      <c r="G50" s="58"/>
      <c r="H50" s="59"/>
      <c r="I50" s="49">
        <f>SUM(I7:I49)</f>
        <v>574129.70000000007</v>
      </c>
      <c r="J50" s="64">
        <f>SUM(J7:J49)</f>
        <v>226502</v>
      </c>
      <c r="K50" s="60">
        <f>SUM(K7:K49)-0.16</f>
        <v>134631.71113999997</v>
      </c>
      <c r="L50" s="61"/>
    </row>
    <row r="51" spans="1:16" s="107" customFormat="1" ht="5.25" customHeight="1" x14ac:dyDescent="0.2">
      <c r="A51" s="108"/>
      <c r="B51" s="113"/>
      <c r="C51" s="114"/>
      <c r="D51" s="114"/>
      <c r="E51" s="114"/>
      <c r="F51" s="114"/>
      <c r="G51" s="114"/>
      <c r="H51" s="114"/>
      <c r="I51" s="115"/>
      <c r="J51" s="116"/>
      <c r="K51" s="117"/>
      <c r="L51" s="118"/>
    </row>
    <row r="52" spans="1:16" ht="12.75" customHeight="1" x14ac:dyDescent="0.2">
      <c r="B52" s="119" t="s">
        <v>67</v>
      </c>
      <c r="C52" s="120"/>
      <c r="D52" s="120"/>
      <c r="F52" s="120"/>
      <c r="G52" s="120"/>
      <c r="H52" s="120"/>
      <c r="I52" s="120"/>
    </row>
    <row r="53" spans="1:16" x14ac:dyDescent="0.2">
      <c r="B53" s="119" t="s">
        <v>68</v>
      </c>
      <c r="C53" s="120"/>
      <c r="D53" s="120"/>
      <c r="F53" s="120"/>
      <c r="G53" s="120"/>
      <c r="H53" s="120"/>
      <c r="I53" s="120"/>
    </row>
    <row r="54" spans="1:16" ht="18.75" customHeight="1" x14ac:dyDescent="0.2">
      <c r="D54" s="120"/>
      <c r="F54" s="120"/>
      <c r="G54" s="120"/>
      <c r="H54" s="120"/>
      <c r="I54" s="120"/>
    </row>
    <row r="55" spans="1:16" ht="9" customHeight="1" x14ac:dyDescent="0.2">
      <c r="B55" s="122"/>
      <c r="D55" s="120"/>
      <c r="G55" s="120" t="s">
        <v>19</v>
      </c>
      <c r="H55" s="120"/>
      <c r="I55" s="120"/>
    </row>
    <row r="56" spans="1:16" ht="12" customHeight="1" x14ac:dyDescent="0.2">
      <c r="D56" s="120"/>
      <c r="G56" s="120"/>
      <c r="H56" s="123"/>
      <c r="I56" s="124"/>
      <c r="K56" s="125"/>
    </row>
    <row r="57" spans="1:16" s="126" customFormat="1" ht="11.25" x14ac:dyDescent="0.2">
      <c r="D57" s="127"/>
      <c r="G57" s="127"/>
      <c r="H57" s="127"/>
      <c r="I57" s="127"/>
      <c r="L57" s="128"/>
    </row>
    <row r="58" spans="1:16" x14ac:dyDescent="0.2">
      <c r="C58" s="129"/>
      <c r="D58" s="130"/>
      <c r="E58" s="130"/>
      <c r="F58" s="130"/>
      <c r="K58" s="131"/>
    </row>
    <row r="59" spans="1:16" x14ac:dyDescent="0.2">
      <c r="B59" s="132"/>
      <c r="D59" s="120"/>
      <c r="G59" s="120"/>
      <c r="H59" s="120"/>
      <c r="I59" s="133"/>
    </row>
    <row r="60" spans="1:16" x14ac:dyDescent="0.2">
      <c r="B60" s="132">
        <v>5</v>
      </c>
      <c r="D60" s="120"/>
      <c r="G60" s="120"/>
      <c r="H60" s="120"/>
      <c r="I60" s="120"/>
    </row>
    <row r="61" spans="1:16" x14ac:dyDescent="0.2">
      <c r="D61" s="120"/>
      <c r="G61" s="120"/>
      <c r="H61" s="120"/>
      <c r="I61" s="120"/>
    </row>
    <row r="62" spans="1:16" x14ac:dyDescent="0.2">
      <c r="D62" s="120"/>
      <c r="G62" s="120"/>
      <c r="H62" s="120"/>
      <c r="I62" s="120"/>
    </row>
    <row r="63" spans="1:16" x14ac:dyDescent="0.2">
      <c r="D63" s="120"/>
      <c r="G63" s="120"/>
      <c r="H63" s="120"/>
      <c r="I63" s="120"/>
    </row>
    <row r="64" spans="1:16" x14ac:dyDescent="0.2">
      <c r="G64" s="120"/>
      <c r="H64" s="120"/>
      <c r="I64" s="120"/>
    </row>
    <row r="65" spans="7:9" x14ac:dyDescent="0.2">
      <c r="G65" s="120"/>
      <c r="H65" s="120"/>
      <c r="I65" s="120"/>
    </row>
    <row r="66" spans="7:9" x14ac:dyDescent="0.2">
      <c r="G66" s="120"/>
      <c r="H66" s="120"/>
      <c r="I66" s="120"/>
    </row>
    <row r="67" spans="7:9" x14ac:dyDescent="0.2">
      <c r="G67" s="120"/>
      <c r="H67" s="120"/>
      <c r="I67" s="120"/>
    </row>
    <row r="68" spans="7:9" x14ac:dyDescent="0.2">
      <c r="G68" s="120"/>
      <c r="H68" s="120"/>
      <c r="I68" s="120"/>
    </row>
    <row r="69" spans="7:9" x14ac:dyDescent="0.2">
      <c r="G69" s="120"/>
      <c r="H69" s="120"/>
      <c r="I69" s="120"/>
    </row>
    <row r="70" spans="7:9" x14ac:dyDescent="0.2">
      <c r="G70" s="120"/>
      <c r="H70" s="120"/>
      <c r="I70" s="120"/>
    </row>
    <row r="71" spans="7:9" x14ac:dyDescent="0.2">
      <c r="G71" s="120"/>
      <c r="H71" s="120"/>
      <c r="I71" s="120"/>
    </row>
    <row r="72" spans="7:9" x14ac:dyDescent="0.2">
      <c r="G72" s="120"/>
      <c r="H72" s="120"/>
      <c r="I72" s="120"/>
    </row>
    <row r="73" spans="7:9" x14ac:dyDescent="0.2">
      <c r="G73" s="120"/>
      <c r="H73" s="120"/>
      <c r="I73" s="120"/>
    </row>
    <row r="74" spans="7:9" x14ac:dyDescent="0.2">
      <c r="G74" s="120"/>
      <c r="H74" s="120"/>
      <c r="I74" s="120"/>
    </row>
    <row r="75" spans="7:9" x14ac:dyDescent="0.2">
      <c r="G75" s="120"/>
      <c r="H75" s="120"/>
      <c r="I75" s="120"/>
    </row>
    <row r="76" spans="7:9" x14ac:dyDescent="0.2">
      <c r="G76" s="120"/>
      <c r="H76" s="120"/>
      <c r="I76" s="120"/>
    </row>
    <row r="77" spans="7:9" x14ac:dyDescent="0.2">
      <c r="G77" s="120"/>
      <c r="H77" s="120"/>
      <c r="I77" s="120"/>
    </row>
    <row r="78" spans="7:9" x14ac:dyDescent="0.2">
      <c r="G78" s="120"/>
      <c r="H78" s="120"/>
      <c r="I78" s="120"/>
    </row>
    <row r="79" spans="7:9" x14ac:dyDescent="0.2">
      <c r="G79" s="120"/>
      <c r="H79" s="120"/>
      <c r="I79" s="120"/>
    </row>
    <row r="80" spans="7:9" x14ac:dyDescent="0.2">
      <c r="G80" s="120"/>
      <c r="H80" s="120"/>
      <c r="I80" s="120"/>
    </row>
    <row r="81" spans="7:9" x14ac:dyDescent="0.2">
      <c r="G81" s="120"/>
      <c r="H81" s="120"/>
      <c r="I81" s="120"/>
    </row>
    <row r="82" spans="7:9" x14ac:dyDescent="0.2">
      <c r="G82" s="120"/>
      <c r="H82" s="120"/>
      <c r="I82" s="120"/>
    </row>
    <row r="83" spans="7:9" x14ac:dyDescent="0.2">
      <c r="G83" s="120"/>
      <c r="H83" s="120"/>
      <c r="I83" s="120"/>
    </row>
    <row r="84" spans="7:9" x14ac:dyDescent="0.2">
      <c r="G84" s="120"/>
      <c r="H84" s="120"/>
      <c r="I84" s="120"/>
    </row>
    <row r="85" spans="7:9" x14ac:dyDescent="0.2">
      <c r="G85" s="120"/>
      <c r="H85" s="120"/>
      <c r="I85" s="120"/>
    </row>
    <row r="86" spans="7:9" x14ac:dyDescent="0.2">
      <c r="G86" s="120"/>
      <c r="H86" s="120"/>
      <c r="I86" s="120"/>
    </row>
    <row r="87" spans="7:9" x14ac:dyDescent="0.2">
      <c r="G87" s="120"/>
      <c r="H87" s="120"/>
      <c r="I87" s="120"/>
    </row>
    <row r="88" spans="7:9" x14ac:dyDescent="0.2">
      <c r="G88" s="120"/>
      <c r="H88" s="120"/>
      <c r="I88" s="120"/>
    </row>
    <row r="89" spans="7:9" x14ac:dyDescent="0.2">
      <c r="G89" s="120"/>
      <c r="H89" s="120"/>
      <c r="I89" s="120"/>
    </row>
    <row r="90" spans="7:9" x14ac:dyDescent="0.2">
      <c r="G90" s="120"/>
      <c r="H90" s="120"/>
      <c r="I90" s="120"/>
    </row>
    <row r="91" spans="7:9" x14ac:dyDescent="0.2">
      <c r="G91" s="120"/>
      <c r="H91" s="120"/>
      <c r="I91" s="120"/>
    </row>
    <row r="92" spans="7:9" x14ac:dyDescent="0.2">
      <c r="G92" s="120"/>
      <c r="H92" s="120"/>
      <c r="I92" s="120"/>
    </row>
    <row r="93" spans="7:9" x14ac:dyDescent="0.2">
      <c r="G93" s="120"/>
      <c r="H93" s="120"/>
      <c r="I93" s="120"/>
    </row>
    <row r="94" spans="7:9" x14ac:dyDescent="0.2">
      <c r="G94" s="120"/>
      <c r="H94" s="120"/>
      <c r="I94" s="120"/>
    </row>
    <row r="95" spans="7:9" x14ac:dyDescent="0.2">
      <c r="G95" s="120"/>
      <c r="H95" s="120"/>
      <c r="I95" s="120"/>
    </row>
    <row r="96" spans="7:9" x14ac:dyDescent="0.2">
      <c r="G96" s="120"/>
      <c r="H96" s="120"/>
      <c r="I96" s="120"/>
    </row>
    <row r="97" spans="7:9" x14ac:dyDescent="0.2">
      <c r="G97" s="120"/>
      <c r="H97" s="120"/>
      <c r="I97" s="120"/>
    </row>
    <row r="98" spans="7:9" x14ac:dyDescent="0.2">
      <c r="G98" s="120"/>
      <c r="H98" s="120"/>
      <c r="I98" s="120"/>
    </row>
    <row r="99" spans="7:9" x14ac:dyDescent="0.2">
      <c r="G99" s="120"/>
      <c r="H99" s="120"/>
      <c r="I99" s="120"/>
    </row>
    <row r="100" spans="7:9" x14ac:dyDescent="0.2">
      <c r="G100" s="120"/>
      <c r="H100" s="120"/>
      <c r="I100" s="120"/>
    </row>
    <row r="101" spans="7:9" x14ac:dyDescent="0.2">
      <c r="G101" s="120"/>
      <c r="H101" s="120"/>
      <c r="I101" s="120"/>
    </row>
    <row r="102" spans="7:9" x14ac:dyDescent="0.2">
      <c r="G102" s="120"/>
      <c r="H102" s="120"/>
      <c r="I102" s="120"/>
    </row>
    <row r="103" spans="7:9" x14ac:dyDescent="0.2">
      <c r="G103" s="120"/>
      <c r="H103" s="120"/>
      <c r="I103" s="120"/>
    </row>
    <row r="104" spans="7:9" x14ac:dyDescent="0.2">
      <c r="G104" s="120"/>
      <c r="H104" s="120"/>
      <c r="I104" s="120"/>
    </row>
    <row r="105" spans="7:9" x14ac:dyDescent="0.2">
      <c r="G105" s="120"/>
    </row>
    <row r="106" spans="7:9" x14ac:dyDescent="0.2">
      <c r="G106" s="120"/>
    </row>
    <row r="107" spans="7:9" x14ac:dyDescent="0.2">
      <c r="G107" s="120"/>
    </row>
    <row r="108" spans="7:9" x14ac:dyDescent="0.2">
      <c r="G108" s="120"/>
    </row>
    <row r="109" spans="7:9" x14ac:dyDescent="0.2">
      <c r="G109" s="120"/>
    </row>
    <row r="110" spans="7:9" x14ac:dyDescent="0.2">
      <c r="G110" s="120"/>
    </row>
    <row r="111" spans="7:9" x14ac:dyDescent="0.2">
      <c r="G111" s="120"/>
    </row>
    <row r="112" spans="7:9" x14ac:dyDescent="0.2">
      <c r="G112" s="120"/>
    </row>
    <row r="113" spans="7:7" x14ac:dyDescent="0.2">
      <c r="G113" s="120"/>
    </row>
    <row r="114" spans="7:7" x14ac:dyDescent="0.2">
      <c r="G114" s="120"/>
    </row>
    <row r="115" spans="7:7" x14ac:dyDescent="0.2">
      <c r="G115" s="120"/>
    </row>
    <row r="116" spans="7:7" x14ac:dyDescent="0.2">
      <c r="G116" s="120"/>
    </row>
    <row r="117" spans="7:7" x14ac:dyDescent="0.2">
      <c r="G117" s="120"/>
    </row>
  </sheetData>
  <mergeCells count="9">
    <mergeCell ref="B1:L1"/>
    <mergeCell ref="B2:L2"/>
    <mergeCell ref="A3:L3"/>
    <mergeCell ref="C4:E5"/>
    <mergeCell ref="F4:H5"/>
    <mergeCell ref="B4:B6"/>
    <mergeCell ref="I4:I6"/>
    <mergeCell ref="J4:K5"/>
    <mergeCell ref="L4:L6"/>
  </mergeCells>
  <printOptions horizontalCentered="1" verticalCentered="1"/>
  <pageMargins left="0.25" right="0.5" top="0.25" bottom="0.36" header="0" footer="0"/>
  <pageSetup scale="74" orientation="portrait" horizontalDpi="300" verticalDpi="300" r:id="rId1"/>
  <headerFooter alignWithMargins="0"/>
  <ignoredErrors>
    <ignoredError sqref="B34:B47 B48:B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21"/>
  <sheetViews>
    <sheetView showGridLines="0" topLeftCell="B1" zoomScale="110" zoomScaleNormal="110" workbookViewId="0">
      <selection activeCell="B1" sqref="B1:C1"/>
    </sheetView>
  </sheetViews>
  <sheetFormatPr baseColWidth="10" defaultRowHeight="12.75" x14ac:dyDescent="0.2"/>
  <cols>
    <col min="1" max="1" width="2.140625" style="3" hidden="1" customWidth="1"/>
    <col min="2" max="2" width="49.140625" style="1" customWidth="1"/>
    <col min="3" max="3" width="11.7109375" style="12" customWidth="1"/>
    <col min="4" max="16384" width="11.42578125" style="12"/>
  </cols>
  <sheetData>
    <row r="1" spans="1:6" x14ac:dyDescent="0.2">
      <c r="B1" s="212" t="str">
        <f>+'[2]Cifras relevantes WEB'!$B$1:$D$1</f>
        <v>Cifras Relevantes</v>
      </c>
      <c r="C1" s="212"/>
    </row>
    <row r="2" spans="1:6" x14ac:dyDescent="0.2">
      <c r="B2" s="182" t="str">
        <f>'[2]Cifras relevantes WEB'!$B$2:$D$2</f>
        <v>Acumulado 1973 - Diciembre 2015</v>
      </c>
      <c r="C2" s="182"/>
    </row>
    <row r="3" spans="1:6" x14ac:dyDescent="0.2">
      <c r="B3" s="214" t="s">
        <v>54</v>
      </c>
      <c r="C3" s="215"/>
    </row>
    <row r="4" spans="1:6" x14ac:dyDescent="0.2">
      <c r="A4" s="4"/>
      <c r="B4" s="216" t="s">
        <v>70</v>
      </c>
      <c r="C4" s="82">
        <f>+'SINTESIS HISTORIA 1'!C50</f>
        <v>285540</v>
      </c>
    </row>
    <row r="5" spans="1:6" x14ac:dyDescent="0.2">
      <c r="A5" s="4"/>
      <c r="B5" s="217"/>
      <c r="C5" s="169">
        <f>+'SINTESIS HISTORIA 1'!D50</f>
        <v>2265232.5408599996</v>
      </c>
      <c r="E5" s="5"/>
      <c r="F5" s="6"/>
    </row>
    <row r="6" spans="1:6" x14ac:dyDescent="0.2">
      <c r="A6" s="4"/>
      <c r="B6" s="84" t="s">
        <v>14</v>
      </c>
      <c r="C6" s="85">
        <f>+C4</f>
        <v>285540</v>
      </c>
      <c r="E6" s="5"/>
      <c r="F6" s="6"/>
    </row>
    <row r="7" spans="1:6" x14ac:dyDescent="0.2">
      <c r="A7" s="4"/>
      <c r="B7" s="170" t="s">
        <v>15</v>
      </c>
      <c r="C7" s="171">
        <f>+'SINTESIS HISTORIA 1'!E50</f>
        <v>1392360</v>
      </c>
      <c r="E7" s="5"/>
      <c r="F7" s="6"/>
    </row>
    <row r="8" spans="1:6" x14ac:dyDescent="0.2">
      <c r="B8" s="218" t="s">
        <v>71</v>
      </c>
      <c r="C8" s="85">
        <f>+'SINTESIS HISTORIA 1'!F50</f>
        <v>137830</v>
      </c>
    </row>
    <row r="9" spans="1:6" x14ac:dyDescent="0.2">
      <c r="B9" s="219"/>
      <c r="C9" s="83">
        <f>+'SINTESIS HISTORIA 1'!G50</f>
        <v>1266199.6367699997</v>
      </c>
      <c r="E9" s="5"/>
    </row>
    <row r="10" spans="1:6" x14ac:dyDescent="0.2">
      <c r="A10" s="4"/>
      <c r="B10" s="220" t="s">
        <v>52</v>
      </c>
      <c r="C10" s="86">
        <f>+'SINTESIS HIST.  2'!J50</f>
        <v>226502</v>
      </c>
    </row>
    <row r="11" spans="1:6" x14ac:dyDescent="0.2">
      <c r="A11" s="4"/>
      <c r="B11" s="219"/>
      <c r="C11" s="87">
        <f>+'SINTESIS HIST.  2'!K50</f>
        <v>134631.71113999997</v>
      </c>
      <c r="E11" s="5"/>
      <c r="F11" s="6"/>
    </row>
    <row r="12" spans="1:6" x14ac:dyDescent="0.2">
      <c r="B12" s="220" t="s">
        <v>76</v>
      </c>
      <c r="C12" s="86">
        <f>+'SINTESIS HISTORIA 1'!H49</f>
        <v>99587</v>
      </c>
    </row>
    <row r="13" spans="1:6" ht="14.25" customHeight="1" x14ac:dyDescent="0.2">
      <c r="B13" s="219"/>
      <c r="C13" s="87">
        <f>+'SINTESIS HISTORIA 1'!I49</f>
        <v>908462.41090999998</v>
      </c>
    </row>
    <row r="14" spans="1:6" x14ac:dyDescent="0.2">
      <c r="B14" s="213" t="s">
        <v>64</v>
      </c>
      <c r="C14" s="213"/>
    </row>
    <row r="15" spans="1:6" x14ac:dyDescent="0.2">
      <c r="B15" s="88" t="str">
        <f>+'[2]Cifras relevantes WEB'!$B$22</f>
        <v>Cartera Hipotecaria Total</v>
      </c>
      <c r="C15" s="89">
        <f>+[2]Principal!$F$174</f>
        <v>99587</v>
      </c>
    </row>
    <row r="16" spans="1:6" x14ac:dyDescent="0.2">
      <c r="B16" s="172" t="str">
        <f>+'[2]Cifras relevantes WEB'!$B$23</f>
        <v>Hipotecas Inscritas</v>
      </c>
      <c r="C16" s="173">
        <f>+[2]Principal!$F$175</f>
        <v>98423</v>
      </c>
    </row>
    <row r="17" spans="1:3" x14ac:dyDescent="0.2">
      <c r="B17" s="90" t="str">
        <f>+'[2]Cifras relevantes WEB'!$B$24</f>
        <v>Hipotecas en proceso de Inscripción</v>
      </c>
      <c r="C17" s="91">
        <f>+[2]Principal!$F$176</f>
        <v>1164</v>
      </c>
    </row>
    <row r="18" spans="1:3" s="66" customFormat="1" x14ac:dyDescent="0.2">
      <c r="A18" s="65"/>
      <c r="B18" s="97" t="s">
        <v>66</v>
      </c>
    </row>
    <row r="19" spans="1:3" s="66" customFormat="1" x14ac:dyDescent="0.2">
      <c r="A19" s="65"/>
      <c r="B19" s="98" t="s">
        <v>65</v>
      </c>
    </row>
    <row r="20" spans="1:3" s="66" customFormat="1" x14ac:dyDescent="0.2">
      <c r="A20" s="65"/>
      <c r="B20" s="98" t="s">
        <v>77</v>
      </c>
    </row>
    <row r="21" spans="1:3" x14ac:dyDescent="0.2">
      <c r="C21" s="14"/>
    </row>
  </sheetData>
  <mergeCells count="8">
    <mergeCell ref="B1:C1"/>
    <mergeCell ref="B14:C14"/>
    <mergeCell ref="B2:C2"/>
    <mergeCell ref="B3:C3"/>
    <mergeCell ref="B4:B5"/>
    <mergeCell ref="B8:B9"/>
    <mergeCell ref="B10:B11"/>
    <mergeCell ref="B12:B13"/>
  </mergeCells>
  <phoneticPr fontId="0" type="noConversion"/>
  <printOptions horizontalCentered="1" verticalCentered="1"/>
  <pageMargins left="0.75" right="0.75" top="1.0629921259842521" bottom="1" header="0" footer="0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BH255"/>
  <sheetViews>
    <sheetView showGridLines="0" zoomScaleNormal="100" workbookViewId="0">
      <selection activeCell="H17" sqref="H17"/>
    </sheetView>
  </sheetViews>
  <sheetFormatPr baseColWidth="10" defaultRowHeight="15.75" x14ac:dyDescent="0.25"/>
  <cols>
    <col min="1" max="1" width="32.140625" style="67" customWidth="1"/>
    <col min="2" max="6" width="12.5703125" style="67" customWidth="1"/>
    <col min="7" max="7" width="15.140625" style="67" customWidth="1"/>
    <col min="8" max="16384" width="11.42578125" style="67"/>
  </cols>
  <sheetData>
    <row r="1" spans="1:60" x14ac:dyDescent="0.25">
      <c r="A1" s="223" t="s">
        <v>53</v>
      </c>
      <c r="B1" s="223"/>
      <c r="C1" s="223"/>
      <c r="D1" s="223"/>
      <c r="E1" s="223"/>
      <c r="F1" s="223"/>
    </row>
    <row r="2" spans="1:60" x14ac:dyDescent="0.25">
      <c r="A2" s="182" t="str">
        <f>'[2]Gestión operativa WEB'!$A$2:$F$2</f>
        <v>Período diciembre 2011-2015</v>
      </c>
      <c r="B2" s="182"/>
      <c r="C2" s="182"/>
      <c r="D2" s="182"/>
      <c r="E2" s="182"/>
      <c r="F2" s="182"/>
    </row>
    <row r="3" spans="1:60" s="68" customFormat="1" x14ac:dyDescent="0.2">
      <c r="A3" s="215" t="s">
        <v>54</v>
      </c>
      <c r="B3" s="215"/>
      <c r="C3" s="215"/>
      <c r="D3" s="215"/>
      <c r="E3" s="215"/>
      <c r="F3" s="215"/>
    </row>
    <row r="4" spans="1:60" s="69" customFormat="1" x14ac:dyDescent="0.2">
      <c r="A4" s="99" t="s">
        <v>55</v>
      </c>
      <c r="B4" s="99">
        <v>2011</v>
      </c>
      <c r="C4" s="99">
        <f>+B4+1</f>
        <v>2012</v>
      </c>
      <c r="D4" s="99">
        <f>+C4+1</f>
        <v>2013</v>
      </c>
      <c r="E4" s="99">
        <f>+D4+1</f>
        <v>2014</v>
      </c>
      <c r="F4" s="99">
        <f>+E4+1</f>
        <v>2015</v>
      </c>
    </row>
    <row r="5" spans="1:60" ht="21" customHeight="1" x14ac:dyDescent="0.25">
      <c r="A5" s="167" t="s">
        <v>56</v>
      </c>
      <c r="B5" s="168">
        <f>+[2]Principal!$B$143</f>
        <v>115582.31846000002</v>
      </c>
      <c r="C5" s="168">
        <f>+[2]Principal!$C$143</f>
        <v>120584.985</v>
      </c>
      <c r="D5" s="168">
        <f>+[2]Principal!$D$143</f>
        <v>127091.41555999999</v>
      </c>
      <c r="E5" s="168">
        <f>+[2]Principal!$E$143</f>
        <v>128230.80755</v>
      </c>
      <c r="F5" s="168">
        <f>+[2]Principal!$F$143</f>
        <v>134099.13604000001</v>
      </c>
    </row>
    <row r="6" spans="1:60" ht="21" customHeight="1" x14ac:dyDescent="0.25">
      <c r="A6" s="167" t="s">
        <v>57</v>
      </c>
      <c r="B6" s="168">
        <f>+[2]Principal!$B$182</f>
        <v>14.052519999999999</v>
      </c>
      <c r="C6" s="168">
        <f>+[2]Principal!$C$182</f>
        <v>11.204599999999999</v>
      </c>
      <c r="D6" s="168">
        <f>+[2]Principal!$D$182</f>
        <v>10.58769</v>
      </c>
      <c r="E6" s="168">
        <f>+[2]Principal!$E$182</f>
        <v>9.4173100000000005</v>
      </c>
      <c r="F6" s="168">
        <f>+[2]Principal!$F$182</f>
        <v>12.62764</v>
      </c>
    </row>
    <row r="7" spans="1:60" s="70" customFormat="1" ht="21" customHeight="1" x14ac:dyDescent="0.25">
      <c r="A7" s="167" t="s">
        <v>58</v>
      </c>
      <c r="B7" s="168">
        <f>+[2]Principal!$B$225</f>
        <v>0</v>
      </c>
      <c r="C7" s="168">
        <f>+[2]Principal!$C$225</f>
        <v>0</v>
      </c>
      <c r="D7" s="168">
        <f>+[2]Principal!$D$225</f>
        <v>22500</v>
      </c>
      <c r="E7" s="168">
        <f>+[2]Principal!$E$225</f>
        <v>18725.3</v>
      </c>
      <c r="F7" s="168">
        <f>+[2]Principal!$F$225</f>
        <v>12599</v>
      </c>
    </row>
    <row r="8" spans="1:60" ht="18" customHeight="1" x14ac:dyDescent="0.25">
      <c r="A8" s="224" t="s">
        <v>59</v>
      </c>
      <c r="B8" s="100">
        <f>+[2]Principal!$B$37</f>
        <v>6255</v>
      </c>
      <c r="C8" s="100">
        <f>+[2]Principal!$C$37</f>
        <v>5895</v>
      </c>
      <c r="D8" s="100">
        <f>+[2]Principal!$D$37</f>
        <v>6415</v>
      </c>
      <c r="E8" s="100">
        <f>+[2]Principal!$E$37</f>
        <v>5972</v>
      </c>
      <c r="F8" s="100">
        <f>+[2]Principal!$F$37</f>
        <v>7559</v>
      </c>
      <c r="G8" s="71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3"/>
      <c r="AQ8" s="73"/>
      <c r="AR8" s="73"/>
      <c r="AS8" s="73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</row>
    <row r="9" spans="1:60" ht="18" customHeight="1" x14ac:dyDescent="0.25">
      <c r="A9" s="225"/>
      <c r="B9" s="101">
        <f>+[2]Principal!$B$38</f>
        <v>92529.81160999999</v>
      </c>
      <c r="C9" s="101">
        <f>+[2]Principal!$C$38</f>
        <v>83436.227990000029</v>
      </c>
      <c r="D9" s="101">
        <f>+[2]Principal!$D$38</f>
        <v>93573.579000000012</v>
      </c>
      <c r="E9" s="101">
        <f>+[2]Principal!$E$38</f>
        <v>93693.636159999995</v>
      </c>
      <c r="F9" s="101">
        <f>+[2]Principal!$F$38</f>
        <v>143266.59724</v>
      </c>
      <c r="G9" s="74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</row>
    <row r="10" spans="1:60" ht="18" customHeight="1" x14ac:dyDescent="0.25">
      <c r="A10" s="221" t="s">
        <v>60</v>
      </c>
      <c r="B10" s="102">
        <f>[2]Principal!$B$41</f>
        <v>1929</v>
      </c>
      <c r="C10" s="102">
        <f>+[2]Principal!$C$41</f>
        <v>1656</v>
      </c>
      <c r="D10" s="102">
        <f>+[2]Principal!$D$41</f>
        <v>2004</v>
      </c>
      <c r="E10" s="102">
        <f>+[2]Principal!$E$41</f>
        <v>1577</v>
      </c>
      <c r="F10" s="102">
        <f>+[2]Principal!$F$41</f>
        <v>1937</v>
      </c>
      <c r="G10" s="71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  <c r="AR10" s="73"/>
      <c r="AS10" s="73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</row>
    <row r="11" spans="1:60" ht="18" customHeight="1" x14ac:dyDescent="0.25">
      <c r="A11" s="222"/>
      <c r="B11" s="103">
        <f>+[2]Principal!$B$42</f>
        <v>36237.918740000001</v>
      </c>
      <c r="C11" s="103">
        <f>+[2]Principal!$C$42</f>
        <v>29875.566409999999</v>
      </c>
      <c r="D11" s="103">
        <f>+[2]Principal!$D$42</f>
        <v>38046.818059999991</v>
      </c>
      <c r="E11" s="103">
        <f>+[2]Principal!$E$42</f>
        <v>37229.28256</v>
      </c>
      <c r="F11" s="103">
        <f>+[2]Principal!$F$42</f>
        <v>59166.232960000008</v>
      </c>
      <c r="G11" s="74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</row>
    <row r="12" spans="1:60" ht="18" customHeight="1" x14ac:dyDescent="0.25">
      <c r="A12" s="221" t="s">
        <v>61</v>
      </c>
      <c r="B12" s="102">
        <f>+[2]Principal!$B$47</f>
        <v>3081</v>
      </c>
      <c r="C12" s="102">
        <f>+[2]Principal!$C$47</f>
        <v>2955</v>
      </c>
      <c r="D12" s="102">
        <f>+[2]Principal!$D$47</f>
        <v>3028</v>
      </c>
      <c r="E12" s="102">
        <f>+[2]Principal!$E$47</f>
        <v>3076</v>
      </c>
      <c r="F12" s="102">
        <f>+[2]Principal!$F$47</f>
        <v>4313</v>
      </c>
      <c r="G12" s="71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3"/>
      <c r="AM12" s="73"/>
      <c r="AN12" s="73"/>
      <c r="AO12" s="73"/>
      <c r="AP12" s="73"/>
      <c r="AQ12" s="73"/>
      <c r="AR12" s="73"/>
      <c r="AS12" s="73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</row>
    <row r="13" spans="1:60" ht="18" customHeight="1" x14ac:dyDescent="0.25">
      <c r="A13" s="222"/>
      <c r="B13" s="103">
        <f>+[2]Principal!$B$48</f>
        <v>45548.116529999992</v>
      </c>
      <c r="C13" s="103">
        <f>+[2]Principal!$C$48</f>
        <v>42565.702400000002</v>
      </c>
      <c r="D13" s="103">
        <f>+[2]Principal!$D$48</f>
        <v>43437.880300000012</v>
      </c>
      <c r="E13" s="103">
        <f>+[2]Principal!$E$48</f>
        <v>44439.229530000004</v>
      </c>
      <c r="F13" s="103">
        <f>+[2]Principal!$F$48</f>
        <v>70699.527369999996</v>
      </c>
      <c r="G13" s="74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</row>
    <row r="14" spans="1:60" ht="18" customHeight="1" x14ac:dyDescent="0.25">
      <c r="A14" s="221" t="s">
        <v>34</v>
      </c>
      <c r="B14" s="102">
        <f>+[2]Principal!$B$57</f>
        <v>847</v>
      </c>
      <c r="C14" s="102">
        <f>+[2]Principal!$C$57</f>
        <v>890</v>
      </c>
      <c r="D14" s="102">
        <f>+[2]Principal!$D$57</f>
        <v>952</v>
      </c>
      <c r="E14" s="102">
        <f>+[2]Principal!$E$57</f>
        <v>932</v>
      </c>
      <c r="F14" s="102">
        <f>+[2]Principal!$F$57</f>
        <v>864</v>
      </c>
      <c r="G14" s="74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</row>
    <row r="15" spans="1:60" ht="18" customHeight="1" x14ac:dyDescent="0.25">
      <c r="A15" s="222"/>
      <c r="B15" s="103">
        <f>+[2]Principal!$B$58</f>
        <v>6276.5067099999997</v>
      </c>
      <c r="C15" s="103">
        <f>+[2]Principal!$C$58</f>
        <v>7116.5653900000007</v>
      </c>
      <c r="D15" s="103">
        <f>+[2]Principal!$D$58</f>
        <v>8105.24226</v>
      </c>
      <c r="E15" s="103">
        <f>+[2]Principal!$E$58</f>
        <v>8078.8289899999991</v>
      </c>
      <c r="F15" s="103">
        <f>+[2]Principal!$F$58</f>
        <v>8091.8310300000003</v>
      </c>
      <c r="G15" s="74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</row>
    <row r="16" spans="1:60" ht="18" customHeight="1" x14ac:dyDescent="0.25">
      <c r="A16" s="221" t="s">
        <v>72</v>
      </c>
      <c r="B16" s="102">
        <f>[2]Principal!$B$49+[2]Principal!$B$51+[2]Principal!$B$53+[2]Principal!$B$55+[2]Principal!$B$59</f>
        <v>398</v>
      </c>
      <c r="C16" s="102">
        <f>[2]Principal!$C$49+[2]Principal!$C$51+[2]Principal!$C$53+[2]Principal!$C$55+[2]Principal!$C$59</f>
        <v>394</v>
      </c>
      <c r="D16" s="102">
        <f>[2]Principal!$D$49+[2]Principal!$D$51+[2]Principal!$D$53+[2]Principal!$D$55+[2]Principal!$D$59</f>
        <v>431</v>
      </c>
      <c r="E16" s="102">
        <f>[2]Principal!$E$49+[2]Principal!$E$51+[2]Principal!$E$53+[2]Principal!$E$55+[2]Principal!$E$59</f>
        <v>387</v>
      </c>
      <c r="F16" s="102">
        <f>[2]Principal!$F$49+[2]Principal!$F$51+[2]Principal!$F$53+[2]Principal!$F$55+[2]Principal!$F$59</f>
        <v>445</v>
      </c>
      <c r="G16" s="71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3"/>
      <c r="AP16" s="73"/>
      <c r="AQ16" s="73"/>
      <c r="AR16" s="73"/>
      <c r="AS16" s="73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</row>
    <row r="17" spans="1:60" ht="18" customHeight="1" x14ac:dyDescent="0.25">
      <c r="A17" s="222"/>
      <c r="B17" s="103">
        <f>[2]Principal!$B$50+[2]Principal!$B$52+[2]Principal!$B$54+[2]Principal!$B$56+[2]Principal!$B$60</f>
        <v>4467.2696299999998</v>
      </c>
      <c r="C17" s="103">
        <f>[2]Principal!$C$50+[2]Principal!$C$52+[2]Principal!$C$54+[2]Principal!$C$56+[2]Principal!$C$60</f>
        <v>3878.3937900000001</v>
      </c>
      <c r="D17" s="103">
        <f>[2]Principal!$D$50+[2]Principal!$D$52+[2]Principal!$D$54+[2]Principal!$D$56+[2]Principal!$D$60</f>
        <v>3983.6383799999999</v>
      </c>
      <c r="E17" s="103">
        <f>[2]Principal!$E$50+[2]Principal!$E$52+[2]Principal!$E$54+[2]Principal!$E$56+[2]Principal!$E$60</f>
        <v>3946.2950799999999</v>
      </c>
      <c r="F17" s="103">
        <f>[2]Principal!$F$50+[2]Principal!$F$52+[2]Principal!$F$54+[2]Principal!$F$56+[2]Principal!$F$60</f>
        <v>5309.0058799999997</v>
      </c>
      <c r="G17" s="74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</row>
    <row r="18" spans="1:60" ht="7.5" customHeight="1" x14ac:dyDescent="0.25">
      <c r="A18" s="75"/>
      <c r="B18" s="76"/>
      <c r="C18" s="76"/>
      <c r="D18" s="76"/>
      <c r="E18" s="76"/>
      <c r="F18" s="76"/>
      <c r="G18" s="74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</row>
    <row r="19" spans="1:60" x14ac:dyDescent="0.25">
      <c r="A19" s="97" t="s">
        <v>66</v>
      </c>
      <c r="B19" s="77"/>
      <c r="C19" s="77"/>
      <c r="D19" s="77"/>
      <c r="E19" s="77"/>
      <c r="F19" s="77"/>
      <c r="G19" s="74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</row>
    <row r="20" spans="1:60" x14ac:dyDescent="0.25">
      <c r="A20" s="98" t="s">
        <v>65</v>
      </c>
      <c r="B20" s="77"/>
      <c r="C20" s="77"/>
      <c r="D20" s="77"/>
      <c r="E20" s="77"/>
      <c r="F20" s="77"/>
      <c r="G20" s="74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</row>
    <row r="21" spans="1:60" x14ac:dyDescent="0.25">
      <c r="A21" s="78"/>
      <c r="B21" s="77"/>
      <c r="C21" s="77"/>
      <c r="D21" s="77"/>
      <c r="E21" s="77"/>
      <c r="F21" s="77"/>
      <c r="G21" s="74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</row>
    <row r="22" spans="1:60" x14ac:dyDescent="0.25">
      <c r="B22" s="72"/>
      <c r="C22" s="72"/>
      <c r="D22" s="72"/>
      <c r="E22" s="72"/>
      <c r="F22" s="72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</row>
    <row r="23" spans="1:60" x14ac:dyDescent="0.25">
      <c r="A23" s="178"/>
      <c r="B23" s="81"/>
      <c r="C23" s="81"/>
      <c r="D23" s="81"/>
      <c r="E23" s="81"/>
      <c r="F23" s="81"/>
      <c r="G23" s="179"/>
      <c r="H23" s="179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</row>
    <row r="24" spans="1:60" x14ac:dyDescent="0.25">
      <c r="A24" s="178"/>
      <c r="B24" s="79">
        <f t="shared" ref="B24:F25" si="0">+B16+B14+B12+B10</f>
        <v>6255</v>
      </c>
      <c r="C24" s="79">
        <f t="shared" si="0"/>
        <v>5895</v>
      </c>
      <c r="D24" s="79">
        <f t="shared" si="0"/>
        <v>6415</v>
      </c>
      <c r="E24" s="79">
        <f t="shared" si="0"/>
        <v>5972</v>
      </c>
      <c r="F24" s="79">
        <f t="shared" si="0"/>
        <v>7559</v>
      </c>
      <c r="G24" s="179"/>
      <c r="H24" s="179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</row>
    <row r="25" spans="1:60" x14ac:dyDescent="0.25">
      <c r="A25" s="178"/>
      <c r="B25" s="80">
        <f t="shared" si="0"/>
        <v>92529.811610000004</v>
      </c>
      <c r="C25" s="80">
        <f t="shared" si="0"/>
        <v>83436.227989999999</v>
      </c>
      <c r="D25" s="80">
        <f t="shared" si="0"/>
        <v>93573.578999999998</v>
      </c>
      <c r="E25" s="80">
        <f t="shared" si="0"/>
        <v>93693.636159999995</v>
      </c>
      <c r="F25" s="80">
        <f t="shared" si="0"/>
        <v>143266.59724</v>
      </c>
      <c r="G25" s="179"/>
      <c r="H25" s="179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</row>
    <row r="26" spans="1:60" x14ac:dyDescent="0.25">
      <c r="A26" s="178"/>
      <c r="B26" s="79">
        <f t="shared" ref="B26:F27" si="1">+B24-B8</f>
        <v>0</v>
      </c>
      <c r="C26" s="79">
        <f t="shared" si="1"/>
        <v>0</v>
      </c>
      <c r="D26" s="79">
        <f t="shared" si="1"/>
        <v>0</v>
      </c>
      <c r="E26" s="79">
        <f t="shared" si="1"/>
        <v>0</v>
      </c>
      <c r="F26" s="79">
        <f t="shared" si="1"/>
        <v>0</v>
      </c>
      <c r="G26" s="179"/>
      <c r="H26" s="179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</row>
    <row r="27" spans="1:60" x14ac:dyDescent="0.25">
      <c r="A27" s="178"/>
      <c r="B27" s="81">
        <f t="shared" si="1"/>
        <v>0</v>
      </c>
      <c r="C27" s="81">
        <f t="shared" si="1"/>
        <v>0</v>
      </c>
      <c r="D27" s="81">
        <f t="shared" si="1"/>
        <v>0</v>
      </c>
      <c r="E27" s="81">
        <f t="shared" si="1"/>
        <v>0</v>
      </c>
      <c r="F27" s="81">
        <f t="shared" si="1"/>
        <v>0</v>
      </c>
      <c r="G27" s="179"/>
      <c r="H27" s="179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</row>
    <row r="28" spans="1:60" x14ac:dyDescent="0.25">
      <c r="A28" s="178"/>
      <c r="B28" s="180"/>
      <c r="C28" s="180"/>
      <c r="D28" s="180"/>
      <c r="E28" s="180"/>
      <c r="F28" s="180"/>
      <c r="G28" s="179"/>
      <c r="H28" s="179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</row>
    <row r="29" spans="1:60" x14ac:dyDescent="0.25">
      <c r="A29" s="178"/>
      <c r="B29" s="179"/>
      <c r="C29" s="179"/>
      <c r="D29" s="179"/>
      <c r="E29" s="179"/>
      <c r="F29" s="179"/>
      <c r="G29" s="179"/>
      <c r="H29" s="179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</row>
    <row r="30" spans="1:60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</row>
    <row r="31" spans="1:60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</row>
    <row r="32" spans="1:60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</row>
    <row r="33" spans="2:60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</row>
    <row r="34" spans="2:60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</row>
    <row r="35" spans="2:60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</row>
    <row r="36" spans="2:60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</row>
    <row r="37" spans="2:60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</row>
    <row r="38" spans="2:60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</row>
    <row r="39" spans="2:60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</row>
    <row r="40" spans="2:60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</row>
    <row r="41" spans="2:60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</row>
    <row r="42" spans="2:60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</row>
    <row r="43" spans="2:60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</row>
    <row r="44" spans="2:60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</row>
    <row r="45" spans="2:60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</row>
    <row r="46" spans="2:60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</row>
    <row r="47" spans="2:60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</row>
    <row r="48" spans="2:60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</row>
    <row r="49" spans="2:60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</row>
    <row r="50" spans="2:60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</row>
    <row r="51" spans="2:60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</row>
    <row r="52" spans="2:60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</row>
    <row r="53" spans="2:60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</row>
    <row r="54" spans="2:60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</row>
    <row r="55" spans="2:60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</row>
    <row r="56" spans="2:60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</row>
    <row r="57" spans="2:60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</row>
    <row r="58" spans="2:60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</row>
    <row r="59" spans="2:60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</row>
    <row r="60" spans="2:60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</row>
    <row r="61" spans="2:60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</row>
    <row r="62" spans="2:60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</row>
    <row r="63" spans="2:60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</row>
    <row r="64" spans="2:60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</row>
    <row r="65" spans="2:60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</row>
    <row r="66" spans="2:60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</row>
    <row r="67" spans="2:60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</row>
    <row r="68" spans="2:60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</row>
    <row r="69" spans="2:60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</row>
    <row r="70" spans="2:60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</row>
    <row r="71" spans="2:60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</row>
    <row r="72" spans="2:60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</row>
    <row r="73" spans="2:60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</row>
    <row r="74" spans="2:60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</row>
    <row r="75" spans="2:60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</row>
    <row r="76" spans="2:60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</row>
    <row r="77" spans="2:60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</row>
    <row r="78" spans="2:60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</row>
    <row r="79" spans="2:60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</row>
    <row r="80" spans="2:60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</row>
    <row r="81" spans="2:60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</row>
    <row r="82" spans="2:60" x14ac:dyDescent="0.25"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</row>
    <row r="83" spans="2:60" x14ac:dyDescent="0.25"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</row>
    <row r="84" spans="2:60" x14ac:dyDescent="0.25"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</row>
    <row r="85" spans="2:60" x14ac:dyDescent="0.25"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</row>
    <row r="86" spans="2:60" x14ac:dyDescent="0.25"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</row>
    <row r="87" spans="2:60" x14ac:dyDescent="0.25"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</row>
    <row r="88" spans="2:60" x14ac:dyDescent="0.25"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</row>
    <row r="89" spans="2:60" x14ac:dyDescent="0.25"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</row>
    <row r="90" spans="2:60" x14ac:dyDescent="0.25"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</row>
    <row r="91" spans="2:60" x14ac:dyDescent="0.25"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</row>
    <row r="92" spans="2:60" x14ac:dyDescent="0.25"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</row>
    <row r="93" spans="2:60" x14ac:dyDescent="0.25"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</row>
    <row r="94" spans="2:60" x14ac:dyDescent="0.25"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</row>
    <row r="95" spans="2:60" x14ac:dyDescent="0.25"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</row>
    <row r="96" spans="2:60" x14ac:dyDescent="0.25"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</row>
    <row r="97" spans="2:60" x14ac:dyDescent="0.25"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70"/>
    </row>
    <row r="98" spans="2:60" x14ac:dyDescent="0.25"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</row>
    <row r="99" spans="2:60" x14ac:dyDescent="0.25"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70"/>
    </row>
    <row r="100" spans="2:60" x14ac:dyDescent="0.25"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</row>
    <row r="101" spans="2:60" x14ac:dyDescent="0.25"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</row>
    <row r="102" spans="2:60" x14ac:dyDescent="0.25"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</row>
    <row r="103" spans="2:60" x14ac:dyDescent="0.25"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</row>
    <row r="104" spans="2:60" x14ac:dyDescent="0.25"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</row>
    <row r="105" spans="2:60" x14ac:dyDescent="0.25"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70"/>
    </row>
    <row r="106" spans="2:60" x14ac:dyDescent="0.25"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</row>
    <row r="107" spans="2:60" x14ac:dyDescent="0.25"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  <c r="BH107" s="70"/>
    </row>
    <row r="108" spans="2:60" x14ac:dyDescent="0.25"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</row>
    <row r="109" spans="2:60" x14ac:dyDescent="0.25"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</row>
    <row r="110" spans="2:60" x14ac:dyDescent="0.25"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</row>
    <row r="111" spans="2:60" x14ac:dyDescent="0.25"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</row>
    <row r="112" spans="2:60" x14ac:dyDescent="0.25"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</row>
    <row r="113" spans="2:60" x14ac:dyDescent="0.25"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</row>
    <row r="114" spans="2:60" x14ac:dyDescent="0.25"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</row>
    <row r="115" spans="2:60" x14ac:dyDescent="0.25"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  <c r="BH115" s="70"/>
    </row>
    <row r="116" spans="2:60" x14ac:dyDescent="0.25"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70"/>
    </row>
    <row r="117" spans="2:60" x14ac:dyDescent="0.25"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</row>
    <row r="118" spans="2:60" x14ac:dyDescent="0.25"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70"/>
      <c r="BD118" s="70"/>
      <c r="BE118" s="70"/>
      <c r="BF118" s="70"/>
      <c r="BG118" s="70"/>
      <c r="BH118" s="70"/>
    </row>
    <row r="119" spans="2:60" x14ac:dyDescent="0.25"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</row>
    <row r="120" spans="2:60" x14ac:dyDescent="0.25"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0"/>
      <c r="BC120" s="70"/>
      <c r="BD120" s="70"/>
      <c r="BE120" s="70"/>
      <c r="BF120" s="70"/>
      <c r="BG120" s="70"/>
      <c r="BH120" s="70"/>
    </row>
    <row r="121" spans="2:60" x14ac:dyDescent="0.25"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</row>
    <row r="122" spans="2:60" x14ac:dyDescent="0.25"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70"/>
      <c r="AP122" s="70"/>
      <c r="AQ122" s="70"/>
      <c r="AR122" s="70"/>
      <c r="AS122" s="70"/>
      <c r="AT122" s="70"/>
      <c r="AU122" s="70"/>
      <c r="AV122" s="70"/>
      <c r="AW122" s="70"/>
      <c r="AX122" s="70"/>
      <c r="AY122" s="70"/>
      <c r="AZ122" s="70"/>
      <c r="BA122" s="70"/>
      <c r="BB122" s="70"/>
      <c r="BC122" s="70"/>
      <c r="BD122" s="70"/>
      <c r="BE122" s="70"/>
      <c r="BF122" s="70"/>
      <c r="BG122" s="70"/>
      <c r="BH122" s="70"/>
    </row>
    <row r="123" spans="2:60" x14ac:dyDescent="0.25"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  <c r="BB123" s="70"/>
      <c r="BC123" s="70"/>
      <c r="BD123" s="70"/>
      <c r="BE123" s="70"/>
      <c r="BF123" s="70"/>
      <c r="BG123" s="70"/>
      <c r="BH123" s="70"/>
    </row>
    <row r="124" spans="2:60" x14ac:dyDescent="0.25"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70"/>
      <c r="BD124" s="70"/>
      <c r="BE124" s="70"/>
      <c r="BF124" s="70"/>
      <c r="BG124" s="70"/>
      <c r="BH124" s="70"/>
    </row>
    <row r="125" spans="2:60" x14ac:dyDescent="0.25"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70"/>
      <c r="BD125" s="70"/>
      <c r="BE125" s="70"/>
      <c r="BF125" s="70"/>
      <c r="BG125" s="70"/>
      <c r="BH125" s="70"/>
    </row>
    <row r="126" spans="2:60" x14ac:dyDescent="0.25"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  <c r="BB126" s="70"/>
      <c r="BC126" s="70"/>
      <c r="BD126" s="70"/>
      <c r="BE126" s="70"/>
      <c r="BF126" s="70"/>
      <c r="BG126" s="70"/>
      <c r="BH126" s="70"/>
    </row>
    <row r="127" spans="2:60" x14ac:dyDescent="0.25"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  <c r="BB127" s="70"/>
      <c r="BC127" s="70"/>
      <c r="BD127" s="70"/>
      <c r="BE127" s="70"/>
      <c r="BF127" s="70"/>
      <c r="BG127" s="70"/>
      <c r="BH127" s="70"/>
    </row>
    <row r="128" spans="2:60" x14ac:dyDescent="0.25"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0"/>
      <c r="BB128" s="70"/>
      <c r="BC128" s="70"/>
      <c r="BD128" s="70"/>
      <c r="BE128" s="70"/>
      <c r="BF128" s="70"/>
      <c r="BG128" s="70"/>
      <c r="BH128" s="70"/>
    </row>
    <row r="129" spans="2:60" x14ac:dyDescent="0.25"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70"/>
      <c r="BD129" s="70"/>
      <c r="BE129" s="70"/>
      <c r="BF129" s="70"/>
      <c r="BG129" s="70"/>
      <c r="BH129" s="70"/>
    </row>
    <row r="130" spans="2:60" x14ac:dyDescent="0.25"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70"/>
    </row>
    <row r="131" spans="2:60" x14ac:dyDescent="0.25"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70"/>
      <c r="BC131" s="70"/>
      <c r="BD131" s="70"/>
      <c r="BE131" s="70"/>
      <c r="BF131" s="70"/>
      <c r="BG131" s="70"/>
      <c r="BH131" s="70"/>
    </row>
    <row r="132" spans="2:60" x14ac:dyDescent="0.25"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</row>
    <row r="133" spans="2:60" x14ac:dyDescent="0.25"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0"/>
      <c r="BH133" s="70"/>
    </row>
    <row r="134" spans="2:60" x14ac:dyDescent="0.25"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  <c r="BB134" s="70"/>
      <c r="BC134" s="70"/>
      <c r="BD134" s="70"/>
      <c r="BE134" s="70"/>
      <c r="BF134" s="70"/>
      <c r="BG134" s="70"/>
      <c r="BH134" s="70"/>
    </row>
    <row r="135" spans="2:60" x14ac:dyDescent="0.25"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</row>
    <row r="136" spans="2:60" x14ac:dyDescent="0.25"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</row>
    <row r="137" spans="2:60" x14ac:dyDescent="0.25"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</row>
    <row r="138" spans="2:60" x14ac:dyDescent="0.25"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</row>
    <row r="139" spans="2:60" x14ac:dyDescent="0.25"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</row>
    <row r="140" spans="2:60" x14ac:dyDescent="0.25"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</row>
    <row r="141" spans="2:60" x14ac:dyDescent="0.25"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  <c r="BH141" s="70"/>
    </row>
    <row r="142" spans="2:60" x14ac:dyDescent="0.25"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70"/>
      <c r="BD142" s="70"/>
      <c r="BE142" s="70"/>
      <c r="BF142" s="70"/>
      <c r="BG142" s="70"/>
      <c r="BH142" s="70"/>
    </row>
    <row r="143" spans="2:60" x14ac:dyDescent="0.25"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  <c r="BG143" s="70"/>
      <c r="BH143" s="70"/>
    </row>
    <row r="144" spans="2:60" x14ac:dyDescent="0.25"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</row>
    <row r="145" spans="2:60" x14ac:dyDescent="0.25"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0"/>
      <c r="BH145" s="70"/>
    </row>
    <row r="146" spans="2:60" x14ac:dyDescent="0.25"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  <c r="BC146" s="70"/>
      <c r="BD146" s="70"/>
      <c r="BE146" s="70"/>
      <c r="BF146" s="70"/>
      <c r="BG146" s="70"/>
      <c r="BH146" s="70"/>
    </row>
    <row r="147" spans="2:60" x14ac:dyDescent="0.25"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  <c r="BG147" s="70"/>
      <c r="BH147" s="70"/>
    </row>
    <row r="148" spans="2:60" x14ac:dyDescent="0.25"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  <c r="BH148" s="70"/>
    </row>
    <row r="149" spans="2:60" x14ac:dyDescent="0.25"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  <c r="BG149" s="70"/>
      <c r="BH149" s="70"/>
    </row>
    <row r="150" spans="2:60" x14ac:dyDescent="0.25"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0"/>
    </row>
    <row r="151" spans="2:60" x14ac:dyDescent="0.25"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  <c r="BG151" s="70"/>
      <c r="BH151" s="70"/>
    </row>
    <row r="152" spans="2:60" x14ac:dyDescent="0.25"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  <c r="BC152" s="70"/>
      <c r="BD152" s="70"/>
      <c r="BE152" s="70"/>
      <c r="BF152" s="70"/>
      <c r="BG152" s="70"/>
      <c r="BH152" s="70"/>
    </row>
    <row r="153" spans="2:60" x14ac:dyDescent="0.25"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0"/>
      <c r="AZ153" s="70"/>
      <c r="BA153" s="70"/>
      <c r="BB153" s="70"/>
      <c r="BC153" s="70"/>
      <c r="BD153" s="70"/>
      <c r="BE153" s="70"/>
      <c r="BF153" s="70"/>
      <c r="BG153" s="70"/>
      <c r="BH153" s="70"/>
    </row>
    <row r="154" spans="2:60" x14ac:dyDescent="0.25"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  <c r="AO154" s="70"/>
      <c r="AP154" s="70"/>
      <c r="AQ154" s="70"/>
      <c r="AR154" s="70"/>
      <c r="AS154" s="70"/>
      <c r="AT154" s="70"/>
      <c r="AU154" s="70"/>
      <c r="AV154" s="70"/>
      <c r="AW154" s="70"/>
      <c r="AX154" s="70"/>
      <c r="AY154" s="70"/>
      <c r="AZ154" s="70"/>
      <c r="BA154" s="70"/>
      <c r="BB154" s="70"/>
      <c r="BC154" s="70"/>
      <c r="BD154" s="70"/>
      <c r="BE154" s="70"/>
      <c r="BF154" s="70"/>
      <c r="BG154" s="70"/>
      <c r="BH154" s="70"/>
    </row>
    <row r="155" spans="2:60" x14ac:dyDescent="0.25"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0"/>
      <c r="BH155" s="70"/>
    </row>
    <row r="156" spans="2:60" x14ac:dyDescent="0.25"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  <c r="BC156" s="70"/>
      <c r="BD156" s="70"/>
      <c r="BE156" s="70"/>
      <c r="BF156" s="70"/>
      <c r="BG156" s="70"/>
      <c r="BH156" s="70"/>
    </row>
    <row r="157" spans="2:60" x14ac:dyDescent="0.25"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0"/>
      <c r="BH157" s="70"/>
    </row>
    <row r="158" spans="2:60" x14ac:dyDescent="0.25"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  <c r="BC158" s="70"/>
      <c r="BD158" s="70"/>
      <c r="BE158" s="70"/>
      <c r="BF158" s="70"/>
      <c r="BG158" s="70"/>
      <c r="BH158" s="70"/>
    </row>
    <row r="159" spans="2:60" x14ac:dyDescent="0.25"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  <c r="BC159" s="70"/>
      <c r="BD159" s="70"/>
      <c r="BE159" s="70"/>
      <c r="BF159" s="70"/>
      <c r="BG159" s="70"/>
      <c r="BH159" s="70"/>
    </row>
    <row r="160" spans="2:60" x14ac:dyDescent="0.25"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  <c r="BC160" s="70"/>
      <c r="BD160" s="70"/>
      <c r="BE160" s="70"/>
      <c r="BF160" s="70"/>
      <c r="BG160" s="70"/>
      <c r="BH160" s="70"/>
    </row>
    <row r="161" spans="2:60" x14ac:dyDescent="0.25"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0"/>
      <c r="BB161" s="70"/>
      <c r="BC161" s="70"/>
      <c r="BD161" s="70"/>
      <c r="BE161" s="70"/>
      <c r="BF161" s="70"/>
      <c r="BG161" s="70"/>
      <c r="BH161" s="70"/>
    </row>
    <row r="162" spans="2:60" x14ac:dyDescent="0.25"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  <c r="AY162" s="70"/>
      <c r="AZ162" s="70"/>
      <c r="BA162" s="70"/>
      <c r="BB162" s="70"/>
      <c r="BC162" s="70"/>
      <c r="BD162" s="70"/>
      <c r="BE162" s="70"/>
      <c r="BF162" s="70"/>
      <c r="BG162" s="70"/>
      <c r="BH162" s="70"/>
    </row>
    <row r="163" spans="2:60" x14ac:dyDescent="0.25"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0"/>
      <c r="BH163" s="70"/>
    </row>
    <row r="164" spans="2:60" x14ac:dyDescent="0.25"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  <c r="BH164" s="70"/>
    </row>
    <row r="165" spans="2:60" x14ac:dyDescent="0.25"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</row>
    <row r="166" spans="2:60" x14ac:dyDescent="0.25"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  <c r="AY166" s="70"/>
      <c r="AZ166" s="70"/>
      <c r="BA166" s="70"/>
      <c r="BB166" s="70"/>
      <c r="BC166" s="70"/>
      <c r="BD166" s="70"/>
      <c r="BE166" s="70"/>
      <c r="BF166" s="70"/>
      <c r="BG166" s="70"/>
      <c r="BH166" s="70"/>
    </row>
    <row r="167" spans="2:60" x14ac:dyDescent="0.25"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</row>
    <row r="168" spans="2:60" x14ac:dyDescent="0.25"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</row>
    <row r="169" spans="2:60" x14ac:dyDescent="0.25"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</row>
    <row r="170" spans="2:60" x14ac:dyDescent="0.25"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  <c r="BC170" s="70"/>
      <c r="BD170" s="70"/>
      <c r="BE170" s="70"/>
      <c r="BF170" s="70"/>
      <c r="BG170" s="70"/>
      <c r="BH170" s="70"/>
    </row>
    <row r="171" spans="2:60" x14ac:dyDescent="0.25"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</row>
    <row r="172" spans="2:60" x14ac:dyDescent="0.25"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  <c r="BH172" s="70"/>
    </row>
    <row r="173" spans="2:60" x14ac:dyDescent="0.25"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  <c r="BC173" s="70"/>
      <c r="BD173" s="70"/>
      <c r="BE173" s="70"/>
      <c r="BF173" s="70"/>
      <c r="BG173" s="70"/>
      <c r="BH173" s="70"/>
    </row>
    <row r="174" spans="2:60" x14ac:dyDescent="0.25"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</row>
    <row r="175" spans="2:60" x14ac:dyDescent="0.25"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  <c r="BC175" s="70"/>
      <c r="BD175" s="70"/>
      <c r="BE175" s="70"/>
      <c r="BF175" s="70"/>
      <c r="BG175" s="70"/>
      <c r="BH175" s="70"/>
    </row>
    <row r="176" spans="2:60" x14ac:dyDescent="0.25"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70"/>
      <c r="AY176" s="70"/>
      <c r="AZ176" s="70"/>
      <c r="BA176" s="70"/>
      <c r="BB176" s="70"/>
      <c r="BC176" s="70"/>
      <c r="BD176" s="70"/>
      <c r="BE176" s="70"/>
      <c r="BF176" s="70"/>
      <c r="BG176" s="70"/>
      <c r="BH176" s="70"/>
    </row>
    <row r="177" spans="2:60" x14ac:dyDescent="0.25"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0"/>
      <c r="BH177" s="70"/>
    </row>
    <row r="178" spans="2:60" x14ac:dyDescent="0.25"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  <c r="BC178" s="70"/>
      <c r="BD178" s="70"/>
      <c r="BE178" s="70"/>
      <c r="BF178" s="70"/>
      <c r="BG178" s="70"/>
      <c r="BH178" s="70"/>
    </row>
    <row r="179" spans="2:60" x14ac:dyDescent="0.25"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  <c r="BC179" s="70"/>
      <c r="BD179" s="70"/>
      <c r="BE179" s="70"/>
      <c r="BF179" s="70"/>
      <c r="BG179" s="70"/>
      <c r="BH179" s="70"/>
    </row>
    <row r="180" spans="2:60" x14ac:dyDescent="0.25"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  <c r="AO180" s="70"/>
      <c r="AP180" s="70"/>
      <c r="AQ180" s="70"/>
      <c r="AR180" s="70"/>
      <c r="AS180" s="70"/>
      <c r="AT180" s="70"/>
      <c r="AU180" s="70"/>
      <c r="AV180" s="70"/>
      <c r="AW180" s="70"/>
      <c r="AX180" s="70"/>
      <c r="AY180" s="70"/>
      <c r="AZ180" s="70"/>
      <c r="BA180" s="70"/>
      <c r="BB180" s="70"/>
      <c r="BC180" s="70"/>
      <c r="BD180" s="70"/>
      <c r="BE180" s="70"/>
      <c r="BF180" s="70"/>
      <c r="BG180" s="70"/>
      <c r="BH180" s="70"/>
    </row>
    <row r="181" spans="2:60" x14ac:dyDescent="0.25"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  <c r="AM181" s="70"/>
      <c r="AN181" s="70"/>
      <c r="AO181" s="70"/>
      <c r="AP181" s="70"/>
      <c r="AQ181" s="70"/>
      <c r="AR181" s="70"/>
      <c r="AS181" s="70"/>
      <c r="AT181" s="70"/>
      <c r="AU181" s="70"/>
      <c r="AV181" s="70"/>
      <c r="AW181" s="70"/>
      <c r="AX181" s="70"/>
      <c r="AY181" s="70"/>
      <c r="AZ181" s="70"/>
      <c r="BA181" s="70"/>
      <c r="BB181" s="70"/>
      <c r="BC181" s="70"/>
      <c r="BD181" s="70"/>
      <c r="BE181" s="70"/>
      <c r="BF181" s="70"/>
      <c r="BG181" s="70"/>
      <c r="BH181" s="70"/>
    </row>
    <row r="182" spans="2:60" x14ac:dyDescent="0.25"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  <c r="BC182" s="70"/>
      <c r="BD182" s="70"/>
      <c r="BE182" s="70"/>
      <c r="BF182" s="70"/>
      <c r="BG182" s="70"/>
      <c r="BH182" s="70"/>
    </row>
    <row r="183" spans="2:60" x14ac:dyDescent="0.25"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70"/>
      <c r="AY183" s="70"/>
      <c r="AZ183" s="70"/>
      <c r="BA183" s="70"/>
      <c r="BB183" s="70"/>
      <c r="BC183" s="70"/>
      <c r="BD183" s="70"/>
      <c r="BE183" s="70"/>
      <c r="BF183" s="70"/>
      <c r="BG183" s="70"/>
      <c r="BH183" s="70"/>
    </row>
    <row r="184" spans="2:60" x14ac:dyDescent="0.25"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  <c r="AR184" s="70"/>
      <c r="AS184" s="70"/>
      <c r="AT184" s="70"/>
      <c r="AU184" s="70"/>
      <c r="AV184" s="70"/>
      <c r="AW184" s="70"/>
      <c r="AX184" s="70"/>
      <c r="AY184" s="70"/>
      <c r="AZ184" s="70"/>
      <c r="BA184" s="70"/>
      <c r="BB184" s="70"/>
      <c r="BC184" s="70"/>
      <c r="BD184" s="70"/>
      <c r="BE184" s="70"/>
      <c r="BF184" s="70"/>
      <c r="BG184" s="70"/>
      <c r="BH184" s="70"/>
    </row>
    <row r="185" spans="2:60" x14ac:dyDescent="0.25"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  <c r="BC185" s="70"/>
      <c r="BD185" s="70"/>
      <c r="BE185" s="70"/>
      <c r="BF185" s="70"/>
      <c r="BG185" s="70"/>
      <c r="BH185" s="70"/>
    </row>
    <row r="186" spans="2:60" x14ac:dyDescent="0.25"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  <c r="AM186" s="70"/>
      <c r="AN186" s="70"/>
      <c r="AO186" s="70"/>
      <c r="AP186" s="70"/>
      <c r="AQ186" s="70"/>
      <c r="AR186" s="70"/>
      <c r="AS186" s="70"/>
      <c r="AT186" s="70"/>
      <c r="AU186" s="70"/>
      <c r="AV186" s="70"/>
      <c r="AW186" s="70"/>
      <c r="AX186" s="70"/>
      <c r="AY186" s="70"/>
      <c r="AZ186" s="70"/>
      <c r="BA186" s="70"/>
      <c r="BB186" s="70"/>
      <c r="BC186" s="70"/>
      <c r="BD186" s="70"/>
      <c r="BE186" s="70"/>
      <c r="BF186" s="70"/>
      <c r="BG186" s="70"/>
      <c r="BH186" s="70"/>
    </row>
    <row r="187" spans="2:60" x14ac:dyDescent="0.25"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  <c r="AN187" s="70"/>
      <c r="AO187" s="70"/>
      <c r="AP187" s="70"/>
      <c r="AQ187" s="70"/>
      <c r="AR187" s="70"/>
      <c r="AS187" s="70"/>
      <c r="AT187" s="70"/>
      <c r="AU187" s="70"/>
      <c r="AV187" s="70"/>
      <c r="AW187" s="70"/>
      <c r="AX187" s="70"/>
      <c r="AY187" s="70"/>
      <c r="AZ187" s="70"/>
      <c r="BA187" s="70"/>
      <c r="BB187" s="70"/>
      <c r="BC187" s="70"/>
      <c r="BD187" s="70"/>
      <c r="BE187" s="70"/>
      <c r="BF187" s="70"/>
      <c r="BG187" s="70"/>
      <c r="BH187" s="70"/>
    </row>
    <row r="188" spans="2:60" x14ac:dyDescent="0.25"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/>
      <c r="AN188" s="70"/>
      <c r="AO188" s="70"/>
      <c r="AP188" s="70"/>
      <c r="AQ188" s="70"/>
      <c r="AR188" s="70"/>
      <c r="AS188" s="70"/>
      <c r="AT188" s="70"/>
      <c r="AU188" s="70"/>
      <c r="AV188" s="70"/>
      <c r="AW188" s="70"/>
      <c r="AX188" s="70"/>
      <c r="AY188" s="70"/>
      <c r="AZ188" s="70"/>
      <c r="BA188" s="70"/>
      <c r="BB188" s="70"/>
      <c r="BC188" s="70"/>
      <c r="BD188" s="70"/>
      <c r="BE188" s="70"/>
      <c r="BF188" s="70"/>
      <c r="BG188" s="70"/>
      <c r="BH188" s="70"/>
    </row>
    <row r="189" spans="2:60" x14ac:dyDescent="0.25"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  <c r="AO189" s="70"/>
      <c r="AP189" s="70"/>
      <c r="AQ189" s="70"/>
      <c r="AR189" s="70"/>
      <c r="AS189" s="70"/>
      <c r="AT189" s="70"/>
      <c r="AU189" s="70"/>
      <c r="AV189" s="70"/>
      <c r="AW189" s="70"/>
      <c r="AX189" s="70"/>
      <c r="AY189" s="70"/>
      <c r="AZ189" s="70"/>
      <c r="BA189" s="70"/>
      <c r="BB189" s="70"/>
      <c r="BC189" s="70"/>
      <c r="BD189" s="70"/>
      <c r="BE189" s="70"/>
      <c r="BF189" s="70"/>
      <c r="BG189" s="70"/>
      <c r="BH189" s="70"/>
    </row>
    <row r="190" spans="2:60" x14ac:dyDescent="0.25"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  <c r="BC190" s="70"/>
      <c r="BD190" s="70"/>
      <c r="BE190" s="70"/>
      <c r="BF190" s="70"/>
      <c r="BG190" s="70"/>
      <c r="BH190" s="70"/>
    </row>
    <row r="191" spans="2:60" x14ac:dyDescent="0.25"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  <c r="BG191" s="70"/>
      <c r="BH191" s="70"/>
    </row>
    <row r="192" spans="2:60" x14ac:dyDescent="0.25"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70"/>
      <c r="AY192" s="70"/>
      <c r="AZ192" s="70"/>
      <c r="BA192" s="70"/>
      <c r="BB192" s="70"/>
      <c r="BC192" s="70"/>
      <c r="BD192" s="70"/>
      <c r="BE192" s="70"/>
      <c r="BF192" s="70"/>
      <c r="BG192" s="70"/>
      <c r="BH192" s="70"/>
    </row>
    <row r="193" spans="2:60" x14ac:dyDescent="0.25"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  <c r="BH193" s="70"/>
    </row>
    <row r="194" spans="2:60" x14ac:dyDescent="0.25"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  <c r="BG194" s="70"/>
      <c r="BH194" s="70"/>
    </row>
    <row r="195" spans="2:60" x14ac:dyDescent="0.25"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</row>
    <row r="196" spans="2:60" x14ac:dyDescent="0.25"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</row>
    <row r="197" spans="2:60" x14ac:dyDescent="0.25"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</row>
    <row r="198" spans="2:60" x14ac:dyDescent="0.25"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</row>
    <row r="199" spans="2:60" x14ac:dyDescent="0.25"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  <c r="BH199" s="70"/>
    </row>
    <row r="200" spans="2:60" x14ac:dyDescent="0.25"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0"/>
      <c r="AZ200" s="70"/>
      <c r="BA200" s="70"/>
      <c r="BB200" s="70"/>
      <c r="BC200" s="70"/>
      <c r="BD200" s="70"/>
      <c r="BE200" s="70"/>
      <c r="BF200" s="70"/>
      <c r="BG200" s="70"/>
      <c r="BH200" s="70"/>
    </row>
    <row r="201" spans="2:60" x14ac:dyDescent="0.25"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  <c r="BC201" s="70"/>
      <c r="BD201" s="70"/>
      <c r="BE201" s="70"/>
      <c r="BF201" s="70"/>
      <c r="BG201" s="70"/>
      <c r="BH201" s="70"/>
    </row>
    <row r="202" spans="2:60" x14ac:dyDescent="0.25"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  <c r="BG202" s="70"/>
      <c r="BH202" s="70"/>
    </row>
    <row r="203" spans="2:60" x14ac:dyDescent="0.25"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  <c r="BG203" s="70"/>
      <c r="BH203" s="70"/>
    </row>
    <row r="204" spans="2:60" x14ac:dyDescent="0.25"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  <c r="BH204" s="70"/>
    </row>
    <row r="205" spans="2:60" x14ac:dyDescent="0.25"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  <c r="AR205" s="70"/>
      <c r="AS205" s="70"/>
      <c r="AT205" s="70"/>
      <c r="AU205" s="70"/>
      <c r="AV205" s="70"/>
      <c r="AW205" s="70"/>
      <c r="AX205" s="70"/>
      <c r="AY205" s="70"/>
      <c r="AZ205" s="70"/>
      <c r="BA205" s="70"/>
      <c r="BB205" s="70"/>
      <c r="BC205" s="70"/>
      <c r="BD205" s="70"/>
      <c r="BE205" s="70"/>
      <c r="BF205" s="70"/>
      <c r="BG205" s="70"/>
      <c r="BH205" s="70"/>
    </row>
    <row r="206" spans="2:60" x14ac:dyDescent="0.25"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  <c r="AO206" s="70"/>
      <c r="AP206" s="70"/>
      <c r="AQ206" s="70"/>
      <c r="AR206" s="70"/>
      <c r="AS206" s="70"/>
      <c r="AT206" s="70"/>
      <c r="AU206" s="70"/>
      <c r="AV206" s="70"/>
      <c r="AW206" s="70"/>
      <c r="AX206" s="70"/>
      <c r="AY206" s="70"/>
      <c r="AZ206" s="70"/>
      <c r="BA206" s="70"/>
      <c r="BB206" s="70"/>
      <c r="BC206" s="70"/>
      <c r="BD206" s="70"/>
      <c r="BE206" s="70"/>
      <c r="BF206" s="70"/>
      <c r="BG206" s="70"/>
      <c r="BH206" s="70"/>
    </row>
    <row r="207" spans="2:60" x14ac:dyDescent="0.25"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  <c r="AP207" s="70"/>
      <c r="AQ207" s="70"/>
      <c r="AR207" s="70"/>
      <c r="AS207" s="70"/>
      <c r="AT207" s="70"/>
      <c r="AU207" s="70"/>
      <c r="AV207" s="70"/>
      <c r="AW207" s="70"/>
      <c r="AX207" s="70"/>
      <c r="AY207" s="70"/>
      <c r="AZ207" s="70"/>
      <c r="BA207" s="70"/>
      <c r="BB207" s="70"/>
      <c r="BC207" s="70"/>
      <c r="BD207" s="70"/>
      <c r="BE207" s="70"/>
      <c r="BF207" s="70"/>
      <c r="BG207" s="70"/>
      <c r="BH207" s="70"/>
    </row>
    <row r="208" spans="2:60" x14ac:dyDescent="0.25"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  <c r="AP208" s="70"/>
      <c r="AQ208" s="70"/>
      <c r="AR208" s="70"/>
      <c r="AS208" s="70"/>
      <c r="AT208" s="70"/>
      <c r="AU208" s="70"/>
      <c r="AV208" s="70"/>
      <c r="AW208" s="70"/>
      <c r="AX208" s="70"/>
      <c r="AY208" s="70"/>
      <c r="AZ208" s="70"/>
      <c r="BA208" s="70"/>
      <c r="BB208" s="70"/>
      <c r="BC208" s="70"/>
      <c r="BD208" s="70"/>
      <c r="BE208" s="70"/>
      <c r="BF208" s="70"/>
      <c r="BG208" s="70"/>
      <c r="BH208" s="70"/>
    </row>
    <row r="209" spans="2:60" x14ac:dyDescent="0.25"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  <c r="AO209" s="70"/>
      <c r="AP209" s="70"/>
      <c r="AQ209" s="70"/>
      <c r="AR209" s="70"/>
      <c r="AS209" s="70"/>
      <c r="AT209" s="70"/>
      <c r="AU209" s="70"/>
      <c r="AV209" s="70"/>
      <c r="AW209" s="70"/>
      <c r="AX209" s="70"/>
      <c r="AY209" s="70"/>
      <c r="AZ209" s="70"/>
      <c r="BA209" s="70"/>
      <c r="BB209" s="70"/>
      <c r="BC209" s="70"/>
      <c r="BD209" s="70"/>
      <c r="BE209" s="70"/>
      <c r="BF209" s="70"/>
      <c r="BG209" s="70"/>
      <c r="BH209" s="70"/>
    </row>
    <row r="210" spans="2:60" x14ac:dyDescent="0.25"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  <c r="AO210" s="70"/>
      <c r="AP210" s="70"/>
      <c r="AQ210" s="70"/>
      <c r="AR210" s="70"/>
      <c r="AS210" s="70"/>
      <c r="AT210" s="70"/>
      <c r="AU210" s="70"/>
      <c r="AV210" s="70"/>
      <c r="AW210" s="70"/>
      <c r="AX210" s="70"/>
      <c r="AY210" s="70"/>
      <c r="AZ210" s="70"/>
      <c r="BA210" s="70"/>
      <c r="BB210" s="70"/>
      <c r="BC210" s="70"/>
      <c r="BD210" s="70"/>
      <c r="BE210" s="70"/>
      <c r="BF210" s="70"/>
      <c r="BG210" s="70"/>
      <c r="BH210" s="70"/>
    </row>
    <row r="211" spans="2:60" x14ac:dyDescent="0.25"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  <c r="AO211" s="70"/>
      <c r="AP211" s="70"/>
      <c r="AQ211" s="70"/>
      <c r="AR211" s="70"/>
      <c r="AS211" s="70"/>
      <c r="AT211" s="70"/>
      <c r="AU211" s="70"/>
      <c r="AV211" s="70"/>
      <c r="AW211" s="70"/>
      <c r="AX211" s="70"/>
      <c r="AY211" s="70"/>
      <c r="AZ211" s="70"/>
      <c r="BA211" s="70"/>
      <c r="BB211" s="70"/>
      <c r="BC211" s="70"/>
      <c r="BD211" s="70"/>
      <c r="BE211" s="70"/>
      <c r="BF211" s="70"/>
      <c r="BG211" s="70"/>
      <c r="BH211" s="70"/>
    </row>
    <row r="212" spans="2:60" x14ac:dyDescent="0.25"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  <c r="AM212" s="70"/>
      <c r="AN212" s="70"/>
      <c r="AO212" s="70"/>
      <c r="AP212" s="70"/>
      <c r="AQ212" s="70"/>
      <c r="AR212" s="70"/>
      <c r="AS212" s="70"/>
      <c r="AT212" s="70"/>
      <c r="AU212" s="70"/>
      <c r="AV212" s="70"/>
      <c r="AW212" s="70"/>
      <c r="AX212" s="70"/>
      <c r="AY212" s="70"/>
      <c r="AZ212" s="70"/>
      <c r="BA212" s="70"/>
      <c r="BB212" s="70"/>
      <c r="BC212" s="70"/>
      <c r="BD212" s="70"/>
      <c r="BE212" s="70"/>
      <c r="BF212" s="70"/>
      <c r="BG212" s="70"/>
      <c r="BH212" s="70"/>
    </row>
    <row r="213" spans="2:60" x14ac:dyDescent="0.25"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  <c r="AO213" s="70"/>
      <c r="AP213" s="70"/>
      <c r="AQ213" s="70"/>
      <c r="AR213" s="70"/>
      <c r="AS213" s="70"/>
      <c r="AT213" s="70"/>
      <c r="AU213" s="70"/>
      <c r="AV213" s="70"/>
      <c r="AW213" s="70"/>
      <c r="AX213" s="70"/>
      <c r="AY213" s="70"/>
      <c r="AZ213" s="70"/>
      <c r="BA213" s="70"/>
      <c r="BB213" s="70"/>
      <c r="BC213" s="70"/>
      <c r="BD213" s="70"/>
      <c r="BE213" s="70"/>
      <c r="BF213" s="70"/>
      <c r="BG213" s="70"/>
      <c r="BH213" s="70"/>
    </row>
    <row r="214" spans="2:60" x14ac:dyDescent="0.25"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  <c r="AO214" s="70"/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  <c r="BC214" s="70"/>
      <c r="BD214" s="70"/>
      <c r="BE214" s="70"/>
      <c r="BF214" s="70"/>
      <c r="BG214" s="70"/>
      <c r="BH214" s="70"/>
    </row>
    <row r="215" spans="2:60" x14ac:dyDescent="0.25"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70"/>
      <c r="BE215" s="70"/>
      <c r="BF215" s="70"/>
      <c r="BG215" s="70"/>
      <c r="BH215" s="70"/>
    </row>
    <row r="216" spans="2:60" x14ac:dyDescent="0.25"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  <c r="AM216" s="70"/>
      <c r="AN216" s="70"/>
      <c r="AO216" s="70"/>
      <c r="AP216" s="70"/>
      <c r="AQ216" s="70"/>
      <c r="AR216" s="70"/>
      <c r="AS216" s="70"/>
      <c r="AT216" s="70"/>
      <c r="AU216" s="70"/>
      <c r="AV216" s="70"/>
      <c r="AW216" s="70"/>
      <c r="AX216" s="70"/>
      <c r="AY216" s="70"/>
      <c r="AZ216" s="70"/>
      <c r="BA216" s="70"/>
      <c r="BB216" s="70"/>
      <c r="BC216" s="70"/>
      <c r="BD216" s="70"/>
      <c r="BE216" s="70"/>
      <c r="BF216" s="70"/>
      <c r="BG216" s="70"/>
      <c r="BH216" s="70"/>
    </row>
    <row r="217" spans="2:60" x14ac:dyDescent="0.25"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  <c r="AO217" s="70"/>
      <c r="AP217" s="70"/>
      <c r="AQ217" s="70"/>
      <c r="AR217" s="70"/>
      <c r="AS217" s="70"/>
      <c r="AT217" s="70"/>
      <c r="AU217" s="70"/>
      <c r="AV217" s="70"/>
      <c r="AW217" s="70"/>
      <c r="AX217" s="70"/>
      <c r="AY217" s="70"/>
      <c r="AZ217" s="70"/>
      <c r="BA217" s="70"/>
      <c r="BB217" s="70"/>
      <c r="BC217" s="70"/>
      <c r="BD217" s="70"/>
      <c r="BE217" s="70"/>
      <c r="BF217" s="70"/>
      <c r="BG217" s="70"/>
      <c r="BH217" s="70"/>
    </row>
    <row r="218" spans="2:60" x14ac:dyDescent="0.25"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  <c r="AO218" s="70"/>
      <c r="AP218" s="70"/>
      <c r="AQ218" s="70"/>
      <c r="AR218" s="70"/>
      <c r="AS218" s="70"/>
      <c r="AT218" s="70"/>
      <c r="AU218" s="70"/>
      <c r="AV218" s="70"/>
      <c r="AW218" s="70"/>
      <c r="AX218" s="70"/>
      <c r="AY218" s="70"/>
      <c r="AZ218" s="70"/>
      <c r="BA218" s="70"/>
      <c r="BB218" s="70"/>
      <c r="BC218" s="70"/>
      <c r="BD218" s="70"/>
      <c r="BE218" s="70"/>
      <c r="BF218" s="70"/>
      <c r="BG218" s="70"/>
      <c r="BH218" s="70"/>
    </row>
    <row r="219" spans="2:60" x14ac:dyDescent="0.25"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70"/>
      <c r="BE219" s="70"/>
      <c r="BF219" s="70"/>
      <c r="BG219" s="70"/>
      <c r="BH219" s="70"/>
    </row>
    <row r="220" spans="2:60" x14ac:dyDescent="0.25"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  <c r="AO220" s="70"/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  <c r="BC220" s="70"/>
      <c r="BD220" s="70"/>
      <c r="BE220" s="70"/>
      <c r="BF220" s="70"/>
      <c r="BG220" s="70"/>
      <c r="BH220" s="70"/>
    </row>
    <row r="221" spans="2:60" x14ac:dyDescent="0.25"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0"/>
      <c r="BH221" s="70"/>
    </row>
    <row r="222" spans="2:60" x14ac:dyDescent="0.25"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70"/>
      <c r="AX222" s="70"/>
      <c r="AY222" s="70"/>
      <c r="AZ222" s="70"/>
      <c r="BA222" s="70"/>
      <c r="BB222" s="70"/>
      <c r="BC222" s="70"/>
      <c r="BD222" s="70"/>
      <c r="BE222" s="70"/>
      <c r="BF222" s="70"/>
      <c r="BG222" s="70"/>
      <c r="BH222" s="70"/>
    </row>
    <row r="223" spans="2:60" x14ac:dyDescent="0.25"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70"/>
      <c r="BE223" s="70"/>
      <c r="BF223" s="70"/>
      <c r="BG223" s="70"/>
      <c r="BH223" s="70"/>
    </row>
    <row r="224" spans="2:60" x14ac:dyDescent="0.25"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  <c r="AO224" s="70"/>
      <c r="AP224" s="70"/>
      <c r="AQ224" s="70"/>
      <c r="AR224" s="70"/>
      <c r="AS224" s="70"/>
      <c r="AT224" s="70"/>
      <c r="AU224" s="70"/>
      <c r="AV224" s="70"/>
      <c r="AW224" s="70"/>
      <c r="AX224" s="70"/>
      <c r="AY224" s="70"/>
      <c r="AZ224" s="70"/>
      <c r="BA224" s="70"/>
      <c r="BB224" s="70"/>
      <c r="BC224" s="70"/>
      <c r="BD224" s="70"/>
      <c r="BE224" s="70"/>
      <c r="BF224" s="70"/>
      <c r="BG224" s="70"/>
      <c r="BH224" s="70"/>
    </row>
    <row r="225" spans="2:60" x14ac:dyDescent="0.25"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</row>
    <row r="226" spans="2:60" x14ac:dyDescent="0.25"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</row>
    <row r="227" spans="2:60" x14ac:dyDescent="0.25"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</row>
    <row r="228" spans="2:60" x14ac:dyDescent="0.25"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</row>
    <row r="229" spans="2:60" x14ac:dyDescent="0.25"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0"/>
      <c r="BH229" s="70"/>
    </row>
    <row r="230" spans="2:60" x14ac:dyDescent="0.25"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  <c r="AO230" s="70"/>
      <c r="AP230" s="70"/>
      <c r="AQ230" s="70"/>
      <c r="AR230" s="70"/>
      <c r="AS230" s="70"/>
      <c r="AT230" s="70"/>
      <c r="AU230" s="70"/>
      <c r="AV230" s="70"/>
      <c r="AW230" s="70"/>
      <c r="AX230" s="70"/>
      <c r="AY230" s="70"/>
      <c r="AZ230" s="70"/>
      <c r="BA230" s="70"/>
      <c r="BB230" s="70"/>
      <c r="BC230" s="70"/>
      <c r="BD230" s="70"/>
      <c r="BE230" s="70"/>
      <c r="BF230" s="70"/>
      <c r="BG230" s="70"/>
      <c r="BH230" s="70"/>
    </row>
    <row r="231" spans="2:60" x14ac:dyDescent="0.25"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  <c r="BG231" s="70"/>
      <c r="BH231" s="70"/>
    </row>
    <row r="232" spans="2:60" x14ac:dyDescent="0.25"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0"/>
      <c r="BB232" s="70"/>
      <c r="BC232" s="70"/>
      <c r="BD232" s="70"/>
      <c r="BE232" s="70"/>
      <c r="BF232" s="70"/>
      <c r="BG232" s="70"/>
      <c r="BH232" s="70"/>
    </row>
    <row r="233" spans="2:60" x14ac:dyDescent="0.25"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  <c r="BH233" s="70"/>
    </row>
    <row r="234" spans="2:60" x14ac:dyDescent="0.25"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  <c r="AP234" s="70"/>
      <c r="AQ234" s="70"/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  <c r="BG234" s="70"/>
      <c r="BH234" s="70"/>
    </row>
    <row r="235" spans="2:60" x14ac:dyDescent="0.25"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</row>
    <row r="236" spans="2:60" x14ac:dyDescent="0.25"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  <c r="BH236" s="70"/>
    </row>
    <row r="237" spans="2:60" x14ac:dyDescent="0.25"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  <c r="BG237" s="70"/>
      <c r="BH237" s="70"/>
    </row>
    <row r="238" spans="2:60" x14ac:dyDescent="0.25"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  <c r="AM238" s="70"/>
      <c r="AN238" s="70"/>
      <c r="AO238" s="70"/>
      <c r="AP238" s="70"/>
      <c r="AQ238" s="70"/>
      <c r="AR238" s="70"/>
      <c r="AS238" s="70"/>
      <c r="AT238" s="70"/>
      <c r="AU238" s="70"/>
      <c r="AV238" s="70"/>
      <c r="AW238" s="70"/>
      <c r="AX238" s="70"/>
      <c r="AY238" s="70"/>
      <c r="AZ238" s="70"/>
      <c r="BA238" s="70"/>
      <c r="BB238" s="70"/>
      <c r="BC238" s="70"/>
      <c r="BD238" s="70"/>
      <c r="BE238" s="70"/>
      <c r="BF238" s="70"/>
      <c r="BG238" s="70"/>
      <c r="BH238" s="70"/>
    </row>
    <row r="239" spans="2:60" x14ac:dyDescent="0.25"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  <c r="AN239" s="70"/>
      <c r="AO239" s="70"/>
      <c r="AP239" s="70"/>
      <c r="AQ239" s="70"/>
      <c r="AR239" s="70"/>
      <c r="AS239" s="70"/>
      <c r="AT239" s="70"/>
      <c r="AU239" s="70"/>
      <c r="AV239" s="70"/>
      <c r="AW239" s="70"/>
      <c r="AX239" s="70"/>
      <c r="AY239" s="70"/>
      <c r="AZ239" s="70"/>
      <c r="BA239" s="70"/>
      <c r="BB239" s="70"/>
      <c r="BC239" s="70"/>
      <c r="BD239" s="70"/>
      <c r="BE239" s="70"/>
      <c r="BF239" s="70"/>
      <c r="BG239" s="70"/>
      <c r="BH239" s="70"/>
    </row>
    <row r="240" spans="2:60" x14ac:dyDescent="0.25"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  <c r="AO240" s="70"/>
      <c r="AP240" s="70"/>
      <c r="AQ240" s="70"/>
      <c r="AR240" s="70"/>
      <c r="AS240" s="70"/>
      <c r="AT240" s="70"/>
      <c r="AU240" s="70"/>
      <c r="AV240" s="70"/>
      <c r="AW240" s="70"/>
      <c r="AX240" s="70"/>
      <c r="AY240" s="70"/>
      <c r="AZ240" s="70"/>
      <c r="BA240" s="70"/>
      <c r="BB240" s="70"/>
      <c r="BC240" s="70"/>
      <c r="BD240" s="70"/>
      <c r="BE240" s="70"/>
      <c r="BF240" s="70"/>
      <c r="BG240" s="70"/>
      <c r="BH240" s="70"/>
    </row>
    <row r="241" spans="2:60" x14ac:dyDescent="0.25"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  <c r="AO241" s="70"/>
      <c r="AP241" s="70"/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  <c r="BG241" s="70"/>
      <c r="BH241" s="70"/>
    </row>
    <row r="242" spans="2:60" x14ac:dyDescent="0.25"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  <c r="AO242" s="70"/>
      <c r="AP242" s="70"/>
      <c r="AQ242" s="70"/>
      <c r="AR242" s="70"/>
      <c r="AS242" s="70"/>
      <c r="AT242" s="70"/>
      <c r="AU242" s="70"/>
      <c r="AV242" s="70"/>
      <c r="AW242" s="70"/>
      <c r="AX242" s="70"/>
      <c r="AY242" s="70"/>
      <c r="AZ242" s="70"/>
      <c r="BA242" s="70"/>
      <c r="BB242" s="70"/>
      <c r="BC242" s="70"/>
      <c r="BD242" s="70"/>
      <c r="BE242" s="70"/>
      <c r="BF242" s="70"/>
      <c r="BG242" s="70"/>
      <c r="BH242" s="70"/>
    </row>
    <row r="243" spans="2:60" x14ac:dyDescent="0.25"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0"/>
      <c r="BH243" s="70"/>
    </row>
    <row r="244" spans="2:60" x14ac:dyDescent="0.25"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  <c r="AO244" s="70"/>
      <c r="AP244" s="70"/>
      <c r="AQ244" s="70"/>
      <c r="AR244" s="70"/>
      <c r="AS244" s="70"/>
      <c r="AT244" s="70"/>
      <c r="AU244" s="70"/>
      <c r="AV244" s="70"/>
      <c r="AW244" s="70"/>
      <c r="AX244" s="70"/>
      <c r="AY244" s="70"/>
      <c r="AZ244" s="70"/>
      <c r="BA244" s="70"/>
      <c r="BB244" s="70"/>
      <c r="BC244" s="70"/>
      <c r="BD244" s="70"/>
      <c r="BE244" s="70"/>
      <c r="BF244" s="70"/>
      <c r="BG244" s="70"/>
      <c r="BH244" s="70"/>
    </row>
    <row r="245" spans="2:60" x14ac:dyDescent="0.25"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  <c r="AN245" s="70"/>
      <c r="AO245" s="70"/>
      <c r="AP245" s="70"/>
      <c r="AQ245" s="70"/>
      <c r="AR245" s="70"/>
      <c r="AS245" s="70"/>
      <c r="AT245" s="70"/>
      <c r="AU245" s="70"/>
      <c r="AV245" s="70"/>
      <c r="AW245" s="70"/>
      <c r="AX245" s="70"/>
      <c r="AY245" s="70"/>
      <c r="AZ245" s="70"/>
      <c r="BA245" s="70"/>
      <c r="BB245" s="70"/>
      <c r="BC245" s="70"/>
      <c r="BD245" s="70"/>
      <c r="BE245" s="70"/>
      <c r="BF245" s="70"/>
      <c r="BG245" s="70"/>
      <c r="BH245" s="70"/>
    </row>
    <row r="246" spans="2:60" x14ac:dyDescent="0.25"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  <c r="AN246" s="70"/>
      <c r="AO246" s="70"/>
      <c r="AP246" s="70"/>
      <c r="AQ246" s="70"/>
      <c r="AR246" s="70"/>
      <c r="AS246" s="70"/>
      <c r="AT246" s="70"/>
      <c r="AU246" s="70"/>
      <c r="AV246" s="70"/>
      <c r="AW246" s="70"/>
      <c r="AX246" s="70"/>
      <c r="AY246" s="70"/>
      <c r="AZ246" s="70"/>
      <c r="BA246" s="70"/>
      <c r="BB246" s="70"/>
      <c r="BC246" s="70"/>
      <c r="BD246" s="70"/>
      <c r="BE246" s="70"/>
      <c r="BF246" s="70"/>
      <c r="BG246" s="70"/>
      <c r="BH246" s="70"/>
    </row>
    <row r="247" spans="2:60" x14ac:dyDescent="0.25"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  <c r="AM247" s="70"/>
      <c r="AN247" s="70"/>
      <c r="AO247" s="70"/>
      <c r="AP247" s="70"/>
      <c r="AQ247" s="70"/>
      <c r="AR247" s="70"/>
      <c r="AS247" s="70"/>
      <c r="AT247" s="70"/>
      <c r="AU247" s="70"/>
      <c r="AV247" s="70"/>
      <c r="AW247" s="70"/>
      <c r="AX247" s="70"/>
      <c r="AY247" s="70"/>
      <c r="AZ247" s="70"/>
      <c r="BA247" s="70"/>
      <c r="BB247" s="70"/>
      <c r="BC247" s="70"/>
      <c r="BD247" s="70"/>
      <c r="BE247" s="70"/>
      <c r="BF247" s="70"/>
      <c r="BG247" s="70"/>
      <c r="BH247" s="70"/>
    </row>
    <row r="248" spans="2:60" x14ac:dyDescent="0.25"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  <c r="AO248" s="70"/>
      <c r="AP248" s="70"/>
      <c r="AQ248" s="70"/>
      <c r="AR248" s="70"/>
      <c r="AS248" s="70"/>
      <c r="AT248" s="70"/>
      <c r="AU248" s="70"/>
      <c r="AV248" s="70"/>
      <c r="AW248" s="70"/>
      <c r="AX248" s="70"/>
      <c r="AY248" s="70"/>
      <c r="AZ248" s="70"/>
      <c r="BA248" s="70"/>
      <c r="BB248" s="70"/>
      <c r="BC248" s="70"/>
      <c r="BD248" s="70"/>
      <c r="BE248" s="70"/>
      <c r="BF248" s="70"/>
      <c r="BG248" s="70"/>
      <c r="BH248" s="70"/>
    </row>
    <row r="249" spans="2:60" x14ac:dyDescent="0.25"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  <c r="AO249" s="70"/>
      <c r="AP249" s="70"/>
      <c r="AQ249" s="70"/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0"/>
      <c r="BD249" s="70"/>
      <c r="BE249" s="70"/>
      <c r="BF249" s="70"/>
      <c r="BG249" s="70"/>
      <c r="BH249" s="70"/>
    </row>
    <row r="250" spans="2:60" x14ac:dyDescent="0.25"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  <c r="AO250" s="70"/>
      <c r="AP250" s="70"/>
      <c r="AQ250" s="70"/>
      <c r="AR250" s="70"/>
      <c r="AS250" s="70"/>
      <c r="AT250" s="70"/>
      <c r="AU250" s="70"/>
      <c r="AV250" s="70"/>
      <c r="AW250" s="70"/>
      <c r="AX250" s="70"/>
      <c r="AY250" s="70"/>
      <c r="AZ250" s="70"/>
      <c r="BA250" s="70"/>
      <c r="BB250" s="70"/>
      <c r="BC250" s="70"/>
      <c r="BD250" s="70"/>
      <c r="BE250" s="70"/>
      <c r="BF250" s="70"/>
      <c r="BG250" s="70"/>
      <c r="BH250" s="70"/>
    </row>
    <row r="251" spans="2:60" x14ac:dyDescent="0.25"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  <c r="AM251" s="70"/>
      <c r="AN251" s="70"/>
      <c r="AO251" s="70"/>
      <c r="AP251" s="70"/>
      <c r="AQ251" s="70"/>
      <c r="AR251" s="70"/>
      <c r="AS251" s="70"/>
      <c r="AT251" s="70"/>
      <c r="AU251" s="70"/>
      <c r="AV251" s="70"/>
      <c r="AW251" s="70"/>
      <c r="AX251" s="70"/>
      <c r="AY251" s="70"/>
      <c r="AZ251" s="70"/>
      <c r="BA251" s="70"/>
      <c r="BB251" s="70"/>
      <c r="BC251" s="70"/>
      <c r="BD251" s="70"/>
      <c r="BE251" s="70"/>
      <c r="BF251" s="70"/>
      <c r="BG251" s="70"/>
      <c r="BH251" s="70"/>
    </row>
    <row r="252" spans="2:60" x14ac:dyDescent="0.25"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  <c r="AN252" s="70"/>
      <c r="AO252" s="70"/>
      <c r="AP252" s="70"/>
      <c r="AQ252" s="70"/>
      <c r="AR252" s="70"/>
      <c r="AS252" s="70"/>
      <c r="AT252" s="70"/>
      <c r="AU252" s="70"/>
      <c r="AV252" s="70"/>
      <c r="AW252" s="70"/>
      <c r="AX252" s="70"/>
      <c r="AY252" s="70"/>
      <c r="AZ252" s="70"/>
      <c r="BA252" s="70"/>
      <c r="BB252" s="70"/>
      <c r="BC252" s="70"/>
      <c r="BD252" s="70"/>
      <c r="BE252" s="70"/>
      <c r="BF252" s="70"/>
      <c r="BG252" s="70"/>
      <c r="BH252" s="70"/>
    </row>
    <row r="253" spans="2:60" x14ac:dyDescent="0.25"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  <c r="AO253" s="70"/>
      <c r="AP253" s="70"/>
      <c r="AQ253" s="70"/>
      <c r="AR253" s="70"/>
      <c r="AS253" s="70"/>
      <c r="AT253" s="70"/>
      <c r="AU253" s="70"/>
      <c r="AV253" s="70"/>
      <c r="AW253" s="70"/>
      <c r="AX253" s="70"/>
      <c r="AY253" s="70"/>
      <c r="AZ253" s="70"/>
      <c r="BA253" s="70"/>
      <c r="BB253" s="70"/>
      <c r="BC253" s="70"/>
      <c r="BD253" s="70"/>
      <c r="BE253" s="70"/>
      <c r="BF253" s="70"/>
      <c r="BG253" s="70"/>
      <c r="BH253" s="70"/>
    </row>
    <row r="254" spans="2:60" x14ac:dyDescent="0.25"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</row>
    <row r="255" spans="2:60" x14ac:dyDescent="0.25"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</row>
  </sheetData>
  <mergeCells count="8">
    <mergeCell ref="A16:A17"/>
    <mergeCell ref="A1:F1"/>
    <mergeCell ref="A2:F2"/>
    <mergeCell ref="A3:F3"/>
    <mergeCell ref="A8:A9"/>
    <mergeCell ref="A10:A11"/>
    <mergeCell ref="A12:A13"/>
    <mergeCell ref="A14:A15"/>
  </mergeCells>
  <phoneticPr fontId="0" type="noConversion"/>
  <printOptions horizontalCentered="1" verticalCentered="1"/>
  <pageMargins left="0.75" right="0.75" top="1" bottom="1" header="0" footer="0"/>
  <pageSetup scale="8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Y17"/>
  <sheetViews>
    <sheetView showGridLines="0" topLeftCell="B1" zoomScale="110" zoomScaleNormal="110" workbookViewId="0">
      <selection activeCell="H17" sqref="H17"/>
    </sheetView>
  </sheetViews>
  <sheetFormatPr baseColWidth="10" defaultRowHeight="12.75" x14ac:dyDescent="0.2"/>
  <cols>
    <col min="1" max="1" width="1.5703125" style="12" hidden="1" customWidth="1"/>
    <col min="2" max="2" width="29.85546875" style="1" customWidth="1"/>
    <col min="3" max="3" width="14.42578125" style="12" customWidth="1"/>
    <col min="4" max="4" width="12.5703125" style="12" bestFit="1" customWidth="1"/>
    <col min="5" max="5" width="12" style="12" bestFit="1" customWidth="1"/>
    <col min="6" max="16384" width="11.42578125" style="12"/>
  </cols>
  <sheetData>
    <row r="1" spans="1:25" ht="15" x14ac:dyDescent="0.2">
      <c r="B1" s="223" t="s">
        <v>74</v>
      </c>
      <c r="C1" s="223"/>
    </row>
    <row r="2" spans="1:25" x14ac:dyDescent="0.2">
      <c r="B2" s="227" t="str">
        <f>'[2]Estados Financ. WEB'!$B$2:$D$2</f>
        <v>Al mes de Diciembre 2015</v>
      </c>
      <c r="C2" s="228"/>
      <c r="D2" s="5"/>
    </row>
    <row r="3" spans="1:25" x14ac:dyDescent="0.2">
      <c r="B3" s="215" t="s">
        <v>54</v>
      </c>
      <c r="C3" s="215"/>
    </row>
    <row r="4" spans="1:25" ht="15" x14ac:dyDescent="0.2">
      <c r="B4" s="226" t="s">
        <v>62</v>
      </c>
      <c r="C4" s="226"/>
      <c r="D4" s="13"/>
      <c r="E4" s="13"/>
      <c r="F4" s="13"/>
      <c r="G4" s="13"/>
      <c r="H4" s="13"/>
    </row>
    <row r="5" spans="1:25" x14ac:dyDescent="0.2">
      <c r="B5" s="164" t="s">
        <v>1</v>
      </c>
      <c r="C5" s="92">
        <f>+[2]Principal!$F$19</f>
        <v>852151.86387999996</v>
      </c>
      <c r="D5" s="6"/>
      <c r="E5" s="21"/>
    </row>
    <row r="6" spans="1:25" ht="18" customHeight="1" x14ac:dyDescent="0.2">
      <c r="B6" s="174" t="s">
        <v>2</v>
      </c>
      <c r="C6" s="175">
        <f>+[2]Principal!$F$20</f>
        <v>500291.95000999997</v>
      </c>
      <c r="D6" s="15"/>
      <c r="E6" s="21"/>
    </row>
    <row r="7" spans="1:25" ht="17.25" customHeight="1" x14ac:dyDescent="0.2">
      <c r="B7" s="165" t="s">
        <v>27</v>
      </c>
      <c r="C7" s="93">
        <f>+[2]Principal!$F$21</f>
        <v>351859.91386999999</v>
      </c>
      <c r="D7" s="15"/>
      <c r="E7" s="21"/>
    </row>
    <row r="8" spans="1:25" ht="15" x14ac:dyDescent="0.2">
      <c r="B8" s="226" t="s">
        <v>63</v>
      </c>
      <c r="C8" s="226"/>
      <c r="D8" s="16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8" customHeight="1" x14ac:dyDescent="0.2">
      <c r="B9" s="164" t="s">
        <v>3</v>
      </c>
      <c r="C9" s="94">
        <f>+[2]Principal!$F$4</f>
        <v>98855.508300000001</v>
      </c>
      <c r="D9" s="6"/>
      <c r="E9" s="21"/>
    </row>
    <row r="10" spans="1:25" ht="18" customHeight="1" x14ac:dyDescent="0.2">
      <c r="B10" s="176" t="s">
        <v>4</v>
      </c>
      <c r="C10" s="177">
        <f>+[2]Principal!$F$7</f>
        <v>67391.867660000004</v>
      </c>
      <c r="D10" s="6"/>
      <c r="E10" s="21"/>
    </row>
    <row r="11" spans="1:25" ht="18" customHeight="1" x14ac:dyDescent="0.2">
      <c r="B11" s="166" t="s">
        <v>5</v>
      </c>
      <c r="C11" s="95">
        <f>+[2]Principal!$F$14</f>
        <v>31463.640640000001</v>
      </c>
      <c r="D11" s="6"/>
      <c r="E11" s="21"/>
    </row>
    <row r="12" spans="1:25" ht="5.25" customHeight="1" x14ac:dyDescent="0.2">
      <c r="B12" s="17"/>
      <c r="C12" s="18"/>
      <c r="D12" s="6"/>
    </row>
    <row r="13" spans="1:25" x14ac:dyDescent="0.2">
      <c r="A13" s="2"/>
      <c r="B13" s="19"/>
      <c r="C13" s="20"/>
      <c r="D13" s="6"/>
    </row>
    <row r="14" spans="1:25" x14ac:dyDescent="0.2">
      <c r="A14" s="2"/>
      <c r="B14" s="7"/>
    </row>
    <row r="15" spans="1:25" x14ac:dyDescent="0.2">
      <c r="A15" s="2"/>
      <c r="B15" s="2"/>
    </row>
    <row r="16" spans="1:25" x14ac:dyDescent="0.2">
      <c r="A16" s="2"/>
      <c r="B16" s="2"/>
    </row>
    <row r="17" spans="1:2" x14ac:dyDescent="0.2">
      <c r="A17" s="2"/>
      <c r="B17" s="2"/>
    </row>
  </sheetData>
  <mergeCells count="5">
    <mergeCell ref="B4:C4"/>
    <mergeCell ref="B8:C8"/>
    <mergeCell ref="B1:C1"/>
    <mergeCell ref="B2:C2"/>
    <mergeCell ref="B3:C3"/>
  </mergeCells>
  <phoneticPr fontId="0" type="noConversion"/>
  <printOptions horizontalCentered="1" verticalCentered="1"/>
  <pageMargins left="0.75" right="0.75" top="1" bottom="1" header="0" footer="0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2:E12"/>
  <sheetViews>
    <sheetView showGridLines="0" zoomScale="85" zoomScaleNormal="85" workbookViewId="0"/>
  </sheetViews>
  <sheetFormatPr baseColWidth="10" defaultRowHeight="12.75" x14ac:dyDescent="0.2"/>
  <cols>
    <col min="1" max="1" width="13.140625" style="12" customWidth="1"/>
    <col min="2" max="16384" width="11.42578125" style="12"/>
  </cols>
  <sheetData>
    <row r="2" spans="1:5" x14ac:dyDescent="0.2">
      <c r="A2" s="8"/>
      <c r="B2" s="8"/>
      <c r="C2" s="8"/>
      <c r="D2" s="8"/>
      <c r="E2" s="8"/>
    </row>
    <row r="3" spans="1:5" x14ac:dyDescent="0.2">
      <c r="A3" s="9"/>
      <c r="B3" s="9"/>
      <c r="C3" s="9"/>
      <c r="E3" s="8"/>
    </row>
    <row r="4" spans="1:5" x14ac:dyDescent="0.2">
      <c r="A4" s="9"/>
      <c r="B4" s="9"/>
      <c r="C4" s="9"/>
      <c r="E4" s="8"/>
    </row>
    <row r="5" spans="1:5" x14ac:dyDescent="0.2">
      <c r="A5" s="10" t="s">
        <v>32</v>
      </c>
      <c r="B5" s="11">
        <f>+'GESTION OPERATIVA'!F10</f>
        <v>1937</v>
      </c>
      <c r="C5" s="9"/>
      <c r="E5" s="8"/>
    </row>
    <row r="6" spans="1:5" x14ac:dyDescent="0.2">
      <c r="A6" s="10" t="s">
        <v>33</v>
      </c>
      <c r="B6" s="11">
        <f>+'GESTION OPERATIVA'!F12</f>
        <v>4313</v>
      </c>
      <c r="C6" s="9"/>
      <c r="E6" s="8"/>
    </row>
    <row r="7" spans="1:5" x14ac:dyDescent="0.2">
      <c r="A7" s="10" t="s">
        <v>34</v>
      </c>
      <c r="B7" s="11">
        <f>+'GESTION OPERATIVA'!F14</f>
        <v>864</v>
      </c>
      <c r="C7" s="9"/>
      <c r="E7" s="8"/>
    </row>
    <row r="8" spans="1:5" x14ac:dyDescent="0.2">
      <c r="A8" s="10" t="s">
        <v>35</v>
      </c>
      <c r="B8" s="11">
        <f>+'GESTION OPERATIVA'!F16</f>
        <v>445</v>
      </c>
      <c r="C8" s="9"/>
      <c r="E8" s="8"/>
    </row>
    <row r="9" spans="1:5" x14ac:dyDescent="0.2">
      <c r="A9" s="10" t="s">
        <v>22</v>
      </c>
      <c r="B9" s="11">
        <f>SUM(B5:B8)</f>
        <v>7559</v>
      </c>
      <c r="C9" s="9"/>
      <c r="E9" s="8"/>
    </row>
    <row r="10" spans="1:5" x14ac:dyDescent="0.2">
      <c r="A10" s="9"/>
      <c r="B10" s="9"/>
      <c r="C10" s="9"/>
    </row>
    <row r="11" spans="1:5" x14ac:dyDescent="0.2">
      <c r="A11" s="9"/>
      <c r="B11" s="9"/>
      <c r="C11" s="9"/>
    </row>
    <row r="12" spans="1:5" x14ac:dyDescent="0.2">
      <c r="A12" s="9"/>
      <c r="B12" s="9"/>
      <c r="C12" s="9"/>
    </row>
  </sheetData>
  <phoneticPr fontId="10" type="noConversion"/>
  <printOptions horizontalCentered="1" verticalCentered="1"/>
  <pageMargins left="0.74803149606299213" right="0.74803149606299213" top="0.43307086614173229" bottom="0.26" header="0" footer="0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SINTESIS HISTORIA 1</vt:lpstr>
      <vt:lpstr>SINTESIS HIST.  2</vt:lpstr>
      <vt:lpstr>CIFRAS RELEVANTES</vt:lpstr>
      <vt:lpstr>GESTION OPERATIVA</vt:lpstr>
      <vt:lpstr>ESTADOS FINANCIEROS</vt:lpstr>
      <vt:lpstr>GRAFICO</vt:lpstr>
      <vt:lpstr>'CIFRAS RELEVANTES'!Área_de_impresión</vt:lpstr>
      <vt:lpstr>'ESTADOS FINANCIEROS'!Área_de_impresión</vt:lpstr>
      <vt:lpstr>'GESTION OPERATIVA'!Área_de_impresión</vt:lpstr>
      <vt:lpstr>'SINTESIS HIST.  2'!Área_de_impresión</vt:lpstr>
      <vt:lpstr>'SINTESIS HISTORIA 1'!Área_de_impresión</vt:lpstr>
    </vt:vector>
  </TitlesOfParts>
  <Company>fsv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Planificación</dc:creator>
  <cp:lastModifiedBy>Área de Planeación</cp:lastModifiedBy>
  <cp:lastPrinted>2014-04-28T22:32:33Z</cp:lastPrinted>
  <dcterms:created xsi:type="dcterms:W3CDTF">2003-07-31T17:04:10Z</dcterms:created>
  <dcterms:modified xsi:type="dcterms:W3CDTF">2016-01-27T18:03:04Z</dcterms:modified>
</cp:coreProperties>
</file>