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RELEVANTES'!$B$1:$C$19</definedName>
    <definedName name="_xlnm.Print_Area" localSheetId="4">'ESTADOS FINANCIEROS'!$B$1:$C$11</definedName>
    <definedName name="_xlnm.Print_Area" localSheetId="3">'GESTION OPERATIVA'!$A$1:$F$20</definedName>
    <definedName name="_xlnm.Print_Area" localSheetId="1">'SINTESIS HIST.  2'!$A$1:$L$53</definedName>
    <definedName name="_xlnm.Print_Area" localSheetId="0">'SINTESIS HISTORIA 1'!$A$1:$K$53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L49" i="11" l="1"/>
  <c r="K49" i="11"/>
  <c r="K50" i="11" s="1"/>
  <c r="J49" i="11"/>
  <c r="I49" i="11"/>
  <c r="H49" i="11"/>
  <c r="G49" i="11"/>
  <c r="F49" i="11"/>
  <c r="E49" i="11"/>
  <c r="D49" i="11"/>
  <c r="C49" i="11"/>
  <c r="K49" i="4"/>
  <c r="J49" i="4"/>
  <c r="I49" i="4"/>
  <c r="H49" i="4"/>
  <c r="G49" i="4"/>
  <c r="G50" i="4" s="1"/>
  <c r="F49" i="4"/>
  <c r="E49" i="4"/>
  <c r="D49" i="4"/>
  <c r="D50" i="4" s="1"/>
  <c r="C49" i="4"/>
  <c r="B6" i="8" l="1"/>
  <c r="C6" i="8"/>
  <c r="D6" i="8"/>
  <c r="E6" i="8"/>
  <c r="F6" i="8"/>
  <c r="F7" i="8" l="1"/>
  <c r="E7" i="8"/>
  <c r="D7" i="8"/>
  <c r="C7" i="8"/>
  <c r="B7" i="8"/>
  <c r="C17" i="6" l="1"/>
  <c r="C16" i="6"/>
  <c r="C15" i="6"/>
  <c r="F5" i="8" l="1"/>
  <c r="E5" i="8"/>
  <c r="D5" i="8"/>
  <c r="C5" i="8"/>
  <c r="B5" i="8"/>
  <c r="B2" i="7" l="1"/>
  <c r="F17" i="8"/>
  <c r="E17" i="8"/>
  <c r="D17" i="8"/>
  <c r="C17" i="8"/>
  <c r="B17" i="8"/>
  <c r="F16" i="8"/>
  <c r="E16" i="8"/>
  <c r="D16" i="8"/>
  <c r="C16" i="8"/>
  <c r="B16" i="8"/>
  <c r="A2" i="8"/>
  <c r="C11" i="7"/>
  <c r="C10" i="7"/>
  <c r="C9" i="7"/>
  <c r="C7" i="7"/>
  <c r="C6" i="7"/>
  <c r="C5" i="7"/>
  <c r="F15" i="8"/>
  <c r="E15" i="8"/>
  <c r="D15" i="8"/>
  <c r="C15" i="8"/>
  <c r="B15" i="8"/>
  <c r="F14" i="8"/>
  <c r="E14" i="8"/>
  <c r="D14" i="8"/>
  <c r="C14" i="8"/>
  <c r="B14" i="8"/>
  <c r="F13" i="8"/>
  <c r="E13" i="8"/>
  <c r="D13" i="8"/>
  <c r="C13" i="8"/>
  <c r="B13" i="8"/>
  <c r="F12" i="8"/>
  <c r="E12" i="8"/>
  <c r="D12" i="8"/>
  <c r="C12" i="8"/>
  <c r="B12" i="8"/>
  <c r="F11" i="8"/>
  <c r="E11" i="8"/>
  <c r="D11" i="8"/>
  <c r="C11" i="8"/>
  <c r="B11" i="8"/>
  <c r="F10" i="8"/>
  <c r="E10" i="8"/>
  <c r="D10" i="8"/>
  <c r="C10" i="8"/>
  <c r="B10" i="8"/>
  <c r="F9" i="8"/>
  <c r="E9" i="8"/>
  <c r="D9" i="8"/>
  <c r="C9" i="8"/>
  <c r="B9" i="8"/>
  <c r="F8" i="8"/>
  <c r="E8" i="8"/>
  <c r="D8" i="8"/>
  <c r="C8" i="8"/>
  <c r="B8" i="8"/>
  <c r="B2" i="6"/>
  <c r="B2" i="11"/>
  <c r="B2" i="4"/>
  <c r="B1" i="6"/>
  <c r="B17" i="6"/>
  <c r="B16" i="6"/>
  <c r="B15" i="6"/>
  <c r="C11" i="6" l="1"/>
  <c r="C9" i="6"/>
  <c r="C5" i="6"/>
  <c r="F50" i="4"/>
  <c r="C8" i="6"/>
  <c r="E50" i="4"/>
  <c r="C7" i="6"/>
  <c r="C4" i="8"/>
  <c r="D4" i="8"/>
  <c r="E4" i="8"/>
  <c r="F4" i="8"/>
  <c r="I50" i="11"/>
  <c r="J50" i="11"/>
  <c r="C10" i="6"/>
  <c r="C50" i="4"/>
  <c r="C4" i="6"/>
  <c r="C6" i="6"/>
  <c r="B7" i="10"/>
  <c r="B6" i="10"/>
  <c r="B5" i="10"/>
  <c r="F25" i="8"/>
  <c r="F27" i="8" s="1"/>
  <c r="E25" i="8"/>
  <c r="E27" i="8" s="1"/>
  <c r="D25" i="8"/>
  <c r="D27" i="8" s="1"/>
  <c r="C25" i="8"/>
  <c r="C27" i="8" s="1"/>
  <c r="B25" i="8"/>
  <c r="B27" i="8" s="1"/>
  <c r="F24" i="8"/>
  <c r="F26" i="8" s="1"/>
  <c r="B8" i="10"/>
  <c r="E24" i="8"/>
  <c r="E26" i="8" s="1"/>
  <c r="D24" i="8"/>
  <c r="D26" i="8" s="1"/>
  <c r="C24" i="8"/>
  <c r="C26" i="8" s="1"/>
  <c r="B24" i="8"/>
  <c r="B26" i="8" s="1"/>
  <c r="C12" i="6"/>
  <c r="C13" i="6"/>
  <c r="B9" i="10"/>
</calcChain>
</file>

<file path=xl/sharedStrings.xml><?xml version="1.0" encoding="utf-8"?>
<sst xmlns="http://schemas.openxmlformats.org/spreadsheetml/2006/main" count="156" uniqueCount="78">
  <si>
    <t>Número</t>
  </si>
  <si>
    <t>Activo</t>
  </si>
  <si>
    <t>Pasivo</t>
  </si>
  <si>
    <t>Ingresos de Operación</t>
  </si>
  <si>
    <t>Gastos de Operación</t>
  </si>
  <si>
    <t>Superávit del Ejercicio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</si>
  <si>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</si>
  <si>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</si>
  <si>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</si>
  <si>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</si>
  <si>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</si>
  <si>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</si>
  <si>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</si>
  <si>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</si>
  <si>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Familias Beneficiadas                   </t>
  </si>
  <si>
    <t>Salvadoreños Beneficiados</t>
  </si>
  <si>
    <t>2004</t>
  </si>
  <si>
    <t>2005</t>
  </si>
  <si>
    <t>2006</t>
  </si>
  <si>
    <t xml:space="preserve">  </t>
  </si>
  <si>
    <t>2007</t>
  </si>
  <si>
    <t>2008</t>
  </si>
  <si>
    <t>Total</t>
  </si>
  <si>
    <t>2009</t>
  </si>
  <si>
    <t>2010</t>
  </si>
  <si>
    <t>2011</t>
  </si>
  <si>
    <t>2012</t>
  </si>
  <si>
    <t>Patrimonio</t>
  </si>
  <si>
    <t>2013</t>
  </si>
  <si>
    <t>-</t>
  </si>
  <si>
    <t>2014</t>
  </si>
  <si>
    <t>2015</t>
  </si>
  <si>
    <t>Vivienda Nueva</t>
  </si>
  <si>
    <t>Vivienda Usada</t>
  </si>
  <si>
    <t>Viviendas del FSV</t>
  </si>
  <si>
    <t>Otras Líneas</t>
  </si>
  <si>
    <t>Año</t>
  </si>
  <si>
    <t>Miles de US$</t>
  </si>
  <si>
    <t>Saldos Cartera Hipotecaria</t>
  </si>
  <si>
    <t>Créditos escriturados
Vivienda Nueva</t>
  </si>
  <si>
    <t>Tasa de Interés Ponderada</t>
  </si>
  <si>
    <t>Salvadoreños beneficiados</t>
  </si>
  <si>
    <t>Activa</t>
  </si>
  <si>
    <t>Pasiva</t>
  </si>
  <si>
    <t>Saldos Balance</t>
  </si>
  <si>
    <t>Estados de Resultados</t>
  </si>
  <si>
    <t>Ingresos</t>
  </si>
  <si>
    <t>Gasto</t>
  </si>
  <si>
    <t>Superávit</t>
  </si>
  <si>
    <t>Colocación Títulos Valores</t>
  </si>
  <si>
    <t>Devolución Cotizaciones</t>
  </si>
  <si>
    <t>Saldos depósitos Cotizaciones</t>
  </si>
  <si>
    <t>Devolución de Cotizaciones</t>
  </si>
  <si>
    <t>Gestión operativa</t>
  </si>
  <si>
    <t>(monto en miles de US$)</t>
  </si>
  <si>
    <t>Recursos</t>
  </si>
  <si>
    <t>Recuperación de cuotas</t>
  </si>
  <si>
    <t>Ingresos de cotizaciones</t>
  </si>
  <si>
    <t>Emisión de Títulos valores</t>
  </si>
  <si>
    <t>Total Créditos otorgados</t>
  </si>
  <si>
    <t>Vivienda nueva</t>
  </si>
  <si>
    <t>Vivienda usada</t>
  </si>
  <si>
    <t>Balance</t>
  </si>
  <si>
    <t>Estado de Resultados</t>
  </si>
  <si>
    <t>Registro en número de hipotecas</t>
  </si>
  <si>
    <t>Monitor de Operaciones, Gerencia de Planificación, FSV.</t>
  </si>
  <si>
    <t>Fuente:</t>
  </si>
  <si>
    <t>1/ a partir de 1996 los créditos escriturados incluye generación de hipotecas.</t>
  </si>
  <si>
    <t>ND : No disponible.</t>
  </si>
  <si>
    <r>
      <t xml:space="preserve">Créditos escriturados </t>
    </r>
    <r>
      <rPr>
        <b/>
        <vertAlign val="superscript"/>
        <sz val="9"/>
        <rFont val="Calibri"/>
        <family val="2"/>
      </rPr>
      <t>1/</t>
    </r>
  </si>
  <si>
    <t>Total histórico de créditos otorgados por el FSV</t>
  </si>
  <si>
    <t>Créditos históricos para adquisición de Vivienda Nueva</t>
  </si>
  <si>
    <t>Otras líneas</t>
  </si>
  <si>
    <t>(Monto en miles de US$)</t>
  </si>
  <si>
    <t>Estados Financieros</t>
  </si>
  <si>
    <t>Fondo Social para la Vivienda</t>
  </si>
  <si>
    <r>
      <t>Cartera Hipotecaria</t>
    </r>
    <r>
      <rPr>
        <vertAlign val="superscript"/>
        <sz val="9"/>
        <rFont val="Calibri"/>
        <family val="2"/>
      </rPr>
      <t>1/</t>
    </r>
  </si>
  <si>
    <r>
      <rPr>
        <vertAlign val="superscript"/>
        <sz val="7"/>
        <rFont val="Calibri"/>
        <family val="2"/>
      </rPr>
      <t>1/</t>
    </r>
    <r>
      <rPr>
        <sz val="7"/>
        <rFont val="Calibri"/>
        <family val="2"/>
      </rPr>
      <t xml:space="preserve"> Saldo Cartera hipotecaria bruta.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</si>
</sst>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4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vertAlign val="superscript"/>
      <sz val="9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u/>
      <sz val="12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u/>
      <sz val="7"/>
      <name val="Calibri"/>
      <family val="2"/>
    </font>
    <font>
      <sz val="7"/>
      <name val="Calibri"/>
      <family val="2"/>
    </font>
    <font>
      <sz val="11"/>
      <color indexed="60"/>
      <name val="Calibri"/>
      <family val="2"/>
    </font>
    <font>
      <sz val="12"/>
      <color indexed="18"/>
      <name val="Calibri"/>
      <family val="2"/>
    </font>
    <font>
      <sz val="10"/>
      <color indexed="10"/>
      <name val="Calibri"/>
      <family val="2"/>
    </font>
    <font>
      <sz val="10"/>
      <color indexed="18"/>
      <name val="Calibri"/>
      <family val="2"/>
    </font>
    <font>
      <b/>
      <sz val="10"/>
      <color indexed="10"/>
      <name val="Calibri"/>
      <family val="2"/>
    </font>
    <font>
      <sz val="10"/>
      <color indexed="9"/>
      <name val="Calibri"/>
      <family val="2"/>
    </font>
    <font>
      <sz val="10"/>
      <color rgb="FFFF0000"/>
      <name val="Calibri"/>
      <family val="2"/>
    </font>
    <font>
      <vertAlign val="superscript"/>
      <sz val="9"/>
      <name val="Calibri"/>
      <family val="2"/>
    </font>
    <font>
      <vertAlign val="superscript"/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27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3" borderId="0" xfId="0" applyFont="1" applyFill="1"/>
    <xf numFmtId="3" fontId="12" fillId="3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1" fillId="2" borderId="0" xfId="0" applyNumberFormat="1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13" fillId="2" borderId="0" xfId="0" applyFont="1" applyFill="1"/>
    <xf numFmtId="0" fontId="8" fillId="2" borderId="0" xfId="0" applyFont="1" applyFill="1"/>
    <xf numFmtId="0" fontId="14" fillId="2" borderId="0" xfId="0" applyFont="1" applyFill="1"/>
    <xf numFmtId="165" fontId="8" fillId="2" borderId="0" xfId="0" applyNumberFormat="1" applyFont="1" applyFill="1"/>
    <xf numFmtId="8" fontId="1" fillId="2" borderId="0" xfId="0" applyNumberFormat="1" applyFont="1" applyFill="1"/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3" fontId="16" fillId="2" borderId="5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center" vertical="center"/>
    </xf>
    <xf numFmtId="37" fontId="16" fillId="2" borderId="5" xfId="0" applyNumberFormat="1" applyFont="1" applyFill="1" applyBorder="1" applyAlignment="1" applyProtection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168" fontId="16" fillId="2" borderId="5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/>
    </xf>
    <xf numFmtId="3" fontId="16" fillId="2" borderId="1" xfId="0" applyNumberFormat="1" applyFont="1" applyFill="1" applyBorder="1" applyAlignment="1" applyProtection="1">
      <alignment horizontal="center" vertical="center"/>
    </xf>
    <xf numFmtId="170" fontId="16" fillId="2" borderId="1" xfId="0" applyNumberFormat="1" applyFont="1" applyFill="1" applyBorder="1" applyAlignment="1" applyProtection="1">
      <alignment horizontal="right" vertical="center"/>
    </xf>
    <xf numFmtId="37" fontId="16" fillId="2" borderId="1" xfId="0" applyNumberFormat="1" applyFont="1" applyFill="1" applyBorder="1" applyAlignment="1" applyProtection="1">
      <alignment horizontal="center" vertical="center"/>
    </xf>
    <xf numFmtId="167" fontId="16" fillId="2" borderId="1" xfId="1" applyNumberFormat="1" applyFont="1" applyFill="1" applyBorder="1" applyAlignment="1">
      <alignment horizontal="center" vertical="center"/>
    </xf>
    <xf numFmtId="170" fontId="16" fillId="2" borderId="1" xfId="1" applyNumberFormat="1" applyFont="1" applyFill="1" applyBorder="1" applyAlignment="1">
      <alignment horizontal="right" vertical="center"/>
    </xf>
    <xf numFmtId="10" fontId="16" fillId="2" borderId="1" xfId="1" applyNumberFormat="1" applyFont="1" applyFill="1" applyBorder="1" applyAlignment="1">
      <alignment horizontal="center" vertical="center"/>
    </xf>
    <xf numFmtId="10" fontId="16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0" applyNumberFormat="1" applyFont="1" applyFill="1" applyBorder="1" applyAlignment="1" applyProtection="1">
      <alignment horizontal="right" vertical="center"/>
    </xf>
    <xf numFmtId="37" fontId="17" fillId="2" borderId="1" xfId="0" applyNumberFormat="1" applyFont="1" applyFill="1" applyBorder="1" applyAlignment="1" applyProtection="1">
      <alignment horizontal="center" vertical="center"/>
    </xf>
    <xf numFmtId="170" fontId="17" fillId="2" borderId="1" xfId="1" applyNumberFormat="1" applyFont="1" applyFill="1" applyBorder="1" applyAlignment="1">
      <alignment horizontal="right" vertical="center"/>
    </xf>
    <xf numFmtId="10" fontId="17" fillId="2" borderId="1" xfId="1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3" fontId="19" fillId="2" borderId="7" xfId="0" applyNumberFormat="1" applyFont="1" applyFill="1" applyBorder="1" applyAlignment="1" applyProtection="1">
      <alignment horizontal="center" vertical="center"/>
    </xf>
    <xf numFmtId="170" fontId="18" fillId="2" borderId="7" xfId="0" applyNumberFormat="1" applyFont="1" applyFill="1" applyBorder="1" applyAlignment="1" applyProtection="1">
      <alignment horizontal="right" vertical="center"/>
    </xf>
    <xf numFmtId="37" fontId="18" fillId="2" borderId="7" xfId="0" applyNumberFormat="1" applyFont="1" applyFill="1" applyBorder="1" applyAlignment="1" applyProtection="1">
      <alignment horizontal="center" vertical="center"/>
    </xf>
    <xf numFmtId="3" fontId="18" fillId="2" borderId="7" xfId="0" applyNumberFormat="1" applyFont="1" applyFill="1" applyBorder="1" applyAlignment="1" applyProtection="1">
      <alignment horizontal="center" vertical="center"/>
    </xf>
    <xf numFmtId="170" fontId="16" fillId="2" borderId="5" xfId="0" applyNumberFormat="1" applyFont="1" applyFill="1" applyBorder="1" applyAlignment="1" applyProtection="1">
      <alignment horizontal="right" vertical="center"/>
    </xf>
    <xf numFmtId="171" fontId="16" fillId="2" borderId="5" xfId="0" applyNumberFormat="1" applyFont="1" applyFill="1" applyBorder="1" applyAlignment="1" applyProtection="1">
      <alignment horizontal="right" vertical="center"/>
    </xf>
    <xf numFmtId="172" fontId="16" fillId="2" borderId="5" xfId="0" applyNumberFormat="1" applyFont="1" applyFill="1" applyBorder="1" applyAlignment="1" applyProtection="1">
      <alignment horizontal="center" vertical="center"/>
    </xf>
    <xf numFmtId="171" fontId="16" fillId="2" borderId="1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 applyProtection="1">
      <alignment horizontal="center" vertical="center"/>
    </xf>
    <xf numFmtId="165" fontId="16" fillId="2" borderId="9" xfId="0" applyNumberFormat="1" applyFont="1" applyFill="1" applyBorder="1" applyAlignment="1" applyProtection="1">
      <alignment vertical="center"/>
    </xf>
    <xf numFmtId="165" fontId="16" fillId="2" borderId="6" xfId="0" applyNumberFormat="1" applyFont="1" applyFill="1" applyBorder="1" applyAlignment="1" applyProtection="1">
      <alignment vertical="center"/>
    </xf>
    <xf numFmtId="165" fontId="16" fillId="2" borderId="10" xfId="0" applyNumberFormat="1" applyFont="1" applyFill="1" applyBorder="1" applyAlignment="1" applyProtection="1">
      <alignment vertical="center"/>
    </xf>
    <xf numFmtId="170" fontId="18" fillId="2" borderId="7" xfId="1" applyNumberFormat="1" applyFont="1" applyFill="1" applyBorder="1" applyAlignment="1">
      <alignment vertical="center"/>
    </xf>
    <xf numFmtId="166" fontId="16" fillId="2" borderId="7" xfId="0" applyNumberFormat="1" applyFont="1" applyFill="1" applyBorder="1" applyAlignment="1" applyProtection="1">
      <alignment vertical="center"/>
    </xf>
    <xf numFmtId="3" fontId="16" fillId="2" borderId="5" xfId="1" applyNumberFormat="1" applyFont="1" applyFill="1" applyBorder="1" applyAlignment="1">
      <alignment horizontal="center" vertical="center"/>
    </xf>
    <xf numFmtId="3" fontId="16" fillId="2" borderId="1" xfId="1" applyNumberFormat="1" applyFont="1" applyFill="1" applyBorder="1" applyAlignment="1">
      <alignment horizontal="center" vertical="center"/>
    </xf>
    <xf numFmtId="3" fontId="18" fillId="2" borderId="7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2" borderId="0" xfId="0" applyFont="1" applyFill="1"/>
    <xf numFmtId="0" fontId="26" fillId="2" borderId="0" xfId="0" applyFont="1" applyFill="1"/>
    <xf numFmtId="0" fontId="26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3" fontId="27" fillId="2" borderId="0" xfId="0" applyNumberFormat="1" applyFont="1" applyFill="1"/>
    <xf numFmtId="3" fontId="25" fillId="2" borderId="0" xfId="0" applyNumberFormat="1" applyFont="1" applyFill="1"/>
    <xf numFmtId="4" fontId="25" fillId="2" borderId="0" xfId="0" applyNumberFormat="1" applyFont="1" applyFill="1"/>
    <xf numFmtId="4" fontId="27" fillId="2" borderId="0" xfId="0" applyNumberFormat="1" applyFont="1" applyFill="1"/>
    <xf numFmtId="0" fontId="28" fillId="2" borderId="4" xfId="0" applyFont="1" applyFill="1" applyBorder="1"/>
    <xf numFmtId="4" fontId="27" fillId="2" borderId="4" xfId="0" applyNumberFormat="1" applyFont="1" applyFill="1" applyBorder="1"/>
    <xf numFmtId="4" fontId="27" fillId="2" borderId="0" xfId="0" applyNumberFormat="1" applyFont="1" applyFill="1" applyBorder="1"/>
    <xf numFmtId="0" fontId="26" fillId="2" borderId="0" xfId="0" applyFont="1" applyFill="1" applyBorder="1"/>
    <xf numFmtId="165" fontId="25" fillId="2" borderId="0" xfId="0" applyNumberFormat="1" applyFont="1" applyFill="1"/>
    <xf numFmtId="3" fontId="30" fillId="2" borderId="0" xfId="0" applyNumberFormat="1" applyFont="1" applyFill="1"/>
    <xf numFmtId="169" fontId="30" fillId="2" borderId="0" xfId="0" applyNumberFormat="1" applyFont="1" applyFill="1"/>
    <xf numFmtId="165" fontId="30" fillId="2" borderId="0" xfId="0" applyNumberFormat="1" applyFont="1" applyFill="1"/>
    <xf numFmtId="3" fontId="15" fillId="0" borderId="5" xfId="0" applyNumberFormat="1" applyFont="1" applyFill="1" applyBorder="1" applyAlignment="1">
      <alignment horizontal="center"/>
    </xf>
    <xf numFmtId="169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 vertical="center" wrapText="1" indent="1"/>
    </xf>
    <xf numFmtId="3" fontId="21" fillId="0" borderId="1" xfId="0" applyNumberFormat="1" applyFont="1" applyFill="1" applyBorder="1" applyAlignment="1">
      <alignment horizontal="center"/>
    </xf>
    <xf numFmtId="3" fontId="31" fillId="0" borderId="5" xfId="0" applyNumberFormat="1" applyFont="1" applyFill="1" applyBorder="1" applyAlignment="1">
      <alignment horizontal="center"/>
    </xf>
    <xf numFmtId="169" fontId="31" fillId="0" borderId="8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 indent="1"/>
    </xf>
    <xf numFmtId="3" fontId="31" fillId="2" borderId="5" xfId="0" applyNumberFormat="1" applyFont="1" applyFill="1" applyBorder="1" applyAlignment="1">
      <alignment horizontal="center"/>
    </xf>
    <xf numFmtId="0" fontId="21" fillId="2" borderId="8" xfId="0" applyFont="1" applyFill="1" applyBorder="1" applyAlignment="1">
      <alignment horizontal="left" indent="1"/>
    </xf>
    <xf numFmtId="3" fontId="31" fillId="2" borderId="8" xfId="0" applyNumberFormat="1" applyFont="1" applyFill="1" applyBorder="1" applyAlignment="1">
      <alignment horizontal="center"/>
    </xf>
    <xf numFmtId="169" fontId="20" fillId="0" borderId="5" xfId="0" applyNumberFormat="1" applyFont="1" applyFill="1" applyBorder="1" applyAlignment="1">
      <alignment horizontal="right" vertical="center"/>
    </xf>
    <xf numFmtId="169" fontId="20" fillId="0" borderId="8" xfId="0" applyNumberFormat="1" applyFont="1" applyFill="1" applyBorder="1" applyAlignment="1">
      <alignment horizontal="right" vertical="center"/>
    </xf>
    <xf numFmtId="169" fontId="32" fillId="0" borderId="5" xfId="0" applyNumberFormat="1" applyFont="1" applyFill="1" applyBorder="1" applyAlignment="1">
      <alignment horizontal="right" vertical="center"/>
    </xf>
    <xf numFmtId="169" fontId="32" fillId="2" borderId="8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18" fillId="0" borderId="7" xfId="0" applyFont="1" applyFill="1" applyBorder="1" applyAlignment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69" fontId="19" fillId="0" borderId="8" xfId="0" applyNumberFormat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169" fontId="31" fillId="0" borderId="8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Border="1" applyAlignment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165" fontId="16" fillId="2" borderId="0" xfId="0" applyNumberFormat="1" applyFont="1" applyFill="1" applyBorder="1" applyAlignment="1" applyProtection="1">
      <alignment vertical="center"/>
    </xf>
    <xf numFmtId="165" fontId="16" fillId="2" borderId="0" xfId="0" applyNumberFormat="1" applyFont="1" applyFill="1" applyBorder="1" applyAlignment="1" applyProtection="1">
      <alignment horizontal="center" vertical="center"/>
    </xf>
    <xf numFmtId="167" fontId="16" fillId="2" borderId="0" xfId="1" applyNumberFormat="1" applyFont="1" applyFill="1" applyBorder="1" applyAlignment="1">
      <alignment vertical="center"/>
    </xf>
    <xf numFmtId="165" fontId="16" fillId="2" borderId="0" xfId="1" applyNumberFormat="1" applyFont="1" applyFill="1" applyBorder="1" applyAlignment="1">
      <alignment vertical="center"/>
    </xf>
    <xf numFmtId="166" fontId="16" fillId="2" borderId="0" xfId="0" applyNumberFormat="1" applyFont="1" applyFill="1" applyBorder="1" applyAlignment="1" applyProtection="1">
      <alignment vertical="center"/>
    </xf>
    <xf numFmtId="0" fontId="34" fillId="2" borderId="0" xfId="0" applyFont="1" applyFill="1" applyAlignment="1">
      <alignment vertical="center"/>
    </xf>
    <xf numFmtId="165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17" fontId="24" fillId="2" borderId="0" xfId="0" applyNumberFormat="1" applyFont="1" applyFill="1" applyAlignment="1">
      <alignment horizontal="left" vertical="center"/>
    </xf>
    <xf numFmtId="165" fontId="26" fillId="2" borderId="0" xfId="0" applyNumberFormat="1" applyFont="1" applyFill="1" applyAlignment="1">
      <alignment vertical="center"/>
    </xf>
    <xf numFmtId="167" fontId="36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5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horizontal="right" vertical="center"/>
    </xf>
    <xf numFmtId="165" fontId="38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165" fontId="37" fillId="2" borderId="0" xfId="0" applyNumberFormat="1" applyFont="1" applyFill="1" applyAlignment="1">
      <alignment vertical="center"/>
    </xf>
    <xf numFmtId="0" fontId="22" fillId="2" borderId="0" xfId="0" applyFont="1" applyFill="1" applyBorder="1"/>
    <xf numFmtId="0" fontId="22" fillId="2" borderId="0" xfId="0" applyFont="1" applyFill="1"/>
    <xf numFmtId="0" fontId="16" fillId="2" borderId="0" xfId="0" applyFont="1" applyFill="1"/>
    <xf numFmtId="43" fontId="16" fillId="2" borderId="0" xfId="0" applyNumberFormat="1" applyFont="1" applyFill="1"/>
    <xf numFmtId="0" fontId="16" fillId="2" borderId="0" xfId="0" applyFont="1" applyFill="1" applyBorder="1"/>
    <xf numFmtId="0" fontId="35" fillId="0" borderId="0" xfId="0" applyFont="1" applyFill="1"/>
    <xf numFmtId="0" fontId="17" fillId="2" borderId="0" xfId="0" applyFont="1" applyFill="1"/>
    <xf numFmtId="0" fontId="35" fillId="2" borderId="0" xfId="0" applyFont="1" applyFill="1"/>
    <xf numFmtId="0" fontId="35" fillId="2" borderId="0" xfId="0" applyFont="1" applyFill="1" applyBorder="1"/>
    <xf numFmtId="0" fontId="20" fillId="0" borderId="9" xfId="0" applyFont="1" applyBorder="1"/>
    <xf numFmtId="0" fontId="20" fillId="0" borderId="6" xfId="0" applyFont="1" applyBorder="1"/>
    <xf numFmtId="0" fontId="20" fillId="0" borderId="10" xfId="0" applyFont="1" applyBorder="1"/>
    <xf numFmtId="0" fontId="20" fillId="0" borderId="0" xfId="0" applyFont="1"/>
    <xf numFmtId="0" fontId="16" fillId="2" borderId="0" xfId="0" applyFont="1" applyFill="1" applyBorder="1" applyAlignment="1" applyProtection="1">
      <alignment horizontal="center"/>
    </xf>
    <xf numFmtId="3" fontId="17" fillId="2" borderId="0" xfId="0" applyNumberFormat="1" applyFont="1" applyFill="1" applyBorder="1" applyProtection="1"/>
    <xf numFmtId="165" fontId="16" fillId="2" borderId="0" xfId="0" applyNumberFormat="1" applyFont="1" applyFill="1" applyBorder="1" applyProtection="1"/>
    <xf numFmtId="37" fontId="16" fillId="2" borderId="0" xfId="0" applyNumberFormat="1" applyFont="1" applyFill="1" applyBorder="1" applyAlignment="1" applyProtection="1">
      <alignment horizontal="center"/>
    </xf>
    <xf numFmtId="3" fontId="16" fillId="2" borderId="0" xfId="0" applyNumberFormat="1" applyFont="1" applyFill="1" applyBorder="1" applyProtection="1"/>
    <xf numFmtId="166" fontId="16" fillId="2" borderId="0" xfId="0" applyNumberFormat="1" applyFont="1" applyFill="1" applyBorder="1" applyProtection="1"/>
    <xf numFmtId="3" fontId="20" fillId="2" borderId="0" xfId="0" applyNumberFormat="1" applyFont="1" applyFill="1" applyBorder="1" applyProtection="1"/>
    <xf numFmtId="165" fontId="20" fillId="2" borderId="0" xfId="0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>
      <alignment horizontal="center"/>
    </xf>
    <xf numFmtId="17" fontId="24" fillId="2" borderId="0" xfId="0" applyNumberFormat="1" applyFont="1" applyFill="1" applyAlignment="1">
      <alignment horizontal="left"/>
    </xf>
    <xf numFmtId="0" fontId="29" fillId="2" borderId="0" xfId="0" applyFont="1" applyFill="1" applyBorder="1" applyAlignment="1"/>
    <xf numFmtId="165" fontId="26" fillId="2" borderId="0" xfId="0" applyNumberFormat="1" applyFont="1" applyFill="1"/>
    <xf numFmtId="166" fontId="20" fillId="2" borderId="0" xfId="0" applyNumberFormat="1" applyFont="1" applyFill="1" applyBorder="1" applyProtection="1"/>
    <xf numFmtId="0" fontId="41" fillId="2" borderId="0" xfId="0" applyFont="1" applyFill="1"/>
    <xf numFmtId="0" fontId="40" fillId="2" borderId="0" xfId="0" applyFont="1" applyFill="1"/>
    <xf numFmtId="3" fontId="20" fillId="2" borderId="0" xfId="0" applyNumberFormat="1" applyFont="1" applyFill="1"/>
    <xf numFmtId="0" fontId="18" fillId="2" borderId="0" xfId="0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8" xfId="0" applyFont="1" applyFill="1" applyBorder="1" applyAlignment="1">
      <alignment horizontal="left" vertical="center" indent="1"/>
    </xf>
    <xf numFmtId="0" fontId="20" fillId="2" borderId="8" xfId="0" applyFont="1" applyFill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169" fontId="21" fillId="0" borderId="7" xfId="0" applyNumberFormat="1" applyFont="1" applyFill="1" applyBorder="1" applyAlignment="1">
      <alignment horizontal="right" vertical="center"/>
    </xf>
    <xf numFmtId="169" fontId="15" fillId="0" borderId="13" xfId="0" applyNumberFormat="1" applyFont="1" applyFill="1" applyBorder="1" applyAlignment="1">
      <alignment horizontal="right"/>
    </xf>
    <xf numFmtId="0" fontId="15" fillId="0" borderId="14" xfId="0" applyFont="1" applyFill="1" applyBorder="1" applyAlignment="1">
      <alignment horizontal="left" vertical="center" wrapText="1" indent="1"/>
    </xf>
    <xf numFmtId="3" fontId="15" fillId="0" borderId="14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left" indent="1"/>
    </xf>
    <xf numFmtId="3" fontId="31" fillId="2" borderId="14" xfId="0" applyNumberFormat="1" applyFont="1" applyFill="1" applyBorder="1" applyAlignment="1">
      <alignment horizontal="center"/>
    </xf>
    <xf numFmtId="0" fontId="20" fillId="0" borderId="14" xfId="0" applyFont="1" applyFill="1" applyBorder="1" applyAlignment="1">
      <alignment horizontal="left" vertical="center" indent="1"/>
    </xf>
    <xf numFmtId="169" fontId="20" fillId="0" borderId="14" xfId="0" applyNumberFormat="1" applyFont="1" applyFill="1" applyBorder="1" applyAlignment="1">
      <alignment horizontal="right" vertical="center"/>
    </xf>
    <xf numFmtId="0" fontId="20" fillId="2" borderId="14" xfId="0" applyFont="1" applyFill="1" applyBorder="1" applyAlignment="1">
      <alignment horizontal="left" vertical="center" indent="1"/>
    </xf>
    <xf numFmtId="169" fontId="32" fillId="2" borderId="14" xfId="0" applyNumberFormat="1" applyFont="1" applyFill="1" applyBorder="1" applyAlignment="1">
      <alignment horizontal="right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6" fontId="29" fillId="2" borderId="0" xfId="0" applyNumberFormat="1" applyFont="1" applyFill="1" applyAlignment="1" applyProtection="1">
      <alignment horizontal="right"/>
    </xf>
    <xf numFmtId="0" fontId="25" fillId="3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indent="1"/>
    </xf>
    <xf numFmtId="0" fontId="15" fillId="0" borderId="13" xfId="0" applyFont="1" applyFill="1" applyBorder="1" applyAlignment="1">
      <alignment horizontal="left" vertical="center" indent="1"/>
    </xf>
    <xf numFmtId="0" fontId="21" fillId="0" borderId="1" xfId="0" applyFont="1" applyFill="1" applyBorder="1" applyAlignment="1">
      <alignment horizontal="left" vertical="center" indent="1"/>
    </xf>
    <xf numFmtId="0" fontId="21" fillId="0" borderId="8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indent="1"/>
    </xf>
    <xf numFmtId="0" fontId="21" fillId="0" borderId="5" xfId="0" applyFont="1" applyFill="1" applyBorder="1" applyAlignment="1">
      <alignment horizontal="left" vertical="center" wrapText="1" indent="1"/>
    </xf>
    <xf numFmtId="0" fontId="21" fillId="0" borderId="8" xfId="0" applyFont="1" applyFill="1" applyBorder="1" applyAlignment="1">
      <alignment horizontal="left" vertical="center" wrapText="1" indent="1"/>
    </xf>
    <xf numFmtId="0" fontId="18" fillId="4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17" fontId="22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99CCFF"/>
      <color rgb="FFFF9966"/>
      <color rgb="FF66FFFF"/>
      <color rgb="FFF0EA00"/>
      <color rgb="FFCCECFF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Otorgados</a:t>
            </a:r>
          </a:p>
          <a:p>
            <a:pPr>
              <a:defRPr/>
            </a:pPr>
            <a:r>
              <a:rPr lang="es-SV"/>
              <a:t>Enero - Junio 2015</a:t>
            </a:r>
          </a:p>
        </c:rich>
      </c:tx>
      <c:layout>
        <c:manualLayout>
          <c:xMode val="edge"/>
          <c:yMode val="edge"/>
          <c:x val="0.25337989544965656"/>
          <c:y val="1.5521613038840421E-2"/>
        </c:manualLayout>
      </c:layout>
      <c:overlay val="1"/>
    </c:title>
    <c:autoTitleDeleted val="0"/>
    <c:view3D>
      <c:rotX val="60"/>
      <c:hPercent val="40"/>
      <c:rotY val="150"/>
      <c:depthPercent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2"/>
            <c:spPr>
              <a:solidFill>
                <a:srgbClr val="99CCFF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535874931666944"/>
                  <c:y val="0.21114761745476526"/>
                </c:manualLayout>
              </c:layout>
              <c:spPr/>
              <c:txPr>
                <a:bodyPr/>
                <a:lstStyle/>
                <a:p>
                  <a:pPr algn="ctr">
                    <a:defRPr/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630384986964392"/>
                  <c:y val="-0.126310984640851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Viviendas del FSV</c:v>
                </c:pt>
                <c:pt idx="3">
                  <c:v>Otras Líneas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1041</c:v>
                </c:pt>
                <c:pt idx="1">
                  <c:v>1853</c:v>
                </c:pt>
                <c:pt idx="2">
                  <c:v>448</c:v>
                </c:pt>
                <c:pt idx="3">
                  <c:v>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Calibri" pitchFamily="34" charset="0"/>
          <a:ea typeface="Calibri"/>
          <a:cs typeface="Calibri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</xdr:rowOff>
    </xdr:from>
    <xdr:to>
      <xdr:col>6</xdr:col>
      <xdr:colOff>212912</xdr:colOff>
      <xdr:row>28</xdr:row>
      <xdr:rowOff>100853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OBERTURA 2014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EstadoDeResultados (2)"/>
      <sheetName val="CRED. RANGO MTO."/>
      <sheetName val="VIV. NUEVA RANGO 31,000"/>
    </sheetNames>
    <sheetDataSet>
      <sheetData sheetId="0">
        <row r="4">
          <cell r="F4">
            <v>47833.89847</v>
          </cell>
        </row>
        <row r="7">
          <cell r="F7">
            <v>31012.688040000001</v>
          </cell>
        </row>
        <row r="14">
          <cell r="F14">
            <v>16821.210429999999</v>
          </cell>
        </row>
        <row r="19">
          <cell r="F19">
            <v>834043.15316999995</v>
          </cell>
        </row>
        <row r="20">
          <cell r="F20">
            <v>495982.87790000002</v>
          </cell>
        </row>
        <row r="21">
          <cell r="F21">
            <v>338060.27526999998</v>
          </cell>
        </row>
        <row r="37">
          <cell r="B37">
            <v>3017</v>
          </cell>
          <cell r="C37">
            <v>2717</v>
          </cell>
          <cell r="D37">
            <v>3217</v>
          </cell>
          <cell r="E37">
            <v>2774</v>
          </cell>
          <cell r="F37">
            <v>3543</v>
          </cell>
        </row>
        <row r="38">
          <cell r="B38">
            <v>44143.306280000004</v>
          </cell>
          <cell r="C38">
            <v>39099.96734000001</v>
          </cell>
          <cell r="D38">
            <v>45231.298719999992</v>
          </cell>
          <cell r="E38">
            <v>41189.449510000013</v>
          </cell>
          <cell r="F38">
            <v>67735.557960000006</v>
          </cell>
        </row>
        <row r="41">
          <cell r="B41">
            <v>897</v>
          </cell>
          <cell r="C41">
            <v>645</v>
          </cell>
          <cell r="D41">
            <v>969</v>
          </cell>
          <cell r="E41">
            <v>748</v>
          </cell>
          <cell r="F41">
            <v>1041</v>
          </cell>
        </row>
        <row r="42">
          <cell r="B42">
            <v>16437.50261</v>
          </cell>
          <cell r="C42">
            <v>12925.62191</v>
          </cell>
          <cell r="D42">
            <v>17113.547279999999</v>
          </cell>
          <cell r="E42">
            <v>15493.365289999998</v>
          </cell>
          <cell r="F42">
            <v>31719.715769999999</v>
          </cell>
        </row>
        <row r="47">
          <cell r="B47">
            <v>1515</v>
          </cell>
          <cell r="C47">
            <v>1465</v>
          </cell>
          <cell r="D47">
            <v>1516</v>
          </cell>
          <cell r="E47">
            <v>1398</v>
          </cell>
          <cell r="F47">
            <v>1853</v>
          </cell>
        </row>
        <row r="48">
          <cell r="B48">
            <v>22350.277559999999</v>
          </cell>
          <cell r="C48">
            <v>20974.900450000001</v>
          </cell>
          <cell r="D48">
            <v>21794.54405</v>
          </cell>
          <cell r="E48">
            <v>20072.466950000002</v>
          </cell>
          <cell r="F48">
            <v>29358.95766</v>
          </cell>
        </row>
        <row r="57">
          <cell r="B57">
            <v>399</v>
          </cell>
          <cell r="C57">
            <v>422</v>
          </cell>
          <cell r="D57">
            <v>496</v>
          </cell>
          <cell r="E57">
            <v>465</v>
          </cell>
          <cell r="F57">
            <v>448</v>
          </cell>
        </row>
        <row r="58">
          <cell r="B58">
            <v>2932.2772399999999</v>
          </cell>
          <cell r="C58">
            <v>3341.13663</v>
          </cell>
          <cell r="D58">
            <v>4215.6309499999998</v>
          </cell>
          <cell r="E58">
            <v>3950.3603699999999</v>
          </cell>
          <cell r="F58">
            <v>4310.3090300000003</v>
          </cell>
        </row>
        <row r="143">
          <cell r="B143">
            <v>56696.720159999997</v>
          </cell>
          <cell r="C143">
            <v>59877.883000000002</v>
          </cell>
          <cell r="D143">
            <v>62264.470110000002</v>
          </cell>
          <cell r="E143">
            <v>63851.807180000003</v>
          </cell>
          <cell r="F143">
            <v>66029.642640000005</v>
          </cell>
        </row>
        <row r="174">
          <cell r="F174">
            <v>99025</v>
          </cell>
        </row>
        <row r="175">
          <cell r="F175">
            <v>98093</v>
          </cell>
        </row>
        <row r="176">
          <cell r="F176">
            <v>932</v>
          </cell>
        </row>
        <row r="182">
          <cell r="B182">
            <v>7.9872199999999998</v>
          </cell>
          <cell r="C182">
            <v>5.04244</v>
          </cell>
          <cell r="D182">
            <v>4.2303199999999999</v>
          </cell>
          <cell r="E182">
            <v>3.0711200000000001</v>
          </cell>
          <cell r="F182">
            <v>0</v>
          </cell>
        </row>
        <row r="225">
          <cell r="B225">
            <v>0</v>
          </cell>
          <cell r="C225">
            <v>0</v>
          </cell>
          <cell r="D225">
            <v>11630.4</v>
          </cell>
          <cell r="E225">
            <v>6166.5</v>
          </cell>
          <cell r="F225">
            <v>6074.7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">
          <cell r="B3" t="str">
            <v>Síntesis Estadística 1973 - Junio 2015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1">
          <cell r="C51">
            <v>3543</v>
          </cell>
          <cell r="D51">
            <v>67735.557960000006</v>
          </cell>
          <cell r="E51">
            <v>14880.6</v>
          </cell>
          <cell r="F51">
            <v>1041</v>
          </cell>
          <cell r="G51">
            <v>31719.715769999999</v>
          </cell>
          <cell r="H51">
            <v>99025</v>
          </cell>
          <cell r="I51">
            <v>876009.37214999995</v>
          </cell>
          <cell r="J51">
            <v>7.9399999999999998E-2</v>
          </cell>
          <cell r="K51">
            <v>834043.15316999995</v>
          </cell>
          <cell r="L51">
            <v>495982.87790000002</v>
          </cell>
          <cell r="M51">
            <v>338060.27526999998</v>
          </cell>
          <cell r="N51">
            <v>47833.89847</v>
          </cell>
          <cell r="O51">
            <v>31012.688040000001</v>
          </cell>
          <cell r="P51">
            <v>16821.210429999999</v>
          </cell>
          <cell r="Q51">
            <v>6074.7</v>
          </cell>
          <cell r="S51">
            <v>6315</v>
          </cell>
          <cell r="T51">
            <v>3800.4537399999999</v>
          </cell>
          <cell r="U51">
            <v>237001.47057</v>
          </cell>
          <cell r="V51">
            <v>3.32E-2</v>
          </cell>
        </row>
      </sheetData>
      <sheetData sheetId="39">
        <row r="1">
          <cell r="B1" t="str">
            <v>Cifras Relevantes</v>
          </cell>
          <cell r="C1"/>
          <cell r="D1"/>
        </row>
        <row r="2">
          <cell r="B2" t="str">
            <v>Acumulado 1973 - Junio 2015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40">
        <row r="2">
          <cell r="A2" t="str">
            <v>Período junio 2011-2015.</v>
          </cell>
          <cell r="B2"/>
          <cell r="C2"/>
          <cell r="D2"/>
          <cell r="E2"/>
          <cell r="F2"/>
        </row>
        <row r="35">
          <cell r="B35">
            <v>206</v>
          </cell>
          <cell r="C35">
            <v>185</v>
          </cell>
          <cell r="D35">
            <v>236</v>
          </cell>
          <cell r="E35">
            <v>163</v>
          </cell>
          <cell r="F35">
            <v>201</v>
          </cell>
        </row>
        <row r="36">
          <cell r="B36">
            <v>2423.2488700000004</v>
          </cell>
          <cell r="C36">
            <v>1858.30835</v>
          </cell>
          <cell r="D36">
            <v>2107.5764399999998</v>
          </cell>
          <cell r="E36">
            <v>1673.2569000000001</v>
          </cell>
          <cell r="F36">
            <v>2346.5755000000004</v>
          </cell>
        </row>
      </sheetData>
      <sheetData sheetId="41">
        <row r="2">
          <cell r="B2" t="str">
            <v>Al mes de Junio 2015</v>
          </cell>
          <cell r="C2"/>
          <cell r="D2"/>
        </row>
      </sheetData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60"/>
  <sheetViews>
    <sheetView showGridLines="0" tabSelected="1" zoomScale="90" zoomScaleNormal="90" workbookViewId="0">
      <pane xSplit="2" ySplit="6" topLeftCell="C26" activePane="bottomRight" state="frozen"/>
      <selection activeCell="D40" sqref="D40"/>
      <selection pane="topRight" activeCell="D40" sqref="D40"/>
      <selection pane="bottomLeft" activeCell="D40" sqref="D40"/>
      <selection pane="bottomRight" activeCell="I49" sqref="I49"/>
    </sheetView>
  </sheetViews>
  <sheetFormatPr baseColWidth="10" defaultColWidth="11" defaultRowHeight="12.75" x14ac:dyDescent="0.2"/>
  <cols>
    <col min="1" max="1" width="7.7109375" style="66" hidden="1" customWidth="1"/>
    <col min="2" max="2" width="8.5703125" style="66" customWidth="1"/>
    <col min="3" max="3" width="9.42578125" style="66" bestFit="1" customWidth="1"/>
    <col min="4" max="4" width="14.140625" style="66" bestFit="1" customWidth="1"/>
    <col min="5" max="5" width="16.5703125" style="66" customWidth="1"/>
    <col min="6" max="6" width="9.42578125" style="66" bestFit="1" customWidth="1"/>
    <col min="7" max="7" width="14.5703125" style="66" customWidth="1"/>
    <col min="8" max="8" width="9.85546875" style="66" bestFit="1" customWidth="1"/>
    <col min="9" max="9" width="13.42578125" style="66" customWidth="1"/>
    <col min="10" max="11" width="8.42578125" style="66" customWidth="1"/>
    <col min="12" max="12" width="11" style="66" customWidth="1"/>
    <col min="13" max="16384" width="11" style="66"/>
  </cols>
  <sheetData>
    <row r="1" spans="1:13" ht="15.75" x14ac:dyDescent="0.2">
      <c r="B1" s="183" t="s">
        <v>75</v>
      </c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5.75" x14ac:dyDescent="0.2">
      <c r="B2" s="184" t="str">
        <f>+'[2]SINTESIS HISTORICA'!$B$3:$V$3</f>
        <v>Síntesis Estadística 1973 - Junio 2015</v>
      </c>
      <c r="C2" s="184"/>
      <c r="D2" s="184"/>
      <c r="E2" s="184"/>
      <c r="F2" s="184"/>
      <c r="G2" s="184"/>
      <c r="H2" s="184"/>
      <c r="I2" s="184"/>
      <c r="J2" s="184"/>
      <c r="K2" s="184"/>
    </row>
    <row r="3" spans="1:13" ht="15" x14ac:dyDescent="0.2">
      <c r="A3" s="185" t="s">
        <v>73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64"/>
    </row>
    <row r="4" spans="1:13" s="136" customFormat="1" x14ac:dyDescent="0.2">
      <c r="A4" s="135"/>
      <c r="B4" s="179" t="s">
        <v>36</v>
      </c>
      <c r="C4" s="186" t="s">
        <v>69</v>
      </c>
      <c r="D4" s="187"/>
      <c r="E4" s="198" t="s">
        <v>41</v>
      </c>
      <c r="F4" s="190" t="s">
        <v>39</v>
      </c>
      <c r="G4" s="191"/>
      <c r="H4" s="186" t="s">
        <v>38</v>
      </c>
      <c r="I4" s="187"/>
      <c r="J4" s="194" t="s">
        <v>40</v>
      </c>
      <c r="K4" s="195"/>
    </row>
    <row r="5" spans="1:13" s="136" customFormat="1" x14ac:dyDescent="0.2">
      <c r="A5" s="135"/>
      <c r="B5" s="180"/>
      <c r="C5" s="188"/>
      <c r="D5" s="189"/>
      <c r="E5" s="199"/>
      <c r="F5" s="192"/>
      <c r="G5" s="193"/>
      <c r="H5" s="188"/>
      <c r="I5" s="189"/>
      <c r="J5" s="196"/>
      <c r="K5" s="197"/>
    </row>
    <row r="6" spans="1:13" s="107" customFormat="1" x14ac:dyDescent="0.2">
      <c r="A6" s="106"/>
      <c r="B6" s="181"/>
      <c r="C6" s="22" t="s">
        <v>0</v>
      </c>
      <c r="D6" s="23" t="s">
        <v>37</v>
      </c>
      <c r="E6" s="200"/>
      <c r="F6" s="22" t="s">
        <v>0</v>
      </c>
      <c r="G6" s="23" t="s">
        <v>37</v>
      </c>
      <c r="H6" s="22" t="s">
        <v>0</v>
      </c>
      <c r="I6" s="23" t="s">
        <v>37</v>
      </c>
      <c r="J6" s="23" t="s">
        <v>42</v>
      </c>
      <c r="K6" s="23" t="s">
        <v>43</v>
      </c>
    </row>
    <row r="7" spans="1:13" s="137" customFormat="1" ht="15" x14ac:dyDescent="0.25">
      <c r="B7" s="24">
        <v>1973</v>
      </c>
      <c r="C7" s="25" t="s">
        <v>29</v>
      </c>
      <c r="D7" s="26" t="s">
        <v>29</v>
      </c>
      <c r="E7" s="27" t="s">
        <v>29</v>
      </c>
      <c r="F7" s="27" t="s">
        <v>6</v>
      </c>
      <c r="G7" s="27" t="s">
        <v>6</v>
      </c>
      <c r="H7" s="28" t="s">
        <v>29</v>
      </c>
      <c r="I7" s="28" t="s">
        <v>29</v>
      </c>
      <c r="J7" s="29">
        <v>0</v>
      </c>
      <c r="K7" s="29">
        <v>0</v>
      </c>
    </row>
    <row r="8" spans="1:13" s="137" customFormat="1" ht="15" x14ac:dyDescent="0.25">
      <c r="B8" s="30">
        <v>1974</v>
      </c>
      <c r="C8" s="31">
        <v>230</v>
      </c>
      <c r="D8" s="32">
        <v>250.3</v>
      </c>
      <c r="E8" s="33">
        <v>1150</v>
      </c>
      <c r="F8" s="33" t="s">
        <v>6</v>
      </c>
      <c r="G8" s="33" t="s">
        <v>6</v>
      </c>
      <c r="H8" s="34" t="s">
        <v>8</v>
      </c>
      <c r="I8" s="35">
        <v>248</v>
      </c>
      <c r="J8" s="36">
        <v>6.7000000000000004E-2</v>
      </c>
      <c r="K8" s="37">
        <v>5.0000000000000001E-3</v>
      </c>
      <c r="L8" s="138"/>
      <c r="M8" s="138"/>
    </row>
    <row r="9" spans="1:13" s="137" customFormat="1" ht="15" x14ac:dyDescent="0.25">
      <c r="B9" s="30">
        <v>1975</v>
      </c>
      <c r="C9" s="31">
        <v>1516</v>
      </c>
      <c r="D9" s="32">
        <v>1900.3</v>
      </c>
      <c r="E9" s="33">
        <v>7580</v>
      </c>
      <c r="F9" s="33" t="s">
        <v>6</v>
      </c>
      <c r="G9" s="33" t="s">
        <v>6</v>
      </c>
      <c r="H9" s="34" t="s">
        <v>8</v>
      </c>
      <c r="I9" s="35">
        <v>2121.9</v>
      </c>
      <c r="J9" s="36">
        <v>6.9000000000000006E-2</v>
      </c>
      <c r="K9" s="37">
        <v>5.0000000000000001E-3</v>
      </c>
      <c r="L9" s="138"/>
      <c r="M9" s="138"/>
    </row>
    <row r="10" spans="1:13" s="137" customFormat="1" ht="15" x14ac:dyDescent="0.25">
      <c r="B10" s="30">
        <v>1976</v>
      </c>
      <c r="C10" s="31">
        <v>2008</v>
      </c>
      <c r="D10" s="32">
        <v>2722.3</v>
      </c>
      <c r="E10" s="33">
        <v>10040</v>
      </c>
      <c r="F10" s="33" t="s">
        <v>6</v>
      </c>
      <c r="G10" s="33" t="s">
        <v>6</v>
      </c>
      <c r="H10" s="34" t="s">
        <v>8</v>
      </c>
      <c r="I10" s="35">
        <v>4759.6000000000004</v>
      </c>
      <c r="J10" s="36">
        <v>6.3E-2</v>
      </c>
      <c r="K10" s="37">
        <v>5.0000000000000001E-3</v>
      </c>
      <c r="L10" s="138"/>
      <c r="M10" s="138"/>
    </row>
    <row r="11" spans="1:13" s="137" customFormat="1" ht="15" x14ac:dyDescent="0.25">
      <c r="B11" s="30">
        <v>1977</v>
      </c>
      <c r="C11" s="31">
        <v>2239</v>
      </c>
      <c r="D11" s="32">
        <v>3169.7</v>
      </c>
      <c r="E11" s="33">
        <v>11195</v>
      </c>
      <c r="F11" s="33" t="s">
        <v>6</v>
      </c>
      <c r="G11" s="33" t="s">
        <v>6</v>
      </c>
      <c r="H11" s="34" t="s">
        <v>8</v>
      </c>
      <c r="I11" s="35">
        <v>7777.9</v>
      </c>
      <c r="J11" s="36">
        <v>6.2E-2</v>
      </c>
      <c r="K11" s="37">
        <v>5.0000000000000001E-3</v>
      </c>
      <c r="L11" s="138"/>
      <c r="M11" s="138"/>
    </row>
    <row r="12" spans="1:13" s="137" customFormat="1" ht="15" x14ac:dyDescent="0.25">
      <c r="B12" s="30">
        <v>1978</v>
      </c>
      <c r="C12" s="31">
        <v>1876</v>
      </c>
      <c r="D12" s="32">
        <v>2899.5</v>
      </c>
      <c r="E12" s="33">
        <v>9380</v>
      </c>
      <c r="F12" s="33" t="s">
        <v>6</v>
      </c>
      <c r="G12" s="33" t="s">
        <v>6</v>
      </c>
      <c r="H12" s="34" t="s">
        <v>8</v>
      </c>
      <c r="I12" s="35">
        <v>10459.200000000001</v>
      </c>
      <c r="J12" s="36">
        <v>7.0999999999999994E-2</v>
      </c>
      <c r="K12" s="37">
        <v>5.0000000000000001E-3</v>
      </c>
      <c r="L12" s="138"/>
      <c r="M12" s="138"/>
    </row>
    <row r="13" spans="1:13" s="137" customFormat="1" ht="15" x14ac:dyDescent="0.25">
      <c r="B13" s="30">
        <v>1979</v>
      </c>
      <c r="C13" s="31">
        <v>3583</v>
      </c>
      <c r="D13" s="32">
        <v>7169.6</v>
      </c>
      <c r="E13" s="33">
        <v>17915</v>
      </c>
      <c r="F13" s="33" t="s">
        <v>6</v>
      </c>
      <c r="G13" s="33" t="s">
        <v>6</v>
      </c>
      <c r="H13" s="34" t="s">
        <v>8</v>
      </c>
      <c r="I13" s="35">
        <v>17328.400000000001</v>
      </c>
      <c r="J13" s="36">
        <v>6.8000000000000005E-2</v>
      </c>
      <c r="K13" s="37">
        <v>5.0000000000000001E-3</v>
      </c>
      <c r="L13" s="138"/>
      <c r="M13" s="138"/>
    </row>
    <row r="14" spans="1:13" s="137" customFormat="1" ht="15" x14ac:dyDescent="0.25">
      <c r="B14" s="30">
        <v>1980</v>
      </c>
      <c r="C14" s="31">
        <v>2870</v>
      </c>
      <c r="D14" s="32">
        <v>6155.4</v>
      </c>
      <c r="E14" s="33">
        <v>14350</v>
      </c>
      <c r="F14" s="33" t="s">
        <v>6</v>
      </c>
      <c r="G14" s="33" t="s">
        <v>6</v>
      </c>
      <c r="H14" s="34" t="s">
        <v>8</v>
      </c>
      <c r="I14" s="35">
        <v>22446.7</v>
      </c>
      <c r="J14" s="36">
        <v>7.2000000000000008E-2</v>
      </c>
      <c r="K14" s="37">
        <v>5.0000000000000001E-3</v>
      </c>
      <c r="L14" s="138"/>
      <c r="M14" s="138"/>
    </row>
    <row r="15" spans="1:13" s="137" customFormat="1" ht="15" x14ac:dyDescent="0.25">
      <c r="B15" s="30">
        <v>1981</v>
      </c>
      <c r="C15" s="31">
        <v>2922</v>
      </c>
      <c r="D15" s="32">
        <v>5995</v>
      </c>
      <c r="E15" s="33">
        <v>14610</v>
      </c>
      <c r="F15" s="33" t="s">
        <v>6</v>
      </c>
      <c r="G15" s="33" t="s">
        <v>6</v>
      </c>
      <c r="H15" s="34" t="s">
        <v>8</v>
      </c>
      <c r="I15" s="35">
        <v>27827.599999999999</v>
      </c>
      <c r="J15" s="36">
        <v>6.9000000000000006E-2</v>
      </c>
      <c r="K15" s="37">
        <v>5.0000000000000001E-3</v>
      </c>
      <c r="L15" s="138"/>
      <c r="M15" s="138"/>
    </row>
    <row r="16" spans="1:13" s="137" customFormat="1" ht="15" x14ac:dyDescent="0.25">
      <c r="B16" s="30">
        <v>1982</v>
      </c>
      <c r="C16" s="31">
        <v>7019</v>
      </c>
      <c r="D16" s="32">
        <v>14569</v>
      </c>
      <c r="E16" s="33">
        <v>35095</v>
      </c>
      <c r="F16" s="33" t="s">
        <v>6</v>
      </c>
      <c r="G16" s="33" t="s">
        <v>6</v>
      </c>
      <c r="H16" s="34" t="s">
        <v>8</v>
      </c>
      <c r="I16" s="35">
        <v>41653.800000000003</v>
      </c>
      <c r="J16" s="36">
        <v>6.7000000000000004E-2</v>
      </c>
      <c r="K16" s="37">
        <v>5.0000000000000001E-3</v>
      </c>
      <c r="L16" s="138"/>
      <c r="M16" s="138"/>
    </row>
    <row r="17" spans="2:20" s="137" customFormat="1" ht="15" x14ac:dyDescent="0.25">
      <c r="B17" s="30">
        <v>1983</v>
      </c>
      <c r="C17" s="31">
        <v>7665</v>
      </c>
      <c r="D17" s="32">
        <v>15602.4</v>
      </c>
      <c r="E17" s="33">
        <v>38325</v>
      </c>
      <c r="F17" s="33" t="s">
        <v>6</v>
      </c>
      <c r="G17" s="33" t="s">
        <v>6</v>
      </c>
      <c r="H17" s="34">
        <v>30790</v>
      </c>
      <c r="I17" s="35">
        <v>56260.800000000003</v>
      </c>
      <c r="J17" s="36">
        <v>6.7000000000000004E-2</v>
      </c>
      <c r="K17" s="37">
        <v>5.0000000000000001E-3</v>
      </c>
      <c r="L17" s="138"/>
      <c r="M17" s="138"/>
    </row>
    <row r="18" spans="2:20" s="137" customFormat="1" ht="15" x14ac:dyDescent="0.25">
      <c r="B18" s="30">
        <v>1984</v>
      </c>
      <c r="C18" s="31">
        <v>4246</v>
      </c>
      <c r="D18" s="32">
        <v>8966.7000000000007</v>
      </c>
      <c r="E18" s="33">
        <v>21230</v>
      </c>
      <c r="F18" s="33" t="s">
        <v>6</v>
      </c>
      <c r="G18" s="33" t="s">
        <v>6</v>
      </c>
      <c r="H18" s="34">
        <v>34721</v>
      </c>
      <c r="I18" s="35">
        <v>63799.3</v>
      </c>
      <c r="J18" s="36">
        <v>6.9000000000000006E-2</v>
      </c>
      <c r="K18" s="37">
        <v>5.0000000000000001E-3</v>
      </c>
      <c r="L18" s="138"/>
      <c r="M18" s="138"/>
    </row>
    <row r="19" spans="2:20" s="137" customFormat="1" ht="15" x14ac:dyDescent="0.25">
      <c r="B19" s="30">
        <v>1985</v>
      </c>
      <c r="C19" s="31">
        <v>4565</v>
      </c>
      <c r="D19" s="32">
        <v>9845.2000000000007</v>
      </c>
      <c r="E19" s="33">
        <v>22825</v>
      </c>
      <c r="F19" s="33" t="s">
        <v>6</v>
      </c>
      <c r="G19" s="33" t="s">
        <v>6</v>
      </c>
      <c r="H19" s="34">
        <v>38786</v>
      </c>
      <c r="I19" s="35">
        <v>71767.100000000006</v>
      </c>
      <c r="J19" s="36">
        <v>7.2000000000000008E-2</v>
      </c>
      <c r="K19" s="37">
        <v>5.0000000000000001E-3</v>
      </c>
      <c r="L19" s="138"/>
      <c r="M19" s="138"/>
    </row>
    <row r="20" spans="2:20" s="137" customFormat="1" ht="15" x14ac:dyDescent="0.25">
      <c r="B20" s="30">
        <v>1986</v>
      </c>
      <c r="C20" s="31">
        <v>4867</v>
      </c>
      <c r="D20" s="32">
        <v>14393.8</v>
      </c>
      <c r="E20" s="33">
        <v>24335</v>
      </c>
      <c r="F20" s="33" t="s">
        <v>6</v>
      </c>
      <c r="G20" s="33" t="s">
        <v>6</v>
      </c>
      <c r="H20" s="34">
        <v>43002</v>
      </c>
      <c r="I20" s="35">
        <v>83250.7</v>
      </c>
      <c r="J20" s="36">
        <v>7.0000000000000007E-2</v>
      </c>
      <c r="K20" s="37">
        <v>5.0000000000000001E-3</v>
      </c>
      <c r="L20" s="138"/>
      <c r="M20" s="138"/>
    </row>
    <row r="21" spans="2:20" s="137" customFormat="1" ht="15" x14ac:dyDescent="0.25">
      <c r="B21" s="30">
        <v>1987</v>
      </c>
      <c r="C21" s="31">
        <v>5552</v>
      </c>
      <c r="D21" s="32">
        <v>19604.400000000001</v>
      </c>
      <c r="E21" s="33">
        <v>27760</v>
      </c>
      <c r="F21" s="33" t="s">
        <v>6</v>
      </c>
      <c r="G21" s="33" t="s">
        <v>6</v>
      </c>
      <c r="H21" s="34">
        <v>47441</v>
      </c>
      <c r="I21" s="35">
        <v>98452.1</v>
      </c>
      <c r="J21" s="36">
        <v>7.5999999999999998E-2</v>
      </c>
      <c r="K21" s="37">
        <v>5.0000000000000001E-3</v>
      </c>
      <c r="L21" s="138"/>
      <c r="M21" s="138"/>
    </row>
    <row r="22" spans="2:20" s="137" customFormat="1" ht="15" x14ac:dyDescent="0.25">
      <c r="B22" s="30">
        <v>1988</v>
      </c>
      <c r="C22" s="31">
        <v>4731</v>
      </c>
      <c r="D22" s="32">
        <v>16450.8</v>
      </c>
      <c r="E22" s="33">
        <v>23655</v>
      </c>
      <c r="F22" s="33">
        <v>3158</v>
      </c>
      <c r="G22" s="32">
        <v>11569.7</v>
      </c>
      <c r="H22" s="34">
        <v>50588</v>
      </c>
      <c r="I22" s="35">
        <v>109349.6</v>
      </c>
      <c r="J22" s="36">
        <v>7.5999999999999998E-2</v>
      </c>
      <c r="K22" s="37">
        <v>5.0000000000000001E-3</v>
      </c>
      <c r="L22" s="138"/>
      <c r="M22" s="138"/>
    </row>
    <row r="23" spans="2:20" s="137" customFormat="1" ht="15" x14ac:dyDescent="0.25">
      <c r="B23" s="30">
        <v>1989</v>
      </c>
      <c r="C23" s="31">
        <v>5127</v>
      </c>
      <c r="D23" s="32">
        <v>16805.3</v>
      </c>
      <c r="E23" s="33">
        <v>25635</v>
      </c>
      <c r="F23" s="33">
        <v>3223</v>
      </c>
      <c r="G23" s="32">
        <v>11996.3</v>
      </c>
      <c r="H23" s="34">
        <v>53911</v>
      </c>
      <c r="I23" s="35">
        <v>119823.3</v>
      </c>
      <c r="J23" s="36">
        <v>7.400000000000001E-2</v>
      </c>
      <c r="K23" s="37">
        <v>5.0000000000000001E-3</v>
      </c>
      <c r="L23" s="138"/>
      <c r="M23" s="138"/>
    </row>
    <row r="24" spans="2:20" s="137" customFormat="1" ht="15" x14ac:dyDescent="0.25">
      <c r="B24" s="30">
        <v>1990</v>
      </c>
      <c r="C24" s="31">
        <v>6837</v>
      </c>
      <c r="D24" s="32">
        <v>23855.9</v>
      </c>
      <c r="E24" s="33">
        <v>34185</v>
      </c>
      <c r="F24" s="33">
        <v>4566</v>
      </c>
      <c r="G24" s="32">
        <v>18611.2</v>
      </c>
      <c r="H24" s="34">
        <v>59170</v>
      </c>
      <c r="I24" s="35">
        <v>137216.70000000001</v>
      </c>
      <c r="J24" s="36">
        <v>8.5000000000000006E-2</v>
      </c>
      <c r="K24" s="37">
        <v>5.0000000000000001E-3</v>
      </c>
      <c r="L24" s="138"/>
      <c r="M24" s="138"/>
    </row>
    <row r="25" spans="2:20" s="137" customFormat="1" ht="15" x14ac:dyDescent="0.25">
      <c r="B25" s="30">
        <v>1991</v>
      </c>
      <c r="C25" s="31">
        <v>7327</v>
      </c>
      <c r="D25" s="32">
        <v>29409.200000000001</v>
      </c>
      <c r="E25" s="33">
        <v>36635</v>
      </c>
      <c r="F25" s="33">
        <v>5758</v>
      </c>
      <c r="G25" s="32">
        <v>24490.7</v>
      </c>
      <c r="H25" s="34">
        <v>64592</v>
      </c>
      <c r="I25" s="35">
        <v>158420.6</v>
      </c>
      <c r="J25" s="36">
        <v>8.8000000000000009E-2</v>
      </c>
      <c r="K25" s="37">
        <v>5.0000000000000001E-3</v>
      </c>
      <c r="L25" s="138"/>
      <c r="M25" s="138"/>
    </row>
    <row r="26" spans="2:20" s="137" customFormat="1" ht="15" x14ac:dyDescent="0.25">
      <c r="B26" s="30">
        <v>1992</v>
      </c>
      <c r="C26" s="31">
        <v>8212</v>
      </c>
      <c r="D26" s="32">
        <v>34721.300000000003</v>
      </c>
      <c r="E26" s="33">
        <v>41060</v>
      </c>
      <c r="F26" s="33">
        <v>6432</v>
      </c>
      <c r="G26" s="32">
        <v>27890.400000000001</v>
      </c>
      <c r="H26" s="34">
        <v>70456</v>
      </c>
      <c r="I26" s="35">
        <v>183381.4</v>
      </c>
      <c r="J26" s="36">
        <v>0.09</v>
      </c>
      <c r="K26" s="37">
        <v>5.0000000000000001E-3</v>
      </c>
      <c r="L26" s="138"/>
      <c r="M26" s="138"/>
    </row>
    <row r="27" spans="2:20" s="137" customFormat="1" ht="15" x14ac:dyDescent="0.25">
      <c r="B27" s="30">
        <v>1993</v>
      </c>
      <c r="C27" s="31">
        <v>10283</v>
      </c>
      <c r="D27" s="32">
        <v>50680.2</v>
      </c>
      <c r="E27" s="33">
        <v>51415</v>
      </c>
      <c r="F27" s="33">
        <v>8099</v>
      </c>
      <c r="G27" s="32">
        <v>40653.199999999997</v>
      </c>
      <c r="H27" s="34">
        <v>77531</v>
      </c>
      <c r="I27" s="35">
        <v>222469.6</v>
      </c>
      <c r="J27" s="36">
        <v>8.1000000000000003E-2</v>
      </c>
      <c r="K27" s="37">
        <v>1.3000000000000001E-2</v>
      </c>
      <c r="L27" s="138"/>
      <c r="M27" s="138"/>
    </row>
    <row r="28" spans="2:20" s="137" customFormat="1" ht="15" x14ac:dyDescent="0.25">
      <c r="B28" s="30">
        <v>1994</v>
      </c>
      <c r="C28" s="31">
        <v>10523</v>
      </c>
      <c r="D28" s="32">
        <v>61714.3</v>
      </c>
      <c r="E28" s="33">
        <v>52615</v>
      </c>
      <c r="F28" s="33">
        <v>7851</v>
      </c>
      <c r="G28" s="32">
        <v>46551.5</v>
      </c>
      <c r="H28" s="34">
        <v>84655</v>
      </c>
      <c r="I28" s="35">
        <v>273355.8</v>
      </c>
      <c r="J28" s="36">
        <v>0.107</v>
      </c>
      <c r="K28" s="37">
        <v>2.7999999999999997E-2</v>
      </c>
      <c r="L28" s="138"/>
      <c r="M28" s="138"/>
    </row>
    <row r="29" spans="2:20" s="137" customFormat="1" ht="15" x14ac:dyDescent="0.25">
      <c r="B29" s="30">
        <v>1995</v>
      </c>
      <c r="C29" s="31">
        <v>9056</v>
      </c>
      <c r="D29" s="32">
        <v>58763.9</v>
      </c>
      <c r="E29" s="33">
        <v>45280</v>
      </c>
      <c r="F29" s="33">
        <v>6232</v>
      </c>
      <c r="G29" s="32">
        <v>41638.699999999997</v>
      </c>
      <c r="H29" s="34">
        <v>89412</v>
      </c>
      <c r="I29" s="35">
        <v>322598.59999999998</v>
      </c>
      <c r="J29" s="36">
        <v>0.11800000000000001</v>
      </c>
      <c r="K29" s="37">
        <v>6.0999999999999999E-2</v>
      </c>
      <c r="L29" s="138"/>
      <c r="M29" s="138"/>
    </row>
    <row r="30" spans="2:20" s="137" customFormat="1" ht="15" x14ac:dyDescent="0.25">
      <c r="B30" s="30">
        <v>1996</v>
      </c>
      <c r="C30" s="31">
        <v>8770</v>
      </c>
      <c r="D30" s="32">
        <v>66578.100000000006</v>
      </c>
      <c r="E30" s="33">
        <v>43850</v>
      </c>
      <c r="F30" s="33">
        <v>5871</v>
      </c>
      <c r="G30" s="32">
        <v>46043.199999999997</v>
      </c>
      <c r="H30" s="34">
        <v>92685</v>
      </c>
      <c r="I30" s="35">
        <v>366950.9</v>
      </c>
      <c r="J30" s="36">
        <v>0.11900000000000001</v>
      </c>
      <c r="K30" s="37">
        <v>7.0000000000000007E-2</v>
      </c>
      <c r="L30" s="138"/>
      <c r="M30" s="138"/>
    </row>
    <row r="31" spans="2:20" s="137" customFormat="1" ht="15" x14ac:dyDescent="0.25">
      <c r="B31" s="30">
        <v>1997</v>
      </c>
      <c r="C31" s="38">
        <v>9953</v>
      </c>
      <c r="D31" s="32">
        <v>77418.899999999994</v>
      </c>
      <c r="E31" s="33">
        <v>49765</v>
      </c>
      <c r="F31" s="33">
        <v>6777</v>
      </c>
      <c r="G31" s="32">
        <v>54936.800000000003</v>
      </c>
      <c r="H31" s="34">
        <v>99062</v>
      </c>
      <c r="I31" s="35">
        <v>442547.7</v>
      </c>
      <c r="J31" s="36">
        <v>0.11599999999999999</v>
      </c>
      <c r="K31" s="37">
        <v>7.4999999999999997E-2</v>
      </c>
      <c r="L31" s="138"/>
      <c r="M31" s="138"/>
      <c r="N31" s="139"/>
      <c r="O31" s="139"/>
      <c r="P31" s="139"/>
      <c r="Q31" s="139"/>
      <c r="R31" s="139"/>
      <c r="S31" s="139"/>
      <c r="T31" s="139"/>
    </row>
    <row r="32" spans="2:20" s="137" customFormat="1" ht="15" x14ac:dyDescent="0.25">
      <c r="B32" s="30">
        <v>1998</v>
      </c>
      <c r="C32" s="38">
        <v>13939</v>
      </c>
      <c r="D32" s="32">
        <v>119920.3</v>
      </c>
      <c r="E32" s="33">
        <v>69695</v>
      </c>
      <c r="F32" s="33">
        <v>10689</v>
      </c>
      <c r="G32" s="32">
        <v>96426.7</v>
      </c>
      <c r="H32" s="34">
        <v>107324</v>
      </c>
      <c r="I32" s="35">
        <v>539115.30000000005</v>
      </c>
      <c r="J32" s="36">
        <v>8.6999999999999994E-2</v>
      </c>
      <c r="K32" s="37">
        <v>6.25E-2</v>
      </c>
      <c r="L32" s="138"/>
      <c r="M32" s="138"/>
    </row>
    <row r="33" spans="1:15" s="137" customFormat="1" ht="15" x14ac:dyDescent="0.25">
      <c r="B33" s="30">
        <v>1999</v>
      </c>
      <c r="C33" s="38">
        <v>15982</v>
      </c>
      <c r="D33" s="32">
        <v>148272.5</v>
      </c>
      <c r="E33" s="33">
        <v>79910</v>
      </c>
      <c r="F33" s="33">
        <v>12350</v>
      </c>
      <c r="G33" s="32">
        <v>121079.5</v>
      </c>
      <c r="H33" s="34">
        <v>118325</v>
      </c>
      <c r="I33" s="35">
        <v>657408.4</v>
      </c>
      <c r="J33" s="36">
        <v>8.9700000000000002E-2</v>
      </c>
      <c r="K33" s="37">
        <v>5.9699999999999996E-2</v>
      </c>
      <c r="L33" s="138"/>
      <c r="M33" s="138"/>
    </row>
    <row r="34" spans="1:15" s="137" customFormat="1" ht="15" x14ac:dyDescent="0.25">
      <c r="B34" s="39" t="s">
        <v>9</v>
      </c>
      <c r="C34" s="38">
        <v>12904</v>
      </c>
      <c r="D34" s="32">
        <v>126103.1</v>
      </c>
      <c r="E34" s="33">
        <v>64520</v>
      </c>
      <c r="F34" s="33">
        <v>9904</v>
      </c>
      <c r="G34" s="32">
        <v>102531.2</v>
      </c>
      <c r="H34" s="31">
        <v>125587</v>
      </c>
      <c r="I34" s="32">
        <v>751562.3</v>
      </c>
      <c r="J34" s="36">
        <v>6.4699999999999994E-2</v>
      </c>
      <c r="K34" s="37">
        <v>4.41E-2</v>
      </c>
      <c r="L34" s="138"/>
      <c r="M34" s="138"/>
    </row>
    <row r="35" spans="1:15" s="137" customFormat="1" ht="15" x14ac:dyDescent="0.25">
      <c r="B35" s="39" t="s">
        <v>10</v>
      </c>
      <c r="C35" s="38">
        <v>11807</v>
      </c>
      <c r="D35" s="32">
        <v>115075.5</v>
      </c>
      <c r="E35" s="33">
        <v>59035</v>
      </c>
      <c r="F35" s="33">
        <v>9548</v>
      </c>
      <c r="G35" s="32">
        <v>97176.5</v>
      </c>
      <c r="H35" s="31">
        <v>130849</v>
      </c>
      <c r="I35" s="32">
        <v>819988.1</v>
      </c>
      <c r="J35" s="36">
        <v>6.6000000000000003E-2</v>
      </c>
      <c r="K35" s="37">
        <v>2.63E-2</v>
      </c>
      <c r="L35" s="138"/>
      <c r="M35" s="138"/>
    </row>
    <row r="36" spans="1:15" s="137" customFormat="1" ht="15" x14ac:dyDescent="0.25">
      <c r="B36" s="39" t="s">
        <v>11</v>
      </c>
      <c r="C36" s="38">
        <v>9105</v>
      </c>
      <c r="D36" s="32">
        <v>85829.9</v>
      </c>
      <c r="E36" s="33">
        <v>45525</v>
      </c>
      <c r="F36" s="33">
        <v>6567</v>
      </c>
      <c r="G36" s="32">
        <v>66667.199999999997</v>
      </c>
      <c r="H36" s="31">
        <v>130676</v>
      </c>
      <c r="I36" s="32">
        <v>842078.6</v>
      </c>
      <c r="J36" s="36">
        <v>6.6000000000000003E-2</v>
      </c>
      <c r="K36" s="37">
        <v>2.3399999999999997E-2</v>
      </c>
      <c r="L36" s="138"/>
      <c r="M36" s="138"/>
    </row>
    <row r="37" spans="1:15" s="142" customFormat="1" ht="15" x14ac:dyDescent="0.25">
      <c r="A37" s="140"/>
      <c r="B37" s="40" t="s">
        <v>12</v>
      </c>
      <c r="C37" s="38">
        <v>9956</v>
      </c>
      <c r="D37" s="41">
        <v>87749.680950000009</v>
      </c>
      <c r="E37" s="33">
        <v>49780</v>
      </c>
      <c r="F37" s="42">
        <v>5448</v>
      </c>
      <c r="G37" s="41">
        <v>54148.001479999999</v>
      </c>
      <c r="H37" s="38">
        <v>130171</v>
      </c>
      <c r="I37" s="43">
        <v>852304.76861999999</v>
      </c>
      <c r="J37" s="44">
        <v>6.6699999999999995E-2</v>
      </c>
      <c r="K37" s="45">
        <v>2.52E-2</v>
      </c>
      <c r="L37" s="138"/>
      <c r="M37" s="138"/>
      <c r="N37" s="141"/>
      <c r="O37" s="141"/>
    </row>
    <row r="38" spans="1:15" s="142" customFormat="1" ht="15" x14ac:dyDescent="0.25">
      <c r="A38" s="143"/>
      <c r="B38" s="40" t="s">
        <v>16</v>
      </c>
      <c r="C38" s="38">
        <v>9717</v>
      </c>
      <c r="D38" s="41">
        <v>84688.9</v>
      </c>
      <c r="E38" s="33">
        <v>48585</v>
      </c>
      <c r="F38" s="42">
        <v>4590</v>
      </c>
      <c r="G38" s="41">
        <v>45281.9</v>
      </c>
      <c r="H38" s="46">
        <v>131287</v>
      </c>
      <c r="I38" s="43">
        <v>871962.37243999995</v>
      </c>
      <c r="J38" s="44">
        <v>6.6799999999999998E-2</v>
      </c>
      <c r="K38" s="45">
        <v>2.5499999999999998E-2</v>
      </c>
      <c r="L38" s="138"/>
      <c r="M38" s="138"/>
      <c r="N38" s="141"/>
      <c r="O38" s="141"/>
    </row>
    <row r="39" spans="1:15" s="142" customFormat="1" ht="15" x14ac:dyDescent="0.25">
      <c r="A39" s="143"/>
      <c r="B39" s="40" t="s">
        <v>17</v>
      </c>
      <c r="C39" s="38">
        <v>8084</v>
      </c>
      <c r="D39" s="41">
        <v>72455.50172</v>
      </c>
      <c r="E39" s="33">
        <v>40420</v>
      </c>
      <c r="F39" s="42">
        <v>3890</v>
      </c>
      <c r="G39" s="41">
        <v>40109.762409999996</v>
      </c>
      <c r="H39" s="46">
        <v>129619</v>
      </c>
      <c r="I39" s="43">
        <v>871493.67964999995</v>
      </c>
      <c r="J39" s="44">
        <v>6.7900000000000002E-2</v>
      </c>
      <c r="K39" s="45">
        <v>2.81E-2</v>
      </c>
      <c r="L39" s="138"/>
      <c r="M39" s="138"/>
      <c r="N39" s="141"/>
      <c r="O39" s="141"/>
    </row>
    <row r="40" spans="1:15" s="142" customFormat="1" ht="15" x14ac:dyDescent="0.25">
      <c r="A40" s="143"/>
      <c r="B40" s="40" t="s">
        <v>18</v>
      </c>
      <c r="C40" s="38">
        <v>6569</v>
      </c>
      <c r="D40" s="41">
        <v>62695.4</v>
      </c>
      <c r="E40" s="33">
        <v>32845</v>
      </c>
      <c r="F40" s="42">
        <v>2907</v>
      </c>
      <c r="G40" s="41">
        <v>30443.7</v>
      </c>
      <c r="H40" s="46">
        <v>126381</v>
      </c>
      <c r="I40" s="43">
        <v>866529.2</v>
      </c>
      <c r="J40" s="44">
        <v>6.9000000000000006E-2</v>
      </c>
      <c r="K40" s="45">
        <v>3.4500000000000003E-2</v>
      </c>
      <c r="L40" s="138"/>
      <c r="M40" s="138"/>
      <c r="N40" s="141"/>
      <c r="O40" s="141"/>
    </row>
    <row r="41" spans="1:15" s="142" customFormat="1" ht="15" x14ac:dyDescent="0.25">
      <c r="A41" s="143"/>
      <c r="B41" s="40" t="s">
        <v>20</v>
      </c>
      <c r="C41" s="38">
        <v>5650</v>
      </c>
      <c r="D41" s="41">
        <v>57720.821479999999</v>
      </c>
      <c r="E41" s="33">
        <v>28250</v>
      </c>
      <c r="F41" s="42">
        <v>1986</v>
      </c>
      <c r="G41" s="41">
        <v>22391.40308</v>
      </c>
      <c r="H41" s="46">
        <v>123105</v>
      </c>
      <c r="I41" s="43">
        <v>855272.60199999996</v>
      </c>
      <c r="J41" s="44">
        <v>7.3200000000000001E-2</v>
      </c>
      <c r="K41" s="45">
        <v>3.2500000000000001E-2</v>
      </c>
      <c r="L41" s="138"/>
      <c r="M41" s="138"/>
      <c r="N41" s="141"/>
      <c r="O41" s="141"/>
    </row>
    <row r="42" spans="1:15" s="142" customFormat="1" ht="15" x14ac:dyDescent="0.25">
      <c r="A42" s="143"/>
      <c r="B42" s="40" t="s">
        <v>21</v>
      </c>
      <c r="C42" s="38">
        <v>5675</v>
      </c>
      <c r="D42" s="41">
        <v>65311.949709999994</v>
      </c>
      <c r="E42" s="33">
        <v>28375</v>
      </c>
      <c r="F42" s="42">
        <v>923</v>
      </c>
      <c r="G42" s="41">
        <v>14467.653620000001</v>
      </c>
      <c r="H42" s="46">
        <v>114180</v>
      </c>
      <c r="I42" s="43">
        <v>807261.63676999998</v>
      </c>
      <c r="J42" s="44">
        <v>7.46E-2</v>
      </c>
      <c r="K42" s="44">
        <v>3.6600000000000001E-2</v>
      </c>
      <c r="L42" s="138"/>
      <c r="M42" s="138"/>
      <c r="N42" s="141"/>
      <c r="O42" s="141"/>
    </row>
    <row r="43" spans="1:15" s="142" customFormat="1" ht="15" x14ac:dyDescent="0.25">
      <c r="A43" s="143"/>
      <c r="B43" s="40" t="s">
        <v>23</v>
      </c>
      <c r="C43" s="38">
        <v>6656</v>
      </c>
      <c r="D43" s="41">
        <v>98532.432189999992</v>
      </c>
      <c r="E43" s="33">
        <v>27955.200000000001</v>
      </c>
      <c r="F43" s="42">
        <v>967</v>
      </c>
      <c r="G43" s="41">
        <v>26081.403569999999</v>
      </c>
      <c r="H43" s="46">
        <v>108046</v>
      </c>
      <c r="I43" s="43">
        <v>804779.1986</v>
      </c>
      <c r="J43" s="44">
        <v>7.6799999999999993E-2</v>
      </c>
      <c r="K43" s="44">
        <v>2.8199999999999999E-2</v>
      </c>
      <c r="L43" s="138"/>
      <c r="M43" s="138"/>
      <c r="N43" s="141"/>
      <c r="O43" s="141"/>
    </row>
    <row r="44" spans="1:15" s="142" customFormat="1" ht="15" x14ac:dyDescent="0.25">
      <c r="A44" s="143"/>
      <c r="B44" s="40" t="s">
        <v>24</v>
      </c>
      <c r="C44" s="38">
        <v>5423</v>
      </c>
      <c r="D44" s="41">
        <v>84735.263380000004</v>
      </c>
      <c r="E44" s="33">
        <v>22776.600000000002</v>
      </c>
      <c r="F44" s="42">
        <v>991</v>
      </c>
      <c r="G44" s="41">
        <v>24457.193879999999</v>
      </c>
      <c r="H44" s="46">
        <v>104429</v>
      </c>
      <c r="I44" s="43">
        <v>813334.47874000005</v>
      </c>
      <c r="J44" s="44">
        <v>7.8399999999999997E-2</v>
      </c>
      <c r="K44" s="44">
        <v>1.8000000000000002E-2</v>
      </c>
      <c r="L44" s="138"/>
      <c r="M44" s="138"/>
      <c r="N44" s="141"/>
      <c r="O44" s="141"/>
    </row>
    <row r="45" spans="1:15" s="142" customFormat="1" ht="15" x14ac:dyDescent="0.25">
      <c r="A45" s="143"/>
      <c r="B45" s="40" t="s">
        <v>25</v>
      </c>
      <c r="C45" s="38">
        <v>6255</v>
      </c>
      <c r="D45" s="41">
        <v>92529.811610000004</v>
      </c>
      <c r="E45" s="33">
        <v>26271</v>
      </c>
      <c r="F45" s="42">
        <v>1929</v>
      </c>
      <c r="G45" s="41">
        <v>36237.918740000001</v>
      </c>
      <c r="H45" s="46">
        <v>104734</v>
      </c>
      <c r="I45" s="43">
        <v>844597.66040000005</v>
      </c>
      <c r="J45" s="44">
        <v>7.9000000000000001E-2</v>
      </c>
      <c r="K45" s="44">
        <v>1.7100000000000001E-2</v>
      </c>
      <c r="L45" s="138"/>
      <c r="M45" s="138"/>
      <c r="N45" s="141"/>
      <c r="O45" s="141"/>
    </row>
    <row r="46" spans="1:15" s="142" customFormat="1" ht="15" x14ac:dyDescent="0.25">
      <c r="A46" s="143"/>
      <c r="B46" s="40" t="s">
        <v>26</v>
      </c>
      <c r="C46" s="38">
        <v>5895</v>
      </c>
      <c r="D46" s="41">
        <v>83436.227989999999</v>
      </c>
      <c r="E46" s="33">
        <v>24759</v>
      </c>
      <c r="F46" s="42">
        <v>1656</v>
      </c>
      <c r="G46" s="41">
        <v>29875.566409999999</v>
      </c>
      <c r="H46" s="46">
        <v>103942</v>
      </c>
      <c r="I46" s="43">
        <v>854970.90573</v>
      </c>
      <c r="J46" s="44">
        <v>7.9399999999999998E-2</v>
      </c>
      <c r="K46" s="44">
        <v>2.53E-2</v>
      </c>
      <c r="L46" s="138"/>
      <c r="M46" s="138"/>
      <c r="N46" s="141"/>
      <c r="O46" s="141"/>
    </row>
    <row r="47" spans="1:15" s="142" customFormat="1" ht="15" x14ac:dyDescent="0.25">
      <c r="A47" s="143"/>
      <c r="B47" s="40" t="s">
        <v>28</v>
      </c>
      <c r="C47" s="38">
        <v>6415</v>
      </c>
      <c r="D47" s="41">
        <v>93573.578429999994</v>
      </c>
      <c r="E47" s="33">
        <v>26943</v>
      </c>
      <c r="F47" s="42">
        <v>2004</v>
      </c>
      <c r="G47" s="41">
        <v>38046.818059999991</v>
      </c>
      <c r="H47" s="46">
        <v>100065</v>
      </c>
      <c r="I47" s="43">
        <v>841134.04321000003</v>
      </c>
      <c r="J47" s="44">
        <v>7.9399999999999998E-2</v>
      </c>
      <c r="K47" s="44">
        <v>2.8500000000000001E-2</v>
      </c>
      <c r="L47" s="138"/>
      <c r="M47" s="138"/>
      <c r="N47" s="141"/>
      <c r="O47" s="141"/>
    </row>
    <row r="48" spans="1:15" s="142" customFormat="1" ht="15" x14ac:dyDescent="0.25">
      <c r="A48" s="143"/>
      <c r="B48" s="40" t="s">
        <v>30</v>
      </c>
      <c r="C48" s="38">
        <v>5972</v>
      </c>
      <c r="D48" s="41">
        <v>93693.636159999995</v>
      </c>
      <c r="E48" s="33">
        <v>25082.400000000001</v>
      </c>
      <c r="F48" s="42">
        <v>1577</v>
      </c>
      <c r="G48" s="41">
        <v>37229.28256</v>
      </c>
      <c r="H48" s="46">
        <v>99058</v>
      </c>
      <c r="I48" s="43">
        <v>851055.35482000001</v>
      </c>
      <c r="J48" s="44">
        <v>7.9699999999999993E-2</v>
      </c>
      <c r="K48" s="44">
        <v>3.1699999999999999E-2</v>
      </c>
      <c r="L48" s="141"/>
      <c r="M48" s="141"/>
      <c r="N48" s="141"/>
      <c r="O48" s="141"/>
    </row>
    <row r="49" spans="1:15" s="142" customFormat="1" ht="15" x14ac:dyDescent="0.25">
      <c r="A49" s="143"/>
      <c r="B49" s="40" t="s">
        <v>31</v>
      </c>
      <c r="C49" s="38">
        <f>+'[2]SINTESIS HISTORICA'!$C$51</f>
        <v>3543</v>
      </c>
      <c r="D49" s="41">
        <f>+'[2]SINTESIS HISTORICA'!$D$51</f>
        <v>67735.557960000006</v>
      </c>
      <c r="E49" s="33">
        <f>+'[2]SINTESIS HISTORICA'!$E$51</f>
        <v>14880.6</v>
      </c>
      <c r="F49" s="42">
        <f>+'[2]SINTESIS HISTORICA'!$F$51</f>
        <v>1041</v>
      </c>
      <c r="G49" s="41">
        <f>+'[2]SINTESIS HISTORICA'!$G$51</f>
        <v>31719.715769999999</v>
      </c>
      <c r="H49" s="46">
        <f>+'[2]SINTESIS HISTORICA'!$H$51</f>
        <v>99025</v>
      </c>
      <c r="I49" s="43">
        <f>+'[2]SINTESIS HISTORICA'!$I$51</f>
        <v>876009.37214999995</v>
      </c>
      <c r="J49" s="44">
        <f>+'[2]SINTESIS HISTORICA'!$J$51</f>
        <v>7.9399999999999998E-2</v>
      </c>
      <c r="K49" s="44">
        <f>+'[2]SINTESIS HISTORICA'!$V$51</f>
        <v>3.32E-2</v>
      </c>
      <c r="L49" s="141"/>
      <c r="M49" s="141"/>
      <c r="N49" s="141"/>
      <c r="O49" s="141"/>
    </row>
    <row r="50" spans="1:15" s="137" customFormat="1" ht="18" customHeight="1" x14ac:dyDescent="0.25">
      <c r="A50" s="139"/>
      <c r="B50" s="47" t="s">
        <v>7</v>
      </c>
      <c r="C50" s="48">
        <f>SUM(C7:C49)</f>
        <v>281524</v>
      </c>
      <c r="D50" s="49">
        <f>SUM(D7:D49)-0.05</f>
        <v>2189701.5115799997</v>
      </c>
      <c r="E50" s="50">
        <f>SUM(E7:E49)</f>
        <v>1375492.8</v>
      </c>
      <c r="F50" s="51">
        <f>SUM(F7:F49)</f>
        <v>136934</v>
      </c>
      <c r="G50" s="49">
        <f>SUM(G7:G49)</f>
        <v>1238753.1195799997</v>
      </c>
      <c r="H50" s="144"/>
      <c r="I50" s="145"/>
      <c r="J50" s="145"/>
      <c r="K50" s="146"/>
      <c r="L50" s="147"/>
    </row>
    <row r="51" spans="1:15" s="137" customFormat="1" ht="9" customHeight="1" x14ac:dyDescent="0.25">
      <c r="A51" s="139"/>
      <c r="B51" s="148"/>
      <c r="C51" s="149"/>
      <c r="D51" s="150"/>
      <c r="E51" s="151"/>
      <c r="F51" s="152"/>
      <c r="G51" s="153"/>
      <c r="H51" s="154"/>
      <c r="I51" s="155"/>
      <c r="J51" s="156"/>
      <c r="K51" s="156"/>
    </row>
    <row r="52" spans="1:15" x14ac:dyDescent="0.2">
      <c r="B52" s="120" t="s">
        <v>67</v>
      </c>
    </row>
    <row r="53" spans="1:15" x14ac:dyDescent="0.2">
      <c r="B53" s="120" t="s">
        <v>68</v>
      </c>
    </row>
    <row r="54" spans="1:15" ht="18.75" customHeight="1" x14ac:dyDescent="0.2">
      <c r="C54" s="182"/>
      <c r="D54" s="182"/>
      <c r="E54" s="182"/>
      <c r="F54" s="182"/>
      <c r="G54" s="97"/>
    </row>
    <row r="55" spans="1:15" ht="9" customHeight="1" x14ac:dyDescent="0.2">
      <c r="B55" s="157"/>
    </row>
    <row r="56" spans="1:15" ht="12" customHeight="1" x14ac:dyDescent="0.25">
      <c r="C56" s="158"/>
      <c r="D56" s="158"/>
      <c r="E56" s="158"/>
      <c r="F56" s="158"/>
      <c r="G56" s="158"/>
      <c r="H56" s="159"/>
    </row>
    <row r="57" spans="1:15" s="97" customFormat="1" x14ac:dyDescent="0.2">
      <c r="G57" s="160"/>
    </row>
    <row r="58" spans="1:15" x14ac:dyDescent="0.2">
      <c r="D58" s="161"/>
    </row>
    <row r="59" spans="1:15" x14ac:dyDescent="0.2">
      <c r="B59" s="162"/>
      <c r="C59" s="163"/>
      <c r="D59" s="163"/>
    </row>
    <row r="60" spans="1:15" x14ac:dyDescent="0.2">
      <c r="B60" s="162"/>
    </row>
  </sheetData>
  <mergeCells count="10">
    <mergeCell ref="B4:B6"/>
    <mergeCell ref="C54:F54"/>
    <mergeCell ref="B1:K1"/>
    <mergeCell ref="B2:K2"/>
    <mergeCell ref="A3:K3"/>
    <mergeCell ref="H4:I5"/>
    <mergeCell ref="F4:G5"/>
    <mergeCell ref="J4:K5"/>
    <mergeCell ref="E4:E6"/>
    <mergeCell ref="C4:D5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9" numberStoredAsText="1"/>
    <ignoredError sqref="D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117"/>
  <sheetViews>
    <sheetView showGridLines="0" zoomScale="90" zoomScaleNormal="90" workbookViewId="0">
      <pane xSplit="2" ySplit="6" topLeftCell="C21" activePane="bottomRight" state="frozen"/>
      <selection activeCell="D40" sqref="D40"/>
      <selection pane="topRight" activeCell="D40" sqref="D40"/>
      <selection pane="bottomLeft" activeCell="D40" sqref="D40"/>
      <selection pane="bottomRight" activeCell="C49" sqref="C49"/>
    </sheetView>
  </sheetViews>
  <sheetFormatPr baseColWidth="10" defaultColWidth="11" defaultRowHeight="12.75" x14ac:dyDescent="0.2"/>
  <cols>
    <col min="1" max="1" width="8.140625" style="105" hidden="1" customWidth="1"/>
    <col min="2" max="2" width="8" style="105" customWidth="1"/>
    <col min="3" max="4" width="13.5703125" style="105" customWidth="1"/>
    <col min="5" max="5" width="14.42578125" style="105" bestFit="1" customWidth="1"/>
    <col min="6" max="8" width="12.140625" style="105" customWidth="1"/>
    <col min="9" max="9" width="13.28515625" style="105" bestFit="1" customWidth="1"/>
    <col min="10" max="11" width="12" style="105" bestFit="1" customWidth="1"/>
    <col min="12" max="12" width="14" style="122" bestFit="1" customWidth="1"/>
    <col min="13" max="13" width="11" style="105" customWidth="1"/>
    <col min="14" max="16384" width="11" style="105"/>
  </cols>
  <sheetData>
    <row r="1" spans="1:12" ht="15.75" x14ac:dyDescent="0.2">
      <c r="B1" s="183" t="s">
        <v>75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x14ac:dyDescent="0.2">
      <c r="B2" s="184" t="str">
        <f>+'[2]SINTESIS HISTORICA'!$B$3:$V$3</f>
        <v>Síntesis Estadística 1973 - Junio 2015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2" ht="15" x14ac:dyDescent="0.2">
      <c r="A3" s="185" t="s">
        <v>73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s="107" customFormat="1" x14ac:dyDescent="0.2">
      <c r="A4" s="106"/>
      <c r="B4" s="179" t="s">
        <v>36</v>
      </c>
      <c r="C4" s="201" t="s">
        <v>44</v>
      </c>
      <c r="D4" s="201"/>
      <c r="E4" s="201"/>
      <c r="F4" s="202" t="s">
        <v>45</v>
      </c>
      <c r="G4" s="202"/>
      <c r="H4" s="202"/>
      <c r="I4" s="203" t="s">
        <v>49</v>
      </c>
      <c r="J4" s="206" t="s">
        <v>50</v>
      </c>
      <c r="K4" s="207"/>
      <c r="L4" s="203" t="s">
        <v>51</v>
      </c>
    </row>
    <row r="5" spans="1:12" s="107" customFormat="1" x14ac:dyDescent="0.2">
      <c r="A5" s="106"/>
      <c r="B5" s="180"/>
      <c r="C5" s="201"/>
      <c r="D5" s="201"/>
      <c r="E5" s="201"/>
      <c r="F5" s="202"/>
      <c r="G5" s="202"/>
      <c r="H5" s="202"/>
      <c r="I5" s="204"/>
      <c r="J5" s="208"/>
      <c r="K5" s="209"/>
      <c r="L5" s="204"/>
    </row>
    <row r="6" spans="1:12" s="107" customFormat="1" x14ac:dyDescent="0.2">
      <c r="A6" s="106"/>
      <c r="B6" s="181"/>
      <c r="C6" s="23" t="s">
        <v>1</v>
      </c>
      <c r="D6" s="23" t="s">
        <v>2</v>
      </c>
      <c r="E6" s="23" t="s">
        <v>27</v>
      </c>
      <c r="F6" s="23" t="s">
        <v>46</v>
      </c>
      <c r="G6" s="23" t="s">
        <v>47</v>
      </c>
      <c r="H6" s="23" t="s">
        <v>48</v>
      </c>
      <c r="I6" s="205"/>
      <c r="J6" s="22" t="s">
        <v>0</v>
      </c>
      <c r="K6" s="23" t="s">
        <v>37</v>
      </c>
      <c r="L6" s="205"/>
    </row>
    <row r="7" spans="1:12" s="108" customFormat="1" ht="15" x14ac:dyDescent="0.2">
      <c r="B7" s="24">
        <v>1973</v>
      </c>
      <c r="C7" s="52">
        <v>989.9</v>
      </c>
      <c r="D7" s="52">
        <v>704.2</v>
      </c>
      <c r="E7" s="52">
        <v>285.7</v>
      </c>
      <c r="F7" s="52">
        <v>5.6</v>
      </c>
      <c r="G7" s="52">
        <v>22.1</v>
      </c>
      <c r="H7" s="53">
        <v>-16.5</v>
      </c>
      <c r="I7" s="52">
        <v>0</v>
      </c>
      <c r="J7" s="62">
        <v>0</v>
      </c>
      <c r="K7" s="54" t="s">
        <v>29</v>
      </c>
      <c r="L7" s="52">
        <v>704.1</v>
      </c>
    </row>
    <row r="8" spans="1:12" s="108" customFormat="1" ht="15" x14ac:dyDescent="0.2">
      <c r="B8" s="30">
        <v>1974</v>
      </c>
      <c r="C8" s="32">
        <v>5034.3</v>
      </c>
      <c r="D8" s="32">
        <v>4747.8</v>
      </c>
      <c r="E8" s="32">
        <v>286.5</v>
      </c>
      <c r="F8" s="32">
        <v>127.76</v>
      </c>
      <c r="G8" s="32">
        <v>164.4</v>
      </c>
      <c r="H8" s="55">
        <v>-36.6</v>
      </c>
      <c r="I8" s="32">
        <v>0</v>
      </c>
      <c r="J8" s="63">
        <v>338</v>
      </c>
      <c r="K8" s="32">
        <v>3.9</v>
      </c>
      <c r="L8" s="32">
        <v>3224.6</v>
      </c>
    </row>
    <row r="9" spans="1:12" s="108" customFormat="1" ht="15" x14ac:dyDescent="0.2">
      <c r="B9" s="30">
        <v>1975</v>
      </c>
      <c r="C9" s="32">
        <v>10267.200000000001</v>
      </c>
      <c r="D9" s="32">
        <v>9400.4</v>
      </c>
      <c r="E9" s="32">
        <v>866.8</v>
      </c>
      <c r="F9" s="32">
        <v>267.3</v>
      </c>
      <c r="G9" s="32">
        <v>257.5</v>
      </c>
      <c r="H9" s="32">
        <v>9.8000000000000007</v>
      </c>
      <c r="I9" s="32">
        <v>0</v>
      </c>
      <c r="J9" s="63">
        <v>699</v>
      </c>
      <c r="K9" s="32">
        <v>20</v>
      </c>
      <c r="L9" s="32">
        <v>6771.9</v>
      </c>
    </row>
    <row r="10" spans="1:12" s="108" customFormat="1" ht="15" x14ac:dyDescent="0.2">
      <c r="B10" s="30">
        <v>1976</v>
      </c>
      <c r="C10" s="32">
        <v>12257.9</v>
      </c>
      <c r="D10" s="32">
        <v>10704.6</v>
      </c>
      <c r="E10" s="32">
        <v>1553.3</v>
      </c>
      <c r="F10" s="32">
        <v>494.4</v>
      </c>
      <c r="G10" s="32">
        <v>369.7</v>
      </c>
      <c r="H10" s="32">
        <v>124.7</v>
      </c>
      <c r="I10" s="32">
        <v>0</v>
      </c>
      <c r="J10" s="63">
        <v>594</v>
      </c>
      <c r="K10" s="32">
        <v>29.3</v>
      </c>
      <c r="L10" s="32">
        <v>10527.2</v>
      </c>
    </row>
    <row r="11" spans="1:12" s="108" customFormat="1" ht="15" x14ac:dyDescent="0.2">
      <c r="B11" s="30">
        <v>1977</v>
      </c>
      <c r="C11" s="32">
        <v>18066.8</v>
      </c>
      <c r="D11" s="32">
        <v>15365.9</v>
      </c>
      <c r="E11" s="32">
        <v>2700.9</v>
      </c>
      <c r="F11" s="32">
        <v>824.9</v>
      </c>
      <c r="G11" s="32">
        <v>491.1</v>
      </c>
      <c r="H11" s="32">
        <v>333.8</v>
      </c>
      <c r="I11" s="32">
        <v>0</v>
      </c>
      <c r="J11" s="63">
        <v>653</v>
      </c>
      <c r="K11" s="32">
        <v>39.9</v>
      </c>
      <c r="L11" s="32">
        <v>15239</v>
      </c>
    </row>
    <row r="12" spans="1:12" s="108" customFormat="1" ht="15" x14ac:dyDescent="0.2">
      <c r="B12" s="30">
        <v>1978</v>
      </c>
      <c r="C12" s="32">
        <v>24617.3</v>
      </c>
      <c r="D12" s="32">
        <v>20992.799999999999</v>
      </c>
      <c r="E12" s="32">
        <v>3624.5</v>
      </c>
      <c r="F12" s="32">
        <v>967.5</v>
      </c>
      <c r="G12" s="32">
        <v>617.29999999999995</v>
      </c>
      <c r="H12" s="32">
        <v>350.2</v>
      </c>
      <c r="I12" s="32">
        <v>0</v>
      </c>
      <c r="J12" s="63">
        <v>798</v>
      </c>
      <c r="K12" s="32">
        <v>65.7</v>
      </c>
      <c r="L12" s="32">
        <v>20659.3</v>
      </c>
    </row>
    <row r="13" spans="1:12" s="108" customFormat="1" ht="15" x14ac:dyDescent="0.2">
      <c r="B13" s="30">
        <v>1979</v>
      </c>
      <c r="C13" s="32">
        <v>31387.8</v>
      </c>
      <c r="D13" s="32">
        <v>27321.1</v>
      </c>
      <c r="E13" s="32">
        <v>4066.7</v>
      </c>
      <c r="F13" s="32">
        <v>1259.5999999999999</v>
      </c>
      <c r="G13" s="32">
        <v>817.5</v>
      </c>
      <c r="H13" s="32">
        <v>442.1</v>
      </c>
      <c r="I13" s="32">
        <v>0</v>
      </c>
      <c r="J13" s="63">
        <v>763</v>
      </c>
      <c r="K13" s="32">
        <v>78.8</v>
      </c>
      <c r="L13" s="32">
        <v>26725.5</v>
      </c>
    </row>
    <row r="14" spans="1:12" s="108" customFormat="1" ht="15" x14ac:dyDescent="0.2">
      <c r="B14" s="30">
        <v>1980</v>
      </c>
      <c r="C14" s="32">
        <v>38820.400000000001</v>
      </c>
      <c r="D14" s="32">
        <v>33979</v>
      </c>
      <c r="E14" s="32">
        <v>4841.3999999999996</v>
      </c>
      <c r="F14" s="32">
        <v>1747.3</v>
      </c>
      <c r="G14" s="32">
        <v>972.6</v>
      </c>
      <c r="H14" s="32">
        <v>774.7</v>
      </c>
      <c r="I14" s="32">
        <v>0</v>
      </c>
      <c r="J14" s="63">
        <v>1350</v>
      </c>
      <c r="K14" s="32">
        <v>163</v>
      </c>
      <c r="L14" s="32">
        <v>33424.1</v>
      </c>
    </row>
    <row r="15" spans="1:12" s="108" customFormat="1" ht="15" x14ac:dyDescent="0.2">
      <c r="B15" s="30">
        <v>1981</v>
      </c>
      <c r="C15" s="32">
        <v>46329.4</v>
      </c>
      <c r="D15" s="32">
        <v>40610.9</v>
      </c>
      <c r="E15" s="32">
        <v>5718.5</v>
      </c>
      <c r="F15" s="32">
        <v>2229.3000000000002</v>
      </c>
      <c r="G15" s="32">
        <v>1352.2</v>
      </c>
      <c r="H15" s="32">
        <v>877.1</v>
      </c>
      <c r="I15" s="32">
        <v>0</v>
      </c>
      <c r="J15" s="63">
        <v>1799</v>
      </c>
      <c r="K15" s="32">
        <v>246.5</v>
      </c>
      <c r="L15" s="32">
        <v>39867.800000000003</v>
      </c>
    </row>
    <row r="16" spans="1:12" s="108" customFormat="1" ht="15" x14ac:dyDescent="0.2">
      <c r="B16" s="30">
        <v>1982</v>
      </c>
      <c r="C16" s="32">
        <v>56068.5</v>
      </c>
      <c r="D16" s="32">
        <v>49356</v>
      </c>
      <c r="E16" s="32">
        <v>6712.5</v>
      </c>
      <c r="F16" s="32">
        <v>2479.5</v>
      </c>
      <c r="G16" s="32">
        <v>1485.5</v>
      </c>
      <c r="H16" s="32">
        <v>994</v>
      </c>
      <c r="I16" s="32">
        <v>0</v>
      </c>
      <c r="J16" s="63">
        <v>1280</v>
      </c>
      <c r="K16" s="32">
        <v>221.6</v>
      </c>
      <c r="L16" s="32">
        <v>46245.9</v>
      </c>
    </row>
    <row r="17" spans="2:21" s="108" customFormat="1" ht="15" x14ac:dyDescent="0.2">
      <c r="B17" s="30">
        <v>1983</v>
      </c>
      <c r="C17" s="32">
        <v>67969.399999999994</v>
      </c>
      <c r="D17" s="32">
        <v>59774.1</v>
      </c>
      <c r="E17" s="32">
        <v>8195.2999999999993</v>
      </c>
      <c r="F17" s="32">
        <v>3809.1</v>
      </c>
      <c r="G17" s="32">
        <v>2212.1</v>
      </c>
      <c r="H17" s="32">
        <v>1597</v>
      </c>
      <c r="I17" s="32">
        <v>0</v>
      </c>
      <c r="J17" s="63">
        <v>1159</v>
      </c>
      <c r="K17" s="32">
        <v>231.6</v>
      </c>
      <c r="L17" s="32">
        <v>53238.5</v>
      </c>
    </row>
    <row r="18" spans="2:21" s="108" customFormat="1" ht="15" x14ac:dyDescent="0.2">
      <c r="B18" s="30">
        <v>1984</v>
      </c>
      <c r="C18" s="32">
        <v>77239.5</v>
      </c>
      <c r="D18" s="32">
        <v>72870.399999999994</v>
      </c>
      <c r="E18" s="32">
        <v>4369.1000000000004</v>
      </c>
      <c r="F18" s="32">
        <v>4512.3</v>
      </c>
      <c r="G18" s="32">
        <v>3457.4</v>
      </c>
      <c r="H18" s="32">
        <v>1054.9000000000001</v>
      </c>
      <c r="I18" s="32">
        <v>0</v>
      </c>
      <c r="J18" s="63">
        <v>1033</v>
      </c>
      <c r="K18" s="32">
        <v>242.4</v>
      </c>
      <c r="L18" s="32">
        <v>60455.3</v>
      </c>
    </row>
    <row r="19" spans="2:21" s="108" customFormat="1" ht="15" x14ac:dyDescent="0.2">
      <c r="B19" s="30">
        <v>1985</v>
      </c>
      <c r="C19" s="32">
        <v>83801</v>
      </c>
      <c r="D19" s="32">
        <v>78202.2</v>
      </c>
      <c r="E19" s="32">
        <v>5598.8</v>
      </c>
      <c r="F19" s="32">
        <v>5342.8</v>
      </c>
      <c r="G19" s="32">
        <v>4113.1000000000004</v>
      </c>
      <c r="H19" s="32">
        <v>1229.5999999999999</v>
      </c>
      <c r="I19" s="32">
        <v>0</v>
      </c>
      <c r="J19" s="63">
        <v>1338</v>
      </c>
      <c r="K19" s="32">
        <v>360.4</v>
      </c>
      <c r="L19" s="32">
        <v>68129</v>
      </c>
    </row>
    <row r="20" spans="2:21" s="108" customFormat="1" ht="15" x14ac:dyDescent="0.2">
      <c r="B20" s="30">
        <v>1986</v>
      </c>
      <c r="C20" s="32">
        <v>94771</v>
      </c>
      <c r="D20" s="32">
        <v>86363.9</v>
      </c>
      <c r="E20" s="32">
        <v>8407.1</v>
      </c>
      <c r="F20" s="32">
        <v>6639.8</v>
      </c>
      <c r="G20" s="32">
        <v>3831.5</v>
      </c>
      <c r="H20" s="32">
        <v>2808.3</v>
      </c>
      <c r="I20" s="32">
        <v>0</v>
      </c>
      <c r="J20" s="63">
        <v>1564</v>
      </c>
      <c r="K20" s="32">
        <v>448.2</v>
      </c>
      <c r="L20" s="32">
        <v>76274.899999999994</v>
      </c>
    </row>
    <row r="21" spans="2:21" s="108" customFormat="1" ht="15" x14ac:dyDescent="0.2">
      <c r="B21" s="30">
        <v>1987</v>
      </c>
      <c r="C21" s="32">
        <v>106199.8</v>
      </c>
      <c r="D21" s="32">
        <v>91000.2</v>
      </c>
      <c r="E21" s="32">
        <v>15199.6</v>
      </c>
      <c r="F21" s="32">
        <v>9912.4</v>
      </c>
      <c r="G21" s="32">
        <v>3119.8</v>
      </c>
      <c r="H21" s="32">
        <v>6792.6</v>
      </c>
      <c r="I21" s="32">
        <v>0</v>
      </c>
      <c r="J21" s="63">
        <v>1672</v>
      </c>
      <c r="K21" s="32">
        <v>602.70000000000005</v>
      </c>
      <c r="L21" s="32">
        <v>83526.7</v>
      </c>
    </row>
    <row r="22" spans="2:21" s="108" customFormat="1" ht="15" x14ac:dyDescent="0.2">
      <c r="B22" s="30">
        <v>1988</v>
      </c>
      <c r="C22" s="32">
        <v>117494.39999999999</v>
      </c>
      <c r="D22" s="32">
        <v>99604.5</v>
      </c>
      <c r="E22" s="32">
        <v>17889.8</v>
      </c>
      <c r="F22" s="32">
        <v>8358.9</v>
      </c>
      <c r="G22" s="32">
        <v>4145.7</v>
      </c>
      <c r="H22" s="32">
        <v>4213.1000000000004</v>
      </c>
      <c r="I22" s="32">
        <v>0</v>
      </c>
      <c r="J22" s="63">
        <v>1730</v>
      </c>
      <c r="K22" s="32">
        <v>678.3</v>
      </c>
      <c r="L22" s="32">
        <v>92631.8</v>
      </c>
    </row>
    <row r="23" spans="2:21" s="108" customFormat="1" ht="15" x14ac:dyDescent="0.2">
      <c r="B23" s="30">
        <v>1989</v>
      </c>
      <c r="C23" s="32">
        <v>132419.6</v>
      </c>
      <c r="D23" s="32">
        <v>110499.8</v>
      </c>
      <c r="E23" s="32">
        <v>21919.7</v>
      </c>
      <c r="F23" s="32">
        <v>9137.6</v>
      </c>
      <c r="G23" s="32">
        <v>5107.7</v>
      </c>
      <c r="H23" s="32">
        <v>4029.9</v>
      </c>
      <c r="I23" s="32">
        <v>0</v>
      </c>
      <c r="J23" s="63">
        <v>2340</v>
      </c>
      <c r="K23" s="32">
        <v>920.8</v>
      </c>
      <c r="L23" s="32">
        <v>103463.7</v>
      </c>
    </row>
    <row r="24" spans="2:21" s="108" customFormat="1" ht="15" x14ac:dyDescent="0.2">
      <c r="B24" s="30">
        <v>1990</v>
      </c>
      <c r="C24" s="32">
        <v>149835.29999999999</v>
      </c>
      <c r="D24" s="32">
        <v>121669.9</v>
      </c>
      <c r="E24" s="32">
        <v>28165.3</v>
      </c>
      <c r="F24" s="32">
        <v>11076.4</v>
      </c>
      <c r="G24" s="32">
        <v>4830.8</v>
      </c>
      <c r="H24" s="32">
        <v>6245.6</v>
      </c>
      <c r="I24" s="32">
        <v>0</v>
      </c>
      <c r="J24" s="63">
        <v>3524</v>
      </c>
      <c r="K24" s="32">
        <v>1406.9</v>
      </c>
      <c r="L24" s="32">
        <v>114183.9</v>
      </c>
    </row>
    <row r="25" spans="2:21" s="108" customFormat="1" ht="15" x14ac:dyDescent="0.2">
      <c r="B25" s="30">
        <v>1991</v>
      </c>
      <c r="C25" s="32">
        <v>171003.3</v>
      </c>
      <c r="D25" s="32">
        <v>133289.9</v>
      </c>
      <c r="E25" s="32">
        <v>37713.4</v>
      </c>
      <c r="F25" s="32">
        <v>14141.3</v>
      </c>
      <c r="G25" s="32">
        <v>4593.3</v>
      </c>
      <c r="H25" s="32">
        <v>9548</v>
      </c>
      <c r="I25" s="32">
        <v>0</v>
      </c>
      <c r="J25" s="63">
        <v>3318</v>
      </c>
      <c r="K25" s="32">
        <v>1413.6</v>
      </c>
      <c r="L25" s="32">
        <v>126071.5</v>
      </c>
    </row>
    <row r="26" spans="2:21" s="108" customFormat="1" ht="15" x14ac:dyDescent="0.2">
      <c r="B26" s="30">
        <v>1992</v>
      </c>
      <c r="C26" s="32">
        <v>195114.7</v>
      </c>
      <c r="D26" s="32">
        <v>148571.70000000001</v>
      </c>
      <c r="E26" s="32">
        <v>46543</v>
      </c>
      <c r="F26" s="32">
        <v>15013</v>
      </c>
      <c r="G26" s="32">
        <v>6183.4</v>
      </c>
      <c r="H26" s="32">
        <v>8829.6</v>
      </c>
      <c r="I26" s="32">
        <v>0</v>
      </c>
      <c r="J26" s="63">
        <v>3308</v>
      </c>
      <c r="K26" s="32">
        <v>1504.2</v>
      </c>
      <c r="L26" s="32">
        <v>140399</v>
      </c>
    </row>
    <row r="27" spans="2:21" s="108" customFormat="1" ht="15" x14ac:dyDescent="0.2">
      <c r="B27" s="30">
        <v>1993</v>
      </c>
      <c r="C27" s="32">
        <v>231664.9</v>
      </c>
      <c r="D27" s="32">
        <v>172450</v>
      </c>
      <c r="E27" s="32">
        <v>59214.8</v>
      </c>
      <c r="F27" s="32">
        <v>19826.8</v>
      </c>
      <c r="G27" s="32">
        <v>7155</v>
      </c>
      <c r="H27" s="32">
        <v>12671.8</v>
      </c>
      <c r="I27" s="32">
        <v>0</v>
      </c>
      <c r="J27" s="63">
        <v>4844</v>
      </c>
      <c r="K27" s="32">
        <v>2052.1</v>
      </c>
      <c r="L27" s="32">
        <v>160418.6</v>
      </c>
    </row>
    <row r="28" spans="2:21" s="108" customFormat="1" ht="15" x14ac:dyDescent="0.2">
      <c r="B28" s="30">
        <v>1994</v>
      </c>
      <c r="C28" s="32">
        <v>264111.2</v>
      </c>
      <c r="D28" s="32">
        <v>212592.3</v>
      </c>
      <c r="E28" s="32">
        <v>51518.9</v>
      </c>
      <c r="F28" s="32">
        <v>27134</v>
      </c>
      <c r="G28" s="32">
        <v>16031.3</v>
      </c>
      <c r="H28" s="32">
        <v>11102.7</v>
      </c>
      <c r="I28" s="32">
        <v>8000</v>
      </c>
      <c r="J28" s="63">
        <v>3985</v>
      </c>
      <c r="K28" s="32">
        <v>1845.9</v>
      </c>
      <c r="L28" s="32">
        <v>191705.2</v>
      </c>
    </row>
    <row r="29" spans="2:21" s="108" customFormat="1" ht="15" x14ac:dyDescent="0.2">
      <c r="B29" s="30">
        <v>1995</v>
      </c>
      <c r="C29" s="32">
        <v>324708.90000000002</v>
      </c>
      <c r="D29" s="32">
        <v>250277.5</v>
      </c>
      <c r="E29" s="32">
        <v>74431.399999999994</v>
      </c>
      <c r="F29" s="32">
        <v>35971.699999999997</v>
      </c>
      <c r="G29" s="32">
        <v>18677.3</v>
      </c>
      <c r="H29" s="32">
        <v>17294.400000000001</v>
      </c>
      <c r="I29" s="32">
        <v>0</v>
      </c>
      <c r="J29" s="63">
        <v>5653</v>
      </c>
      <c r="K29" s="32">
        <v>2720.5</v>
      </c>
      <c r="L29" s="32">
        <v>230698.1</v>
      </c>
    </row>
    <row r="30" spans="2:21" s="108" customFormat="1" ht="15" x14ac:dyDescent="0.2">
      <c r="B30" s="30">
        <v>1996</v>
      </c>
      <c r="C30" s="32">
        <v>382472.6</v>
      </c>
      <c r="D30" s="32">
        <v>287999.90000000002</v>
      </c>
      <c r="E30" s="32">
        <v>94472.7</v>
      </c>
      <c r="F30" s="32">
        <v>44393.5</v>
      </c>
      <c r="G30" s="32">
        <v>27878.9</v>
      </c>
      <c r="H30" s="32">
        <v>16514.599999999999</v>
      </c>
      <c r="I30" s="32">
        <v>0</v>
      </c>
      <c r="J30" s="63">
        <v>6387</v>
      </c>
      <c r="K30" s="32">
        <v>3232</v>
      </c>
      <c r="L30" s="32">
        <v>275673.5</v>
      </c>
    </row>
    <row r="31" spans="2:21" s="108" customFormat="1" ht="15" x14ac:dyDescent="0.2">
      <c r="B31" s="30">
        <v>1997</v>
      </c>
      <c r="C31" s="32">
        <v>446969</v>
      </c>
      <c r="D31" s="32">
        <v>337405.3</v>
      </c>
      <c r="E31" s="32">
        <v>109563.7</v>
      </c>
      <c r="F31" s="32">
        <v>49001.3</v>
      </c>
      <c r="G31" s="32">
        <v>32767.3</v>
      </c>
      <c r="H31" s="32">
        <v>16233.9</v>
      </c>
      <c r="I31" s="32">
        <v>0</v>
      </c>
      <c r="J31" s="63">
        <v>6584</v>
      </c>
      <c r="K31" s="32">
        <v>3769.7</v>
      </c>
      <c r="L31" s="32">
        <v>326735.7</v>
      </c>
      <c r="M31" s="109"/>
      <c r="N31" s="109"/>
      <c r="O31" s="109"/>
      <c r="P31" s="109"/>
      <c r="Q31" s="109"/>
      <c r="R31" s="109"/>
      <c r="S31" s="109"/>
      <c r="T31" s="109"/>
      <c r="U31" s="109"/>
    </row>
    <row r="32" spans="2:21" s="108" customFormat="1" ht="15" x14ac:dyDescent="0.2">
      <c r="B32" s="30">
        <v>1998</v>
      </c>
      <c r="C32" s="32">
        <v>544015.5</v>
      </c>
      <c r="D32" s="32">
        <v>417740.9</v>
      </c>
      <c r="E32" s="32">
        <v>126274.6</v>
      </c>
      <c r="F32" s="32">
        <v>50521.599999999999</v>
      </c>
      <c r="G32" s="32">
        <v>33810.699999999997</v>
      </c>
      <c r="H32" s="32">
        <v>16710.900000000001</v>
      </c>
      <c r="I32" s="32">
        <v>49085.7</v>
      </c>
      <c r="J32" s="63">
        <v>5792</v>
      </c>
      <c r="K32" s="32">
        <v>3332</v>
      </c>
      <c r="L32" s="32">
        <v>354438.8</v>
      </c>
      <c r="M32" s="109"/>
      <c r="N32" s="109"/>
    </row>
    <row r="33" spans="1:16" s="108" customFormat="1" ht="15" x14ac:dyDescent="0.2">
      <c r="B33" s="30">
        <v>1999</v>
      </c>
      <c r="C33" s="32">
        <v>667321.5</v>
      </c>
      <c r="D33" s="32">
        <v>534420.9</v>
      </c>
      <c r="E33" s="32">
        <v>132900.6</v>
      </c>
      <c r="F33" s="32">
        <v>55610.1</v>
      </c>
      <c r="G33" s="32">
        <v>50127</v>
      </c>
      <c r="H33" s="32">
        <v>5483.1</v>
      </c>
      <c r="I33" s="32">
        <v>61485.7</v>
      </c>
      <c r="J33" s="63">
        <v>6097</v>
      </c>
      <c r="K33" s="32">
        <v>3885.1</v>
      </c>
      <c r="L33" s="32">
        <v>360884.7</v>
      </c>
    </row>
    <row r="34" spans="1:16" s="108" customFormat="1" ht="15" x14ac:dyDescent="0.2">
      <c r="B34" s="39" t="s">
        <v>9</v>
      </c>
      <c r="C34" s="32">
        <v>759822.3</v>
      </c>
      <c r="D34" s="32">
        <v>617109.1</v>
      </c>
      <c r="E34" s="32">
        <v>142713.29999999999</v>
      </c>
      <c r="F34" s="32">
        <v>71650.600000000006</v>
      </c>
      <c r="G34" s="32">
        <v>61801</v>
      </c>
      <c r="H34" s="32">
        <v>9849.6</v>
      </c>
      <c r="I34" s="32">
        <v>133742.9</v>
      </c>
      <c r="J34" s="63">
        <v>6894</v>
      </c>
      <c r="K34" s="32">
        <v>5364.2</v>
      </c>
      <c r="L34" s="32">
        <v>359969.9</v>
      </c>
    </row>
    <row r="35" spans="1:16" s="108" customFormat="1" ht="15" x14ac:dyDescent="0.2">
      <c r="B35" s="39" t="s">
        <v>10</v>
      </c>
      <c r="C35" s="32">
        <v>758103.5</v>
      </c>
      <c r="D35" s="32">
        <v>657752.1</v>
      </c>
      <c r="E35" s="32">
        <v>100351.4</v>
      </c>
      <c r="F35" s="32">
        <v>54923.3</v>
      </c>
      <c r="G35" s="32">
        <v>45404.1</v>
      </c>
      <c r="H35" s="32">
        <v>9519.2000000000007</v>
      </c>
      <c r="I35" s="32">
        <v>75991.100000000006</v>
      </c>
      <c r="J35" s="63">
        <v>7248</v>
      </c>
      <c r="K35" s="32">
        <v>5559.9</v>
      </c>
      <c r="L35" s="32">
        <v>356408.8</v>
      </c>
    </row>
    <row r="36" spans="1:16" s="108" customFormat="1" ht="15" x14ac:dyDescent="0.2">
      <c r="B36" s="39" t="s">
        <v>11</v>
      </c>
      <c r="C36" s="32">
        <v>810539.5</v>
      </c>
      <c r="D36" s="32">
        <v>700577.2</v>
      </c>
      <c r="E36" s="32">
        <v>109962.4</v>
      </c>
      <c r="F36" s="32">
        <v>57469.599999999999</v>
      </c>
      <c r="G36" s="32">
        <v>47694.7</v>
      </c>
      <c r="H36" s="32">
        <v>9774.9</v>
      </c>
      <c r="I36" s="32">
        <v>96000</v>
      </c>
      <c r="J36" s="63">
        <v>7633</v>
      </c>
      <c r="K36" s="32">
        <v>6294.3</v>
      </c>
      <c r="L36" s="32">
        <v>352030.1</v>
      </c>
    </row>
    <row r="37" spans="1:16" s="112" customFormat="1" ht="15" x14ac:dyDescent="0.2">
      <c r="A37" s="110"/>
      <c r="B37" s="40" t="s">
        <v>12</v>
      </c>
      <c r="C37" s="41">
        <v>795538.42440999998</v>
      </c>
      <c r="D37" s="41">
        <v>677353.24661999999</v>
      </c>
      <c r="E37" s="41">
        <v>118185.17779</v>
      </c>
      <c r="F37" s="41">
        <v>77179.538180000003</v>
      </c>
      <c r="G37" s="41">
        <v>69146.30098</v>
      </c>
      <c r="H37" s="41">
        <v>8033.2371999999996</v>
      </c>
      <c r="I37" s="41">
        <v>42300</v>
      </c>
      <c r="J37" s="46">
        <v>10380</v>
      </c>
      <c r="K37" s="41">
        <v>7789.8927299999996</v>
      </c>
      <c r="L37" s="41">
        <v>327454.41557999997</v>
      </c>
      <c r="M37" s="111"/>
      <c r="N37" s="111" t="s">
        <v>13</v>
      </c>
      <c r="O37" s="111"/>
      <c r="P37" s="111"/>
    </row>
    <row r="38" spans="1:16" s="112" customFormat="1" ht="15" x14ac:dyDescent="0.2">
      <c r="A38" s="113"/>
      <c r="B38" s="40" t="s">
        <v>16</v>
      </c>
      <c r="C38" s="41">
        <v>804298.7</v>
      </c>
      <c r="D38" s="41">
        <v>686327.9</v>
      </c>
      <c r="E38" s="41">
        <v>117970.8</v>
      </c>
      <c r="F38" s="41">
        <v>60566.8</v>
      </c>
      <c r="G38" s="41">
        <v>55469.3</v>
      </c>
      <c r="H38" s="41">
        <v>5097.5</v>
      </c>
      <c r="I38" s="41">
        <v>53700</v>
      </c>
      <c r="J38" s="46">
        <v>10286</v>
      </c>
      <c r="K38" s="41">
        <v>8052.8147099999996</v>
      </c>
      <c r="L38" s="41">
        <v>321510.2</v>
      </c>
      <c r="M38" s="111"/>
      <c r="N38" s="111"/>
      <c r="O38" s="111"/>
      <c r="P38" s="111"/>
    </row>
    <row r="39" spans="1:16" s="112" customFormat="1" ht="15" x14ac:dyDescent="0.2">
      <c r="A39" s="113"/>
      <c r="B39" s="40" t="s">
        <v>17</v>
      </c>
      <c r="C39" s="41">
        <v>775188.51346000005</v>
      </c>
      <c r="D39" s="41">
        <v>648913.97678000003</v>
      </c>
      <c r="E39" s="41">
        <v>126274.53672</v>
      </c>
      <c r="F39" s="41">
        <v>61800.863429999998</v>
      </c>
      <c r="G39" s="41">
        <v>53783.863060000003</v>
      </c>
      <c r="H39" s="41">
        <v>8017.0003699999997</v>
      </c>
      <c r="I39" s="41">
        <v>0</v>
      </c>
      <c r="J39" s="46">
        <v>12442</v>
      </c>
      <c r="K39" s="41">
        <v>9119.959939999997</v>
      </c>
      <c r="L39" s="41">
        <v>313101.61869999999</v>
      </c>
      <c r="M39" s="111"/>
      <c r="N39" s="111"/>
      <c r="O39" s="111"/>
      <c r="P39" s="111"/>
    </row>
    <row r="40" spans="1:16" s="112" customFormat="1" ht="15" x14ac:dyDescent="0.2">
      <c r="A40" s="113"/>
      <c r="B40" s="40" t="s">
        <v>18</v>
      </c>
      <c r="C40" s="41">
        <v>748236.7</v>
      </c>
      <c r="D40" s="41">
        <v>619316.69999999995</v>
      </c>
      <c r="E40" s="41">
        <v>128920</v>
      </c>
      <c r="F40" s="41">
        <v>63876.1</v>
      </c>
      <c r="G40" s="41">
        <v>52669.5</v>
      </c>
      <c r="H40" s="41">
        <v>11206.6</v>
      </c>
      <c r="I40" s="41">
        <v>0</v>
      </c>
      <c r="J40" s="46">
        <v>9252</v>
      </c>
      <c r="K40" s="41">
        <v>5781.8</v>
      </c>
      <c r="L40" s="41">
        <v>300265.90000000002</v>
      </c>
      <c r="M40" s="111"/>
      <c r="N40" s="111"/>
      <c r="O40" s="111"/>
      <c r="P40" s="111"/>
    </row>
    <row r="41" spans="1:16" s="112" customFormat="1" ht="15" x14ac:dyDescent="0.2">
      <c r="A41" s="113"/>
      <c r="B41" s="40" t="s">
        <v>20</v>
      </c>
      <c r="C41" s="41">
        <v>740959.69299999997</v>
      </c>
      <c r="D41" s="41">
        <v>596675.05900000001</v>
      </c>
      <c r="E41" s="41">
        <v>144284.633</v>
      </c>
      <c r="F41" s="41">
        <v>68212.826000000001</v>
      </c>
      <c r="G41" s="41">
        <v>53112.072999999997</v>
      </c>
      <c r="H41" s="41">
        <v>15100.753000000001</v>
      </c>
      <c r="I41" s="41">
        <v>0</v>
      </c>
      <c r="J41" s="46">
        <v>7332</v>
      </c>
      <c r="K41" s="41">
        <v>4501.8962900000006</v>
      </c>
      <c r="L41" s="41">
        <v>292552.44099999999</v>
      </c>
      <c r="M41" s="111"/>
      <c r="N41" s="111"/>
      <c r="O41" s="111"/>
      <c r="P41" s="111"/>
    </row>
    <row r="42" spans="1:16" s="112" customFormat="1" ht="15" x14ac:dyDescent="0.2">
      <c r="A42" s="113"/>
      <c r="B42" s="40" t="s">
        <v>21</v>
      </c>
      <c r="C42" s="41">
        <v>740460.50034000003</v>
      </c>
      <c r="D42" s="41">
        <v>575299.39739000006</v>
      </c>
      <c r="E42" s="41">
        <v>165161.10295</v>
      </c>
      <c r="F42" s="41">
        <v>76068.513999999996</v>
      </c>
      <c r="G42" s="41">
        <v>54871.512999999999</v>
      </c>
      <c r="H42" s="41">
        <v>21197.001</v>
      </c>
      <c r="I42" s="41">
        <v>0</v>
      </c>
      <c r="J42" s="46">
        <v>8382</v>
      </c>
      <c r="K42" s="41">
        <v>5012.3205699999999</v>
      </c>
      <c r="L42" s="41">
        <v>285945.68923000002</v>
      </c>
      <c r="M42" s="111"/>
      <c r="N42" s="111"/>
      <c r="O42" s="111"/>
      <c r="P42" s="111"/>
    </row>
    <row r="43" spans="1:16" s="112" customFormat="1" ht="15" x14ac:dyDescent="0.2">
      <c r="A43" s="113"/>
      <c r="B43" s="40" t="s">
        <v>23</v>
      </c>
      <c r="C43" s="41">
        <v>738235.26711000002</v>
      </c>
      <c r="D43" s="41">
        <v>553207.74922999996</v>
      </c>
      <c r="E43" s="41">
        <v>185027.51788</v>
      </c>
      <c r="F43" s="41">
        <v>76025.484419999993</v>
      </c>
      <c r="G43" s="41">
        <v>55621.003499999999</v>
      </c>
      <c r="H43" s="41">
        <v>20404.480920000002</v>
      </c>
      <c r="I43" s="41">
        <v>0</v>
      </c>
      <c r="J43" s="46">
        <v>8971</v>
      </c>
      <c r="K43" s="41">
        <v>5369.0630599999995</v>
      </c>
      <c r="L43" s="41">
        <v>279289.98342</v>
      </c>
      <c r="M43" s="111"/>
      <c r="N43" s="111"/>
      <c r="O43" s="111"/>
      <c r="P43" s="111"/>
    </row>
    <row r="44" spans="1:16" s="112" customFormat="1" ht="15" x14ac:dyDescent="0.2">
      <c r="A44" s="113"/>
      <c r="B44" s="40" t="s">
        <v>24</v>
      </c>
      <c r="C44" s="41">
        <v>737779.79943000001</v>
      </c>
      <c r="D44" s="41">
        <v>532036.65474999999</v>
      </c>
      <c r="E44" s="41">
        <v>205743.14468</v>
      </c>
      <c r="F44" s="41">
        <v>75901.061520000003</v>
      </c>
      <c r="G44" s="41">
        <v>53354.955860000002</v>
      </c>
      <c r="H44" s="41">
        <v>22546.105660000001</v>
      </c>
      <c r="I44" s="41">
        <v>0</v>
      </c>
      <c r="J44" s="46">
        <v>9125</v>
      </c>
      <c r="K44" s="41">
        <v>5446.5462500000003</v>
      </c>
      <c r="L44" s="41">
        <v>272789.86667999998</v>
      </c>
      <c r="M44" s="111"/>
      <c r="N44" s="111"/>
      <c r="O44" s="111"/>
      <c r="P44" s="111"/>
    </row>
    <row r="45" spans="1:16" s="112" customFormat="1" ht="15" x14ac:dyDescent="0.2">
      <c r="A45" s="113"/>
      <c r="B45" s="40" t="s">
        <v>25</v>
      </c>
      <c r="C45" s="41">
        <v>766630.81229000003</v>
      </c>
      <c r="D45" s="41">
        <v>531048.48754999996</v>
      </c>
      <c r="E45" s="41">
        <v>235582.32474000001</v>
      </c>
      <c r="F45" s="41">
        <v>80383.427349999998</v>
      </c>
      <c r="G45" s="41">
        <v>54788.826690000002</v>
      </c>
      <c r="H45" s="41">
        <v>25594.60066</v>
      </c>
      <c r="I45" s="41">
        <v>0</v>
      </c>
      <c r="J45" s="46">
        <v>10221</v>
      </c>
      <c r="K45" s="41">
        <v>6222.71396</v>
      </c>
      <c r="L45" s="41">
        <v>265741.90045000002</v>
      </c>
      <c r="M45" s="111"/>
      <c r="N45" s="111"/>
      <c r="O45" s="111"/>
      <c r="P45" s="111"/>
    </row>
    <row r="46" spans="1:16" s="112" customFormat="1" ht="15" x14ac:dyDescent="0.2">
      <c r="A46" s="113"/>
      <c r="B46" s="40" t="s">
        <v>26</v>
      </c>
      <c r="C46" s="41">
        <v>780428.13670999999</v>
      </c>
      <c r="D46" s="41">
        <v>515360.41460000002</v>
      </c>
      <c r="E46" s="41">
        <v>265067.72210999997</v>
      </c>
      <c r="F46" s="41">
        <v>81857.107879999996</v>
      </c>
      <c r="G46" s="41">
        <v>51996.455049999997</v>
      </c>
      <c r="H46" s="41">
        <v>29860.652829999999</v>
      </c>
      <c r="I46" s="41">
        <v>0</v>
      </c>
      <c r="J46" s="46">
        <v>12139</v>
      </c>
      <c r="K46" s="41">
        <v>7422.7186100000008</v>
      </c>
      <c r="L46" s="41">
        <v>257708.63519</v>
      </c>
      <c r="M46" s="111"/>
      <c r="N46" s="111"/>
      <c r="O46" s="111"/>
      <c r="P46" s="111"/>
    </row>
    <row r="47" spans="1:16" s="112" customFormat="1" ht="15" x14ac:dyDescent="0.2">
      <c r="A47" s="113"/>
      <c r="B47" s="40" t="s">
        <v>28</v>
      </c>
      <c r="C47" s="41">
        <v>808870.84502999997</v>
      </c>
      <c r="D47" s="41">
        <v>517112.68588</v>
      </c>
      <c r="E47" s="41">
        <v>291758.15915000002</v>
      </c>
      <c r="F47" s="41">
        <v>91162.748930000002</v>
      </c>
      <c r="G47" s="41">
        <v>60927.134539999999</v>
      </c>
      <c r="H47" s="41">
        <v>30235.614389999999</v>
      </c>
      <c r="I47" s="41">
        <v>22500</v>
      </c>
      <c r="J47" s="46">
        <v>12858</v>
      </c>
      <c r="K47" s="41">
        <v>7877.992549999999</v>
      </c>
      <c r="L47" s="41">
        <v>249127.56453999999</v>
      </c>
      <c r="M47" s="111"/>
      <c r="N47" s="111"/>
      <c r="O47" s="111"/>
      <c r="P47" s="111"/>
    </row>
    <row r="48" spans="1:16" s="112" customFormat="1" ht="15" x14ac:dyDescent="0.2">
      <c r="A48" s="113"/>
      <c r="B48" s="40" t="s">
        <v>30</v>
      </c>
      <c r="C48" s="41">
        <v>821039.28780000005</v>
      </c>
      <c r="D48" s="41">
        <v>511412.03314000001</v>
      </c>
      <c r="E48" s="41">
        <v>309627.25465999998</v>
      </c>
      <c r="F48" s="41">
        <v>92383.956820000007</v>
      </c>
      <c r="G48" s="41">
        <v>61866.716200000003</v>
      </c>
      <c r="H48" s="41">
        <v>30517.24062</v>
      </c>
      <c r="I48" s="41">
        <v>18725.3</v>
      </c>
      <c r="J48" s="46">
        <v>11368</v>
      </c>
      <c r="K48" s="41">
        <v>7149.0986899999989</v>
      </c>
      <c r="L48" s="41">
        <v>241473.73314999999</v>
      </c>
      <c r="M48" s="111"/>
      <c r="N48" s="111"/>
      <c r="O48" s="111"/>
      <c r="P48" s="111"/>
    </row>
    <row r="49" spans="1:16" s="112" customFormat="1" ht="15" x14ac:dyDescent="0.2">
      <c r="A49" s="113"/>
      <c r="B49" s="40" t="s">
        <v>31</v>
      </c>
      <c r="C49" s="41">
        <f>+'[2]SINTESIS HISTORICA'!$K$51</f>
        <v>834043.15316999995</v>
      </c>
      <c r="D49" s="41">
        <f>+'[2]SINTESIS HISTORICA'!$L$51</f>
        <v>495982.87790000002</v>
      </c>
      <c r="E49" s="41">
        <f>+'[2]SINTESIS HISTORICA'!$M$51</f>
        <v>338060.27526999998</v>
      </c>
      <c r="F49" s="41">
        <f>+'[2]SINTESIS HISTORICA'!$N$51</f>
        <v>47833.89847</v>
      </c>
      <c r="G49" s="41">
        <f>+'[2]SINTESIS HISTORICA'!$O$51</f>
        <v>31012.688040000001</v>
      </c>
      <c r="H49" s="41">
        <f>+'[2]SINTESIS HISTORICA'!$P$51</f>
        <v>16821.210429999999</v>
      </c>
      <c r="I49" s="41">
        <f>+'[2]SINTESIS HISTORICA'!$Q$51</f>
        <v>6074.7</v>
      </c>
      <c r="J49" s="46">
        <f>+'[2]SINTESIS HISTORICA'!$S$51</f>
        <v>6315</v>
      </c>
      <c r="K49" s="41">
        <f>+'[2]SINTESIS HISTORICA'!$T$51</f>
        <v>3800.4537399999999</v>
      </c>
      <c r="L49" s="41">
        <f>+'[2]SINTESIS HISTORICA'!$U$51</f>
        <v>237001.47057</v>
      </c>
      <c r="M49" s="111"/>
      <c r="N49" s="111"/>
      <c r="O49" s="111"/>
      <c r="P49" s="111"/>
    </row>
    <row r="50" spans="1:16" s="108" customFormat="1" ht="18" customHeight="1" x14ac:dyDescent="0.2">
      <c r="A50" s="109"/>
      <c r="B50" s="56" t="s">
        <v>7</v>
      </c>
      <c r="C50" s="57"/>
      <c r="D50" s="58"/>
      <c r="E50" s="58"/>
      <c r="F50" s="58"/>
      <c r="G50" s="58"/>
      <c r="H50" s="59"/>
      <c r="I50" s="49">
        <f>SUM(I7:I49)</f>
        <v>567605.4</v>
      </c>
      <c r="J50" s="64">
        <f>SUM(J7:J49)</f>
        <v>219448</v>
      </c>
      <c r="K50" s="60">
        <f>SUM(K7:K49)-0.15</f>
        <v>130280.62109999999</v>
      </c>
      <c r="L50" s="61"/>
    </row>
    <row r="51" spans="1:16" s="108" customFormat="1" ht="5.25" customHeight="1" x14ac:dyDescent="0.2">
      <c r="A51" s="109"/>
      <c r="B51" s="114"/>
      <c r="C51" s="115"/>
      <c r="D51" s="115"/>
      <c r="E51" s="115"/>
      <c r="F51" s="115"/>
      <c r="G51" s="115"/>
      <c r="H51" s="115"/>
      <c r="I51" s="116"/>
      <c r="J51" s="117"/>
      <c r="K51" s="118"/>
      <c r="L51" s="119"/>
    </row>
    <row r="52" spans="1:16" ht="12.75" customHeight="1" x14ac:dyDescent="0.2">
      <c r="B52" s="120" t="s">
        <v>67</v>
      </c>
      <c r="C52" s="121"/>
      <c r="D52" s="121"/>
      <c r="F52" s="121"/>
      <c r="G52" s="121"/>
      <c r="H52" s="121"/>
      <c r="I52" s="121"/>
    </row>
    <row r="53" spans="1:16" x14ac:dyDescent="0.2">
      <c r="B53" s="120" t="s">
        <v>68</v>
      </c>
      <c r="C53" s="121"/>
      <c r="D53" s="121"/>
      <c r="F53" s="121"/>
      <c r="G53" s="121"/>
      <c r="H53" s="121"/>
      <c r="I53" s="121"/>
    </row>
    <row r="54" spans="1:16" ht="18.75" customHeight="1" x14ac:dyDescent="0.2">
      <c r="D54" s="121"/>
      <c r="F54" s="121"/>
      <c r="G54" s="121"/>
      <c r="H54" s="121"/>
      <c r="I54" s="121"/>
    </row>
    <row r="55" spans="1:16" ht="9" customHeight="1" x14ac:dyDescent="0.2">
      <c r="B55" s="123"/>
      <c r="D55" s="121"/>
      <c r="G55" s="121" t="s">
        <v>19</v>
      </c>
      <c r="H55" s="121"/>
      <c r="I55" s="121"/>
    </row>
    <row r="56" spans="1:16" ht="12" customHeight="1" x14ac:dyDescent="0.2">
      <c r="D56" s="121"/>
      <c r="G56" s="121"/>
      <c r="H56" s="124"/>
      <c r="I56" s="125"/>
      <c r="K56" s="126"/>
    </row>
    <row r="57" spans="1:16" s="127" customFormat="1" ht="11.25" x14ac:dyDescent="0.2">
      <c r="D57" s="128"/>
      <c r="G57" s="128"/>
      <c r="H57" s="128"/>
      <c r="I57" s="128"/>
      <c r="L57" s="129"/>
    </row>
    <row r="58" spans="1:16" x14ac:dyDescent="0.2">
      <c r="C58" s="130"/>
      <c r="D58" s="131"/>
      <c r="E58" s="131"/>
      <c r="F58" s="131"/>
      <c r="K58" s="132"/>
    </row>
    <row r="59" spans="1:16" x14ac:dyDescent="0.2">
      <c r="B59" s="133"/>
      <c r="D59" s="121"/>
      <c r="G59" s="121"/>
      <c r="H59" s="121"/>
      <c r="I59" s="134"/>
    </row>
    <row r="60" spans="1:16" x14ac:dyDescent="0.2">
      <c r="B60" s="133">
        <v>5</v>
      </c>
      <c r="D60" s="121"/>
      <c r="G60" s="121"/>
      <c r="H60" s="121"/>
      <c r="I60" s="121"/>
    </row>
    <row r="61" spans="1:16" x14ac:dyDescent="0.2">
      <c r="D61" s="121"/>
      <c r="G61" s="121"/>
      <c r="H61" s="121"/>
      <c r="I61" s="121"/>
    </row>
    <row r="62" spans="1:16" x14ac:dyDescent="0.2">
      <c r="D62" s="121"/>
      <c r="G62" s="121"/>
      <c r="H62" s="121"/>
      <c r="I62" s="121"/>
    </row>
    <row r="63" spans="1:16" x14ac:dyDescent="0.2">
      <c r="D63" s="121"/>
      <c r="G63" s="121"/>
      <c r="H63" s="121"/>
      <c r="I63" s="121"/>
    </row>
    <row r="64" spans="1:16" x14ac:dyDescent="0.2">
      <c r="G64" s="121"/>
      <c r="H64" s="121"/>
      <c r="I64" s="121"/>
    </row>
    <row r="65" spans="7:9" x14ac:dyDescent="0.2">
      <c r="G65" s="121"/>
      <c r="H65" s="121"/>
      <c r="I65" s="121"/>
    </row>
    <row r="66" spans="7:9" x14ac:dyDescent="0.2">
      <c r="G66" s="121"/>
      <c r="H66" s="121"/>
      <c r="I66" s="121"/>
    </row>
    <row r="67" spans="7:9" x14ac:dyDescent="0.2">
      <c r="G67" s="121"/>
      <c r="H67" s="121"/>
      <c r="I67" s="121"/>
    </row>
    <row r="68" spans="7:9" x14ac:dyDescent="0.2">
      <c r="G68" s="121"/>
      <c r="H68" s="121"/>
      <c r="I68" s="121"/>
    </row>
    <row r="69" spans="7:9" x14ac:dyDescent="0.2">
      <c r="G69" s="121"/>
      <c r="H69" s="121"/>
      <c r="I69" s="121"/>
    </row>
    <row r="70" spans="7:9" x14ac:dyDescent="0.2">
      <c r="G70" s="121"/>
      <c r="H70" s="121"/>
      <c r="I70" s="121"/>
    </row>
    <row r="71" spans="7:9" x14ac:dyDescent="0.2">
      <c r="G71" s="121"/>
      <c r="H71" s="121"/>
      <c r="I71" s="121"/>
    </row>
    <row r="72" spans="7:9" x14ac:dyDescent="0.2">
      <c r="G72" s="121"/>
      <c r="H72" s="121"/>
      <c r="I72" s="121"/>
    </row>
    <row r="73" spans="7:9" x14ac:dyDescent="0.2">
      <c r="G73" s="121"/>
      <c r="H73" s="121"/>
      <c r="I73" s="121"/>
    </row>
    <row r="74" spans="7:9" x14ac:dyDescent="0.2">
      <c r="G74" s="121"/>
      <c r="H74" s="121"/>
      <c r="I74" s="121"/>
    </row>
    <row r="75" spans="7:9" x14ac:dyDescent="0.2">
      <c r="G75" s="121"/>
      <c r="H75" s="121"/>
      <c r="I75" s="121"/>
    </row>
    <row r="76" spans="7:9" x14ac:dyDescent="0.2">
      <c r="G76" s="121"/>
      <c r="H76" s="121"/>
      <c r="I76" s="121"/>
    </row>
    <row r="77" spans="7:9" x14ac:dyDescent="0.2">
      <c r="G77" s="121"/>
      <c r="H77" s="121"/>
      <c r="I77" s="121"/>
    </row>
    <row r="78" spans="7:9" x14ac:dyDescent="0.2">
      <c r="G78" s="121"/>
      <c r="H78" s="121"/>
      <c r="I78" s="121"/>
    </row>
    <row r="79" spans="7:9" x14ac:dyDescent="0.2">
      <c r="G79" s="121"/>
      <c r="H79" s="121"/>
      <c r="I79" s="121"/>
    </row>
    <row r="80" spans="7:9" x14ac:dyDescent="0.2">
      <c r="G80" s="121"/>
      <c r="H80" s="121"/>
      <c r="I80" s="121"/>
    </row>
    <row r="81" spans="7:9" x14ac:dyDescent="0.2">
      <c r="G81" s="121"/>
      <c r="H81" s="121"/>
      <c r="I81" s="121"/>
    </row>
    <row r="82" spans="7:9" x14ac:dyDescent="0.2">
      <c r="G82" s="121"/>
      <c r="H82" s="121"/>
      <c r="I82" s="121"/>
    </row>
    <row r="83" spans="7:9" x14ac:dyDescent="0.2">
      <c r="G83" s="121"/>
      <c r="H83" s="121"/>
      <c r="I83" s="121"/>
    </row>
    <row r="84" spans="7:9" x14ac:dyDescent="0.2">
      <c r="G84" s="121"/>
      <c r="H84" s="121"/>
      <c r="I84" s="121"/>
    </row>
    <row r="85" spans="7:9" x14ac:dyDescent="0.2">
      <c r="G85" s="121"/>
      <c r="H85" s="121"/>
      <c r="I85" s="121"/>
    </row>
    <row r="86" spans="7:9" x14ac:dyDescent="0.2">
      <c r="G86" s="121"/>
      <c r="H86" s="121"/>
      <c r="I86" s="121"/>
    </row>
    <row r="87" spans="7:9" x14ac:dyDescent="0.2">
      <c r="G87" s="121"/>
      <c r="H87" s="121"/>
      <c r="I87" s="121"/>
    </row>
    <row r="88" spans="7:9" x14ac:dyDescent="0.2">
      <c r="G88" s="121"/>
      <c r="H88" s="121"/>
      <c r="I88" s="121"/>
    </row>
    <row r="89" spans="7:9" x14ac:dyDescent="0.2">
      <c r="G89" s="121"/>
      <c r="H89" s="121"/>
      <c r="I89" s="121"/>
    </row>
    <row r="90" spans="7:9" x14ac:dyDescent="0.2">
      <c r="G90" s="121"/>
      <c r="H90" s="121"/>
      <c r="I90" s="121"/>
    </row>
    <row r="91" spans="7:9" x14ac:dyDescent="0.2">
      <c r="G91" s="121"/>
      <c r="H91" s="121"/>
      <c r="I91" s="121"/>
    </row>
    <row r="92" spans="7:9" x14ac:dyDescent="0.2">
      <c r="G92" s="121"/>
      <c r="H92" s="121"/>
      <c r="I92" s="121"/>
    </row>
    <row r="93" spans="7:9" x14ac:dyDescent="0.2">
      <c r="G93" s="121"/>
      <c r="H93" s="121"/>
      <c r="I93" s="121"/>
    </row>
    <row r="94" spans="7:9" x14ac:dyDescent="0.2">
      <c r="G94" s="121"/>
      <c r="H94" s="121"/>
      <c r="I94" s="121"/>
    </row>
    <row r="95" spans="7:9" x14ac:dyDescent="0.2">
      <c r="G95" s="121"/>
      <c r="H95" s="121"/>
      <c r="I95" s="121"/>
    </row>
    <row r="96" spans="7:9" x14ac:dyDescent="0.2">
      <c r="G96" s="121"/>
      <c r="H96" s="121"/>
      <c r="I96" s="121"/>
    </row>
    <row r="97" spans="7:9" x14ac:dyDescent="0.2">
      <c r="G97" s="121"/>
      <c r="H97" s="121"/>
      <c r="I97" s="121"/>
    </row>
    <row r="98" spans="7:9" x14ac:dyDescent="0.2">
      <c r="G98" s="121"/>
      <c r="H98" s="121"/>
      <c r="I98" s="121"/>
    </row>
    <row r="99" spans="7:9" x14ac:dyDescent="0.2">
      <c r="G99" s="121"/>
      <c r="H99" s="121"/>
      <c r="I99" s="121"/>
    </row>
    <row r="100" spans="7:9" x14ac:dyDescent="0.2">
      <c r="G100" s="121"/>
      <c r="H100" s="121"/>
      <c r="I100" s="121"/>
    </row>
    <row r="101" spans="7:9" x14ac:dyDescent="0.2">
      <c r="G101" s="121"/>
      <c r="H101" s="121"/>
      <c r="I101" s="121"/>
    </row>
    <row r="102" spans="7:9" x14ac:dyDescent="0.2">
      <c r="G102" s="121"/>
      <c r="H102" s="121"/>
      <c r="I102" s="121"/>
    </row>
    <row r="103" spans="7:9" x14ac:dyDescent="0.2">
      <c r="G103" s="121"/>
      <c r="H103" s="121"/>
      <c r="I103" s="121"/>
    </row>
    <row r="104" spans="7:9" x14ac:dyDescent="0.2">
      <c r="G104" s="121"/>
      <c r="H104" s="121"/>
      <c r="I104" s="121"/>
    </row>
    <row r="105" spans="7:9" x14ac:dyDescent="0.2">
      <c r="G105" s="121"/>
    </row>
    <row r="106" spans="7:9" x14ac:dyDescent="0.2">
      <c r="G106" s="121"/>
    </row>
    <row r="107" spans="7:9" x14ac:dyDescent="0.2">
      <c r="G107" s="121"/>
    </row>
    <row r="108" spans="7:9" x14ac:dyDescent="0.2">
      <c r="G108" s="121"/>
    </row>
    <row r="109" spans="7:9" x14ac:dyDescent="0.2">
      <c r="G109" s="121"/>
    </row>
    <row r="110" spans="7:9" x14ac:dyDescent="0.2">
      <c r="G110" s="121"/>
    </row>
    <row r="111" spans="7:9" x14ac:dyDescent="0.2">
      <c r="G111" s="121"/>
    </row>
    <row r="112" spans="7:9" x14ac:dyDescent="0.2">
      <c r="G112" s="121"/>
    </row>
    <row r="113" spans="7:7" x14ac:dyDescent="0.2">
      <c r="G113" s="121"/>
    </row>
    <row r="114" spans="7:7" x14ac:dyDescent="0.2">
      <c r="G114" s="121"/>
    </row>
    <row r="115" spans="7:7" x14ac:dyDescent="0.2">
      <c r="G115" s="121"/>
    </row>
    <row r="116" spans="7:7" x14ac:dyDescent="0.2">
      <c r="G116" s="121"/>
    </row>
    <row r="117" spans="7:7" x14ac:dyDescent="0.2">
      <c r="G117" s="121"/>
    </row>
  </sheetData>
  <mergeCells count="9">
    <mergeCell ref="B1:L1"/>
    <mergeCell ref="B2:L2"/>
    <mergeCell ref="A3:L3"/>
    <mergeCell ref="C4:E5"/>
    <mergeCell ref="F4:H5"/>
    <mergeCell ref="B4:B6"/>
    <mergeCell ref="I4:I6"/>
    <mergeCell ref="J4:K5"/>
    <mergeCell ref="L4:L6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7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"/>
  <sheetViews>
    <sheetView showGridLines="0" topLeftCell="B1" zoomScale="110" zoomScaleNormal="110" workbookViewId="0">
      <selection activeCell="B20" sqref="B20"/>
    </sheetView>
  </sheetViews>
  <sheetFormatPr baseColWidth="10" defaultRowHeight="12.75" x14ac:dyDescent="0.2"/>
  <cols>
    <col min="1" max="1" width="2.140625" style="3" hidden="1" customWidth="1"/>
    <col min="2" max="2" width="49.140625" style="1" customWidth="1"/>
    <col min="3" max="3" width="11.7109375" style="12" customWidth="1"/>
    <col min="4" max="16384" width="11.42578125" style="12"/>
  </cols>
  <sheetData>
    <row r="1" spans="1:6" x14ac:dyDescent="0.2">
      <c r="B1" s="210" t="str">
        <f>+'[2]CIFRAS RELEVANTES WEB'!$B$1:$D$1</f>
        <v>Cifras Relevantes</v>
      </c>
      <c r="C1" s="210"/>
    </row>
    <row r="2" spans="1:6" x14ac:dyDescent="0.2">
      <c r="B2" s="180" t="str">
        <f>+'[2]CIFRAS RELEVANTES WEB'!$B$2:$D$2</f>
        <v>Acumulado 1973 - Junio 2015</v>
      </c>
      <c r="C2" s="180"/>
    </row>
    <row r="3" spans="1:6" x14ac:dyDescent="0.2">
      <c r="B3" s="212" t="s">
        <v>54</v>
      </c>
      <c r="C3" s="213"/>
    </row>
    <row r="4" spans="1:6" x14ac:dyDescent="0.2">
      <c r="A4" s="4"/>
      <c r="B4" s="214" t="s">
        <v>70</v>
      </c>
      <c r="C4" s="83">
        <f>+'SINTESIS HISTORIA 1'!C50</f>
        <v>281524</v>
      </c>
    </row>
    <row r="5" spans="1:6" x14ac:dyDescent="0.2">
      <c r="A5" s="4"/>
      <c r="B5" s="215"/>
      <c r="C5" s="170">
        <f>+'SINTESIS HISTORIA 1'!D50</f>
        <v>2189701.5115799997</v>
      </c>
      <c r="E5" s="5"/>
      <c r="F5" s="6"/>
    </row>
    <row r="6" spans="1:6" x14ac:dyDescent="0.2">
      <c r="A6" s="4"/>
      <c r="B6" s="85" t="s">
        <v>14</v>
      </c>
      <c r="C6" s="86">
        <f>+C4</f>
        <v>281524</v>
      </c>
      <c r="E6" s="5"/>
      <c r="F6" s="6"/>
    </row>
    <row r="7" spans="1:6" x14ac:dyDescent="0.2">
      <c r="A7" s="4"/>
      <c r="B7" s="171" t="s">
        <v>15</v>
      </c>
      <c r="C7" s="172">
        <f>+'SINTESIS HISTORIA 1'!E50</f>
        <v>1375492.8</v>
      </c>
      <c r="E7" s="5"/>
      <c r="F7" s="6"/>
    </row>
    <row r="8" spans="1:6" x14ac:dyDescent="0.2">
      <c r="B8" s="216" t="s">
        <v>71</v>
      </c>
      <c r="C8" s="86">
        <f>+'SINTESIS HISTORIA 1'!F50</f>
        <v>136934</v>
      </c>
    </row>
    <row r="9" spans="1:6" x14ac:dyDescent="0.2">
      <c r="B9" s="217"/>
      <c r="C9" s="84">
        <f>+'SINTESIS HISTORIA 1'!G50</f>
        <v>1238753.1195799997</v>
      </c>
      <c r="E9" s="5"/>
    </row>
    <row r="10" spans="1:6" x14ac:dyDescent="0.2">
      <c r="A10" s="4"/>
      <c r="B10" s="218" t="s">
        <v>52</v>
      </c>
      <c r="C10" s="87">
        <f>+'SINTESIS HIST.  2'!J50</f>
        <v>219448</v>
      </c>
    </row>
    <row r="11" spans="1:6" x14ac:dyDescent="0.2">
      <c r="A11" s="4"/>
      <c r="B11" s="217"/>
      <c r="C11" s="88">
        <f>+'SINTESIS HIST.  2'!K50</f>
        <v>130280.62109999999</v>
      </c>
      <c r="E11" s="5"/>
      <c r="F11" s="6"/>
    </row>
    <row r="12" spans="1:6" x14ac:dyDescent="0.2">
      <c r="B12" s="218" t="s">
        <v>76</v>
      </c>
      <c r="C12" s="87">
        <f>+'SINTESIS HISTORIA 1'!H49</f>
        <v>99025</v>
      </c>
    </row>
    <row r="13" spans="1:6" ht="14.25" customHeight="1" x14ac:dyDescent="0.2">
      <c r="B13" s="217"/>
      <c r="C13" s="88">
        <f>+'SINTESIS HISTORIA 1'!I49</f>
        <v>876009.37214999995</v>
      </c>
    </row>
    <row r="14" spans="1:6" x14ac:dyDescent="0.2">
      <c r="B14" s="211" t="s">
        <v>64</v>
      </c>
      <c r="C14" s="211"/>
    </row>
    <row r="15" spans="1:6" x14ac:dyDescent="0.2">
      <c r="B15" s="89" t="str">
        <f>+'[2]CIFRAS RELEVANTES WEB'!$B$22</f>
        <v>Cartera Hipotecaria Total</v>
      </c>
      <c r="C15" s="90">
        <f>+[2]PRINCIPAL!$F$174</f>
        <v>99025</v>
      </c>
    </row>
    <row r="16" spans="1:6" x14ac:dyDescent="0.2">
      <c r="B16" s="173" t="str">
        <f>+'[2]CIFRAS RELEVANTES WEB'!$B$23</f>
        <v>Hipotecas Inscritas</v>
      </c>
      <c r="C16" s="174">
        <f>+[2]PRINCIPAL!$F$175</f>
        <v>98093</v>
      </c>
    </row>
    <row r="17" spans="1:3" x14ac:dyDescent="0.2">
      <c r="B17" s="91" t="str">
        <f>+'[2]CIFRAS RELEVANTES WEB'!$B$24</f>
        <v>Hipotecas en proceso de Inscripción</v>
      </c>
      <c r="C17" s="92">
        <f>+[2]PRINCIPAL!$F$176</f>
        <v>932</v>
      </c>
    </row>
    <row r="18" spans="1:3" s="66" customFormat="1" x14ac:dyDescent="0.2">
      <c r="A18" s="65"/>
      <c r="B18" s="98" t="s">
        <v>66</v>
      </c>
    </row>
    <row r="19" spans="1:3" s="66" customFormat="1" x14ac:dyDescent="0.2">
      <c r="A19" s="65"/>
      <c r="B19" s="99" t="s">
        <v>65</v>
      </c>
    </row>
    <row r="20" spans="1:3" s="66" customFormat="1" x14ac:dyDescent="0.2">
      <c r="A20" s="65"/>
      <c r="B20" s="99" t="s">
        <v>77</v>
      </c>
    </row>
    <row r="21" spans="1:3" x14ac:dyDescent="0.2">
      <c r="C21" s="14"/>
    </row>
  </sheetData>
  <mergeCells count="8">
    <mergeCell ref="B1:C1"/>
    <mergeCell ref="B14:C14"/>
    <mergeCell ref="B2:C2"/>
    <mergeCell ref="B3:C3"/>
    <mergeCell ref="B4:B5"/>
    <mergeCell ref="B8:B9"/>
    <mergeCell ref="B10:B11"/>
    <mergeCell ref="B12:B1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H255"/>
  <sheetViews>
    <sheetView showGridLines="0" zoomScaleNormal="100" workbookViewId="0">
      <selection activeCell="F9" sqref="F9"/>
    </sheetView>
  </sheetViews>
  <sheetFormatPr baseColWidth="10" defaultRowHeight="15.75" x14ac:dyDescent="0.25"/>
  <cols>
    <col min="1" max="1" width="32.140625" style="67" customWidth="1"/>
    <col min="2" max="6" width="12.5703125" style="67" customWidth="1"/>
    <col min="7" max="7" width="15.140625" style="67" customWidth="1"/>
    <col min="8" max="16384" width="11.42578125" style="67"/>
  </cols>
  <sheetData>
    <row r="1" spans="1:60" x14ac:dyDescent="0.25">
      <c r="A1" s="221" t="s">
        <v>53</v>
      </c>
      <c r="B1" s="221"/>
      <c r="C1" s="221"/>
      <c r="D1" s="221"/>
      <c r="E1" s="221"/>
      <c r="F1" s="221"/>
    </row>
    <row r="2" spans="1:60" x14ac:dyDescent="0.25">
      <c r="A2" s="180" t="str">
        <f>+'[2]GESTION OPERATIVA WEB'!$A$2:$F$2</f>
        <v>Período junio 2011-2015.</v>
      </c>
      <c r="B2" s="180"/>
      <c r="C2" s="180"/>
      <c r="D2" s="180"/>
      <c r="E2" s="180"/>
      <c r="F2" s="180"/>
    </row>
    <row r="3" spans="1:60" s="68" customFormat="1" x14ac:dyDescent="0.2">
      <c r="A3" s="213" t="s">
        <v>54</v>
      </c>
      <c r="B3" s="213"/>
      <c r="C3" s="213"/>
      <c r="D3" s="213"/>
      <c r="E3" s="213"/>
      <c r="F3" s="213"/>
    </row>
    <row r="4" spans="1:60" s="69" customFormat="1" x14ac:dyDescent="0.2">
      <c r="A4" s="100" t="s">
        <v>55</v>
      </c>
      <c r="B4" s="100">
        <v>2011</v>
      </c>
      <c r="C4" s="100">
        <f>+B4+1</f>
        <v>2012</v>
      </c>
      <c r="D4" s="100">
        <f>+C4+1</f>
        <v>2013</v>
      </c>
      <c r="E4" s="100">
        <f>+D4+1</f>
        <v>2014</v>
      </c>
      <c r="F4" s="100">
        <f>+E4+1</f>
        <v>2015</v>
      </c>
    </row>
    <row r="5" spans="1:60" ht="21" customHeight="1" x14ac:dyDescent="0.25">
      <c r="A5" s="168" t="s">
        <v>56</v>
      </c>
      <c r="B5" s="169">
        <f>+[2]PRINCIPAL!$B$143</f>
        <v>56696.720159999997</v>
      </c>
      <c r="C5" s="169">
        <f>+[2]PRINCIPAL!$C$143</f>
        <v>59877.883000000002</v>
      </c>
      <c r="D5" s="169">
        <f>+[2]PRINCIPAL!$D$143</f>
        <v>62264.470110000002</v>
      </c>
      <c r="E5" s="169">
        <f>+[2]PRINCIPAL!$E$143</f>
        <v>63851.807180000003</v>
      </c>
      <c r="F5" s="169">
        <f>+[2]PRINCIPAL!$F$143</f>
        <v>66029.642640000005</v>
      </c>
    </row>
    <row r="6" spans="1:60" ht="21" customHeight="1" x14ac:dyDescent="0.25">
      <c r="A6" s="168" t="s">
        <v>57</v>
      </c>
      <c r="B6" s="169">
        <f>+[2]PRINCIPAL!$B$182</f>
        <v>7.9872199999999998</v>
      </c>
      <c r="C6" s="169">
        <f>+[2]PRINCIPAL!$C$182</f>
        <v>5.04244</v>
      </c>
      <c r="D6" s="169">
        <f>+[2]PRINCIPAL!$D$182</f>
        <v>4.2303199999999999</v>
      </c>
      <c r="E6" s="169">
        <f>+[2]PRINCIPAL!$E$182</f>
        <v>3.0711200000000001</v>
      </c>
      <c r="F6" s="169">
        <f>+[2]PRINCIPAL!$F$182</f>
        <v>0</v>
      </c>
    </row>
    <row r="7" spans="1:60" s="70" customFormat="1" ht="21" customHeight="1" x14ac:dyDescent="0.25">
      <c r="A7" s="168" t="s">
        <v>58</v>
      </c>
      <c r="B7" s="169">
        <f>+[2]PRINCIPAL!$B$225</f>
        <v>0</v>
      </c>
      <c r="C7" s="169">
        <f>+[2]PRINCIPAL!$C$225</f>
        <v>0</v>
      </c>
      <c r="D7" s="169">
        <f>+[2]PRINCIPAL!$D$225</f>
        <v>11630.4</v>
      </c>
      <c r="E7" s="169">
        <f>+[2]PRINCIPAL!$E$225</f>
        <v>6166.5</v>
      </c>
      <c r="F7" s="169">
        <f>+[2]PRINCIPAL!$F$225</f>
        <v>6074.7</v>
      </c>
    </row>
    <row r="8" spans="1:60" ht="18" customHeight="1" x14ac:dyDescent="0.25">
      <c r="A8" s="222" t="s">
        <v>59</v>
      </c>
      <c r="B8" s="101">
        <f>+[2]PRINCIPAL!$B$37</f>
        <v>3017</v>
      </c>
      <c r="C8" s="101">
        <f>+[2]PRINCIPAL!$C$37</f>
        <v>2717</v>
      </c>
      <c r="D8" s="101">
        <f>+[2]PRINCIPAL!$D$37</f>
        <v>3217</v>
      </c>
      <c r="E8" s="101">
        <f>+[2]PRINCIPAL!$E$37</f>
        <v>2774</v>
      </c>
      <c r="F8" s="101">
        <f>+[2]PRINCIPAL!$F$37</f>
        <v>3543</v>
      </c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3"/>
      <c r="AQ8" s="73"/>
      <c r="AR8" s="73"/>
      <c r="AS8" s="73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</row>
    <row r="9" spans="1:60" ht="18" customHeight="1" x14ac:dyDescent="0.25">
      <c r="A9" s="223"/>
      <c r="B9" s="102">
        <f>+[2]PRINCIPAL!$B$38</f>
        <v>44143.306280000004</v>
      </c>
      <c r="C9" s="102">
        <f>+[2]PRINCIPAL!$C$38</f>
        <v>39099.96734000001</v>
      </c>
      <c r="D9" s="102">
        <f>+[2]PRINCIPAL!$D$38</f>
        <v>45231.298719999992</v>
      </c>
      <c r="E9" s="102">
        <f>+[2]PRINCIPAL!$E$38</f>
        <v>41189.449510000013</v>
      </c>
      <c r="F9" s="102">
        <f>+[2]PRINCIPAL!$F$38</f>
        <v>67735.557960000006</v>
      </c>
      <c r="G9" s="74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</row>
    <row r="10" spans="1:60" ht="18" customHeight="1" x14ac:dyDescent="0.25">
      <c r="A10" s="219" t="s">
        <v>60</v>
      </c>
      <c r="B10" s="103">
        <f>+[2]PRINCIPAL!$B$41</f>
        <v>897</v>
      </c>
      <c r="C10" s="103">
        <f>+[2]PRINCIPAL!$C$41</f>
        <v>645</v>
      </c>
      <c r="D10" s="103">
        <f>+[2]PRINCIPAL!$D$41</f>
        <v>969</v>
      </c>
      <c r="E10" s="103">
        <f>+[2]PRINCIPAL!$E$41</f>
        <v>748</v>
      </c>
      <c r="F10" s="103">
        <f>+[2]PRINCIPAL!$F$41</f>
        <v>1041</v>
      </c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3"/>
      <c r="AR10" s="73"/>
      <c r="AS10" s="73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</row>
    <row r="11" spans="1:60" ht="18" customHeight="1" x14ac:dyDescent="0.25">
      <c r="A11" s="220"/>
      <c r="B11" s="104">
        <f>+[2]PRINCIPAL!$B$42</f>
        <v>16437.50261</v>
      </c>
      <c r="C11" s="104">
        <f>+[2]PRINCIPAL!$C$42</f>
        <v>12925.62191</v>
      </c>
      <c r="D11" s="104">
        <f>+[2]PRINCIPAL!$D$42</f>
        <v>17113.547279999999</v>
      </c>
      <c r="E11" s="104">
        <f>+[2]PRINCIPAL!$E$42</f>
        <v>15493.365289999998</v>
      </c>
      <c r="F11" s="104">
        <f>+[2]PRINCIPAL!$F$42</f>
        <v>31719.715769999999</v>
      </c>
      <c r="G11" s="74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</row>
    <row r="12" spans="1:60" ht="18" customHeight="1" x14ac:dyDescent="0.25">
      <c r="A12" s="219" t="s">
        <v>61</v>
      </c>
      <c r="B12" s="103">
        <f>+[2]PRINCIPAL!$B$47</f>
        <v>1515</v>
      </c>
      <c r="C12" s="103">
        <f>+[2]PRINCIPAL!$C$47</f>
        <v>1465</v>
      </c>
      <c r="D12" s="103">
        <f>+[2]PRINCIPAL!$D$47</f>
        <v>1516</v>
      </c>
      <c r="E12" s="103">
        <f>+[2]PRINCIPAL!$E$47</f>
        <v>1398</v>
      </c>
      <c r="F12" s="103">
        <f>+[2]PRINCIPAL!$F$47</f>
        <v>1853</v>
      </c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3"/>
      <c r="AM12" s="73"/>
      <c r="AN12" s="73"/>
      <c r="AO12" s="73"/>
      <c r="AP12" s="73"/>
      <c r="AQ12" s="73"/>
      <c r="AR12" s="73"/>
      <c r="AS12" s="73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</row>
    <row r="13" spans="1:60" ht="18" customHeight="1" x14ac:dyDescent="0.25">
      <c r="A13" s="220"/>
      <c r="B13" s="104">
        <f>+[2]PRINCIPAL!$B$48</f>
        <v>22350.277559999999</v>
      </c>
      <c r="C13" s="104">
        <f>+[2]PRINCIPAL!$C$48</f>
        <v>20974.900450000001</v>
      </c>
      <c r="D13" s="104">
        <f>+[2]PRINCIPAL!$D$48</f>
        <v>21794.54405</v>
      </c>
      <c r="E13" s="104">
        <f>+[2]PRINCIPAL!$E$48</f>
        <v>20072.466950000002</v>
      </c>
      <c r="F13" s="104">
        <f>+[2]PRINCIPAL!$F$48</f>
        <v>29358.95766</v>
      </c>
      <c r="G13" s="74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</row>
    <row r="14" spans="1:60" ht="18" customHeight="1" x14ac:dyDescent="0.25">
      <c r="A14" s="219" t="s">
        <v>34</v>
      </c>
      <c r="B14" s="103">
        <f>+[2]PRINCIPAL!$B$57</f>
        <v>399</v>
      </c>
      <c r="C14" s="103">
        <f>+[2]PRINCIPAL!$C$57</f>
        <v>422</v>
      </c>
      <c r="D14" s="103">
        <f>+[2]PRINCIPAL!$D$57</f>
        <v>496</v>
      </c>
      <c r="E14" s="103">
        <f>+[2]PRINCIPAL!$E$57</f>
        <v>465</v>
      </c>
      <c r="F14" s="103">
        <f>+[2]PRINCIPAL!$F$57</f>
        <v>448</v>
      </c>
      <c r="G14" s="74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</row>
    <row r="15" spans="1:60" ht="18" customHeight="1" x14ac:dyDescent="0.25">
      <c r="A15" s="220"/>
      <c r="B15" s="104">
        <f>+[2]PRINCIPAL!$B$58</f>
        <v>2932.2772399999999</v>
      </c>
      <c r="C15" s="104">
        <f>+[2]PRINCIPAL!$C$58</f>
        <v>3341.13663</v>
      </c>
      <c r="D15" s="104">
        <f>+[2]PRINCIPAL!$D$58</f>
        <v>4215.6309499999998</v>
      </c>
      <c r="E15" s="104">
        <f>+[2]PRINCIPAL!$E$58</f>
        <v>3950.3603699999999</v>
      </c>
      <c r="F15" s="104">
        <f>+[2]PRINCIPAL!$F$58</f>
        <v>4310.3090300000003</v>
      </c>
      <c r="G15" s="7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</row>
    <row r="16" spans="1:60" ht="18" customHeight="1" x14ac:dyDescent="0.25">
      <c r="A16" s="219" t="s">
        <v>72</v>
      </c>
      <c r="B16" s="103">
        <f>'[2]GESTION OPERATIVA WEB'!$B$35</f>
        <v>206</v>
      </c>
      <c r="C16" s="103">
        <f>'[2]GESTION OPERATIVA WEB'!$C$35</f>
        <v>185</v>
      </c>
      <c r="D16" s="103">
        <f>'[2]GESTION OPERATIVA WEB'!$D$35</f>
        <v>236</v>
      </c>
      <c r="E16" s="103">
        <f>'[2]GESTION OPERATIVA WEB'!$E$35</f>
        <v>163</v>
      </c>
      <c r="F16" s="103">
        <f>'[2]GESTION OPERATIVA WEB'!$F$35</f>
        <v>201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73"/>
      <c r="AQ16" s="73"/>
      <c r="AR16" s="73"/>
      <c r="AS16" s="73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</row>
    <row r="17" spans="1:60" ht="18" customHeight="1" x14ac:dyDescent="0.25">
      <c r="A17" s="220"/>
      <c r="B17" s="104">
        <f>'[2]GESTION OPERATIVA WEB'!$B$36</f>
        <v>2423.2488700000004</v>
      </c>
      <c r="C17" s="104">
        <f>'[2]GESTION OPERATIVA WEB'!$C$36</f>
        <v>1858.30835</v>
      </c>
      <c r="D17" s="104">
        <f>'[2]GESTION OPERATIVA WEB'!$D$36</f>
        <v>2107.5764399999998</v>
      </c>
      <c r="E17" s="104">
        <f>'[2]GESTION OPERATIVA WEB'!$E$36</f>
        <v>1673.2569000000001</v>
      </c>
      <c r="F17" s="104">
        <f>'[2]GESTION OPERATIVA WEB'!$F$36</f>
        <v>2346.5755000000004</v>
      </c>
      <c r="G17" s="74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</row>
    <row r="18" spans="1:60" ht="7.5" customHeight="1" x14ac:dyDescent="0.25">
      <c r="A18" s="75"/>
      <c r="B18" s="76"/>
      <c r="C18" s="76"/>
      <c r="D18" s="76"/>
      <c r="E18" s="76"/>
      <c r="F18" s="76"/>
      <c r="G18" s="74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</row>
    <row r="19" spans="1:60" x14ac:dyDescent="0.25">
      <c r="A19" s="98" t="s">
        <v>66</v>
      </c>
      <c r="B19" s="77"/>
      <c r="C19" s="77"/>
      <c r="D19" s="77"/>
      <c r="E19" s="77"/>
      <c r="F19" s="77"/>
      <c r="G19" s="74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</row>
    <row r="20" spans="1:60" x14ac:dyDescent="0.25">
      <c r="A20" s="99" t="s">
        <v>65</v>
      </c>
      <c r="B20" s="77"/>
      <c r="C20" s="77"/>
      <c r="D20" s="77"/>
      <c r="E20" s="77"/>
      <c r="F20" s="77"/>
      <c r="G20" s="74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</row>
    <row r="21" spans="1:60" x14ac:dyDescent="0.25">
      <c r="A21" s="78"/>
      <c r="B21" s="77"/>
      <c r="C21" s="77"/>
      <c r="D21" s="77"/>
      <c r="E21" s="77"/>
      <c r="F21" s="77"/>
      <c r="G21" s="74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</row>
    <row r="22" spans="1:60" x14ac:dyDescent="0.25">
      <c r="B22" s="72"/>
      <c r="C22" s="72"/>
      <c r="D22" s="72"/>
      <c r="E22" s="72"/>
      <c r="F22" s="72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</row>
    <row r="23" spans="1:60" x14ac:dyDescent="0.25">
      <c r="B23" s="79"/>
      <c r="C23" s="79"/>
      <c r="D23" s="79"/>
      <c r="E23" s="79"/>
      <c r="F23" s="7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</row>
    <row r="24" spans="1:60" x14ac:dyDescent="0.25">
      <c r="B24" s="80">
        <f t="shared" ref="B24:F25" si="0">+B16+B14+B12+B10</f>
        <v>3017</v>
      </c>
      <c r="C24" s="80">
        <f t="shared" si="0"/>
        <v>2717</v>
      </c>
      <c r="D24" s="80">
        <f t="shared" si="0"/>
        <v>3217</v>
      </c>
      <c r="E24" s="80">
        <f t="shared" si="0"/>
        <v>2774</v>
      </c>
      <c r="F24" s="80">
        <f t="shared" si="0"/>
        <v>3543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</row>
    <row r="25" spans="1:60" x14ac:dyDescent="0.25">
      <c r="B25" s="81">
        <f t="shared" si="0"/>
        <v>44143.306280000004</v>
      </c>
      <c r="C25" s="81">
        <f t="shared" si="0"/>
        <v>39099.967340000003</v>
      </c>
      <c r="D25" s="81">
        <f t="shared" si="0"/>
        <v>45231.298719999999</v>
      </c>
      <c r="E25" s="81">
        <f t="shared" si="0"/>
        <v>41189.449509999999</v>
      </c>
      <c r="F25" s="81">
        <f t="shared" si="0"/>
        <v>67735.557960000006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</row>
    <row r="26" spans="1:60" x14ac:dyDescent="0.25">
      <c r="B26" s="80">
        <f t="shared" ref="B26:F27" si="1">+B24-B8</f>
        <v>0</v>
      </c>
      <c r="C26" s="80">
        <f t="shared" si="1"/>
        <v>0</v>
      </c>
      <c r="D26" s="80">
        <f t="shared" si="1"/>
        <v>0</v>
      </c>
      <c r="E26" s="80">
        <f t="shared" si="1"/>
        <v>0</v>
      </c>
      <c r="F26" s="80">
        <f t="shared" si="1"/>
        <v>0</v>
      </c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</row>
    <row r="27" spans="1:60" x14ac:dyDescent="0.25">
      <c r="B27" s="82">
        <f t="shared" si="1"/>
        <v>0</v>
      </c>
      <c r="C27" s="82">
        <f t="shared" si="1"/>
        <v>0</v>
      </c>
      <c r="D27" s="82">
        <f t="shared" si="1"/>
        <v>0</v>
      </c>
      <c r="E27" s="82">
        <f t="shared" si="1"/>
        <v>0</v>
      </c>
      <c r="F27" s="82">
        <f t="shared" si="1"/>
        <v>0</v>
      </c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</row>
    <row r="28" spans="1:60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</row>
    <row r="29" spans="1:60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</row>
    <row r="30" spans="1:60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</row>
    <row r="31" spans="1:60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</row>
    <row r="32" spans="1:60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</row>
    <row r="33" spans="2:60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</row>
    <row r="34" spans="2:60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</row>
    <row r="35" spans="2:60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</row>
    <row r="36" spans="2:60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</row>
    <row r="37" spans="2:60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</row>
    <row r="38" spans="2:60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</row>
    <row r="39" spans="2:60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</row>
    <row r="40" spans="2:60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</row>
    <row r="41" spans="2:60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</row>
    <row r="42" spans="2:60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</row>
    <row r="43" spans="2:60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</row>
    <row r="44" spans="2:60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</row>
    <row r="45" spans="2:60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2:60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</row>
    <row r="47" spans="2:60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</row>
    <row r="48" spans="2:60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</row>
    <row r="49" spans="2:60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</row>
    <row r="50" spans="2:60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</row>
    <row r="51" spans="2:60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</row>
    <row r="52" spans="2:60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</row>
    <row r="53" spans="2:60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</row>
    <row r="54" spans="2:60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</row>
    <row r="55" spans="2:60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</row>
    <row r="56" spans="2:60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</row>
    <row r="57" spans="2:60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</row>
    <row r="58" spans="2:60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</row>
    <row r="59" spans="2:60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</row>
    <row r="60" spans="2:60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</row>
    <row r="61" spans="2:60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</row>
    <row r="62" spans="2:60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</row>
    <row r="63" spans="2:60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</row>
    <row r="64" spans="2:60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</row>
    <row r="65" spans="2:60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  <row r="66" spans="2:60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</row>
    <row r="67" spans="2:60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</row>
    <row r="68" spans="2:60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</row>
    <row r="69" spans="2:60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</row>
    <row r="70" spans="2:60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</row>
    <row r="71" spans="2:60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</row>
    <row r="72" spans="2:60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</row>
    <row r="73" spans="2:60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</row>
    <row r="74" spans="2:60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</row>
    <row r="75" spans="2:60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</row>
    <row r="76" spans="2:60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</row>
    <row r="77" spans="2:60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</row>
    <row r="78" spans="2:60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</row>
    <row r="79" spans="2:60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</row>
    <row r="80" spans="2:60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</row>
    <row r="81" spans="2:60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</row>
    <row r="82" spans="2:60" x14ac:dyDescent="0.25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</row>
    <row r="83" spans="2:60" x14ac:dyDescent="0.25"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</row>
    <row r="84" spans="2:60" x14ac:dyDescent="0.25"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x14ac:dyDescent="0.25"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x14ac:dyDescent="0.25"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x14ac:dyDescent="0.25"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x14ac:dyDescent="0.25"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</row>
    <row r="89" spans="2:60" x14ac:dyDescent="0.25"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</row>
    <row r="90" spans="2:60" x14ac:dyDescent="0.25"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</row>
    <row r="91" spans="2:60" x14ac:dyDescent="0.25"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</row>
    <row r="92" spans="2:60" x14ac:dyDescent="0.25"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</row>
    <row r="93" spans="2:60" x14ac:dyDescent="0.25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</row>
    <row r="94" spans="2:60" x14ac:dyDescent="0.25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</row>
    <row r="95" spans="2:60" x14ac:dyDescent="0.25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</row>
    <row r="96" spans="2:60" x14ac:dyDescent="0.25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</row>
    <row r="97" spans="2:60" x14ac:dyDescent="0.25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</row>
    <row r="98" spans="2:60" x14ac:dyDescent="0.25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</row>
    <row r="99" spans="2:60" x14ac:dyDescent="0.25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</row>
    <row r="100" spans="2:60" x14ac:dyDescent="0.25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</row>
    <row r="101" spans="2:60" x14ac:dyDescent="0.25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</row>
    <row r="102" spans="2:60" x14ac:dyDescent="0.25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</row>
    <row r="103" spans="2:60" x14ac:dyDescent="0.25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</row>
    <row r="104" spans="2:60" x14ac:dyDescent="0.25"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</row>
    <row r="105" spans="2:60" x14ac:dyDescent="0.25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</row>
    <row r="106" spans="2:60" x14ac:dyDescent="0.25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</row>
    <row r="107" spans="2:6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</row>
    <row r="108" spans="2:60" x14ac:dyDescent="0.25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</row>
    <row r="109" spans="2:60" x14ac:dyDescent="0.25"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</row>
    <row r="110" spans="2:60" x14ac:dyDescent="0.25"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</row>
    <row r="111" spans="2:60" x14ac:dyDescent="0.25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</row>
    <row r="112" spans="2:60" x14ac:dyDescent="0.25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</row>
    <row r="113" spans="2:60" x14ac:dyDescent="0.25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</row>
    <row r="114" spans="2:60" x14ac:dyDescent="0.25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</row>
    <row r="115" spans="2:60" x14ac:dyDescent="0.25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</row>
    <row r="116" spans="2:60" x14ac:dyDescent="0.25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</row>
    <row r="117" spans="2:60" x14ac:dyDescent="0.25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</row>
    <row r="118" spans="2:60" x14ac:dyDescent="0.25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0"/>
      <c r="AP118" s="70"/>
      <c r="AQ118" s="70"/>
      <c r="AR118" s="70"/>
      <c r="AS118" s="70"/>
      <c r="AT118" s="70"/>
      <c r="AU118" s="70"/>
      <c r="AV118" s="70"/>
      <c r="AW118" s="70"/>
      <c r="AX118" s="70"/>
      <c r="AY118" s="70"/>
      <c r="AZ118" s="70"/>
      <c r="BA118" s="70"/>
      <c r="BB118" s="70"/>
      <c r="BC118" s="70"/>
      <c r="BD118" s="70"/>
      <c r="BE118" s="70"/>
      <c r="BF118" s="70"/>
      <c r="BG118" s="70"/>
      <c r="BH118" s="70"/>
    </row>
    <row r="119" spans="2:60" x14ac:dyDescent="0.25"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</row>
    <row r="120" spans="2:60" x14ac:dyDescent="0.25"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0"/>
      <c r="AO120" s="70"/>
      <c r="AP120" s="70"/>
      <c r="AQ120" s="70"/>
      <c r="AR120" s="70"/>
      <c r="AS120" s="70"/>
      <c r="AT120" s="70"/>
      <c r="AU120" s="70"/>
      <c r="AV120" s="70"/>
      <c r="AW120" s="70"/>
      <c r="AX120" s="70"/>
      <c r="AY120" s="70"/>
      <c r="AZ120" s="70"/>
      <c r="BA120" s="70"/>
      <c r="BB120" s="70"/>
      <c r="BC120" s="70"/>
      <c r="BD120" s="70"/>
      <c r="BE120" s="70"/>
      <c r="BF120" s="70"/>
      <c r="BG120" s="70"/>
      <c r="BH120" s="70"/>
    </row>
    <row r="121" spans="2:60" x14ac:dyDescent="0.25"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</row>
    <row r="122" spans="2:60" x14ac:dyDescent="0.25"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M122" s="70"/>
      <c r="AN122" s="70"/>
      <c r="AO122" s="70"/>
      <c r="AP122" s="70"/>
      <c r="AQ122" s="70"/>
      <c r="AR122" s="70"/>
      <c r="AS122" s="70"/>
      <c r="AT122" s="70"/>
      <c r="AU122" s="70"/>
      <c r="AV122" s="70"/>
      <c r="AW122" s="70"/>
      <c r="AX122" s="70"/>
      <c r="AY122" s="70"/>
      <c r="AZ122" s="70"/>
      <c r="BA122" s="70"/>
      <c r="BB122" s="70"/>
      <c r="BC122" s="70"/>
      <c r="BD122" s="70"/>
      <c r="BE122" s="70"/>
      <c r="BF122" s="70"/>
      <c r="BG122" s="70"/>
      <c r="BH122" s="70"/>
    </row>
    <row r="123" spans="2:60" x14ac:dyDescent="0.25"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0"/>
      <c r="BH123" s="70"/>
    </row>
    <row r="124" spans="2:60" x14ac:dyDescent="0.25"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</row>
    <row r="125" spans="2:60" x14ac:dyDescent="0.25"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</row>
    <row r="126" spans="2:60" x14ac:dyDescent="0.25"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70"/>
      <c r="AV126" s="70"/>
      <c r="AW126" s="70"/>
      <c r="AX126" s="70"/>
      <c r="AY126" s="70"/>
      <c r="AZ126" s="70"/>
      <c r="BA126" s="70"/>
      <c r="BB126" s="70"/>
      <c r="BC126" s="70"/>
      <c r="BD126" s="70"/>
      <c r="BE126" s="70"/>
      <c r="BF126" s="70"/>
      <c r="BG126" s="70"/>
      <c r="BH126" s="70"/>
    </row>
    <row r="127" spans="2:60" x14ac:dyDescent="0.25"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0"/>
      <c r="BH127" s="70"/>
    </row>
    <row r="128" spans="2:60" x14ac:dyDescent="0.25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  <c r="AM128" s="70"/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0"/>
      <c r="BB128" s="70"/>
      <c r="BC128" s="70"/>
      <c r="BD128" s="70"/>
      <c r="BE128" s="70"/>
      <c r="BF128" s="70"/>
      <c r="BG128" s="70"/>
      <c r="BH128" s="70"/>
    </row>
    <row r="129" spans="2:60" x14ac:dyDescent="0.25"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</row>
    <row r="130" spans="2:60" x14ac:dyDescent="0.25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</row>
    <row r="131" spans="2:60" x14ac:dyDescent="0.25"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</row>
    <row r="132" spans="2:60" x14ac:dyDescent="0.25"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</row>
    <row r="133" spans="2:60" x14ac:dyDescent="0.25"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</row>
    <row r="134" spans="2:60" x14ac:dyDescent="0.25"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</row>
    <row r="135" spans="2:60" x14ac:dyDescent="0.25"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</row>
    <row r="136" spans="2:60" x14ac:dyDescent="0.25"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</row>
    <row r="137" spans="2:60" x14ac:dyDescent="0.25"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</row>
    <row r="138" spans="2:60" x14ac:dyDescent="0.25"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</row>
    <row r="139" spans="2:60" x14ac:dyDescent="0.25"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</row>
    <row r="140" spans="2:60" x14ac:dyDescent="0.25"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</row>
    <row r="141" spans="2:60" x14ac:dyDescent="0.25"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</row>
    <row r="142" spans="2:60" x14ac:dyDescent="0.25"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</row>
    <row r="143" spans="2:60" x14ac:dyDescent="0.25"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</row>
    <row r="144" spans="2:60" x14ac:dyDescent="0.25"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</row>
    <row r="145" spans="2:60" x14ac:dyDescent="0.25"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</row>
    <row r="146" spans="2:60" x14ac:dyDescent="0.25"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</row>
    <row r="147" spans="2:60" x14ac:dyDescent="0.25"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</row>
    <row r="148" spans="2:60" x14ac:dyDescent="0.25"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</row>
    <row r="149" spans="2:60" x14ac:dyDescent="0.25"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</row>
    <row r="150" spans="2:60" x14ac:dyDescent="0.25"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</row>
    <row r="151" spans="2:60" x14ac:dyDescent="0.25"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</row>
    <row r="152" spans="2:60" x14ac:dyDescent="0.25"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</row>
    <row r="153" spans="2:60" x14ac:dyDescent="0.25"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</row>
    <row r="154" spans="2:60" x14ac:dyDescent="0.25"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</row>
    <row r="155" spans="2:60" x14ac:dyDescent="0.25"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</row>
    <row r="156" spans="2:60" x14ac:dyDescent="0.25"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</row>
    <row r="157" spans="2:60" x14ac:dyDescent="0.25"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</row>
    <row r="158" spans="2:60" x14ac:dyDescent="0.25"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</row>
    <row r="159" spans="2:60" x14ac:dyDescent="0.25"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</row>
    <row r="160" spans="2:60" x14ac:dyDescent="0.25"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</row>
    <row r="161" spans="2:60" x14ac:dyDescent="0.25"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</row>
    <row r="162" spans="2:60" x14ac:dyDescent="0.25"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</row>
    <row r="163" spans="2:60" x14ac:dyDescent="0.25"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</row>
    <row r="164" spans="2:60" x14ac:dyDescent="0.25"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</row>
    <row r="165" spans="2:60" x14ac:dyDescent="0.25"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</row>
    <row r="166" spans="2:60" x14ac:dyDescent="0.25"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</row>
    <row r="167" spans="2:60" x14ac:dyDescent="0.25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</row>
    <row r="168" spans="2:60" x14ac:dyDescent="0.25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</row>
    <row r="169" spans="2:60" x14ac:dyDescent="0.25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</row>
    <row r="170" spans="2:60" x14ac:dyDescent="0.25"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</row>
    <row r="171" spans="2:60" x14ac:dyDescent="0.25"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</row>
    <row r="172" spans="2:60" x14ac:dyDescent="0.25"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</row>
    <row r="173" spans="2:60" x14ac:dyDescent="0.25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</row>
    <row r="174" spans="2:60" x14ac:dyDescent="0.25"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</row>
    <row r="175" spans="2:60" x14ac:dyDescent="0.25"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</row>
    <row r="176" spans="2:60" x14ac:dyDescent="0.25"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</row>
    <row r="177" spans="2:60" x14ac:dyDescent="0.25"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</row>
    <row r="178" spans="2:60" x14ac:dyDescent="0.25"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</row>
    <row r="179" spans="2:60" x14ac:dyDescent="0.25"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</row>
    <row r="180" spans="2:60" x14ac:dyDescent="0.25"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</row>
    <row r="181" spans="2:60" x14ac:dyDescent="0.25"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</row>
    <row r="182" spans="2:60" x14ac:dyDescent="0.25"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</row>
    <row r="183" spans="2:60" x14ac:dyDescent="0.25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</row>
    <row r="184" spans="2:60" x14ac:dyDescent="0.25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</row>
    <row r="185" spans="2:60" x14ac:dyDescent="0.25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</row>
    <row r="186" spans="2:60" x14ac:dyDescent="0.25"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</row>
    <row r="187" spans="2:60" x14ac:dyDescent="0.25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</row>
    <row r="188" spans="2:60" x14ac:dyDescent="0.25"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</row>
    <row r="189" spans="2:60" x14ac:dyDescent="0.25"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</row>
    <row r="190" spans="2:60" x14ac:dyDescent="0.25"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</row>
    <row r="191" spans="2:60" x14ac:dyDescent="0.25"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</row>
    <row r="192" spans="2:60" x14ac:dyDescent="0.25"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</row>
    <row r="193" spans="2:60" x14ac:dyDescent="0.25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</row>
    <row r="194" spans="2:60" x14ac:dyDescent="0.25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</row>
    <row r="195" spans="2:60" x14ac:dyDescent="0.25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</row>
    <row r="196" spans="2:60" x14ac:dyDescent="0.25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</row>
    <row r="197" spans="2:60" x14ac:dyDescent="0.25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</row>
    <row r="198" spans="2:60" x14ac:dyDescent="0.25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</row>
    <row r="199" spans="2:60" x14ac:dyDescent="0.25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</row>
    <row r="200" spans="2:60" x14ac:dyDescent="0.25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</row>
    <row r="201" spans="2:60" x14ac:dyDescent="0.25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</row>
    <row r="202" spans="2:60" x14ac:dyDescent="0.25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</row>
    <row r="203" spans="2:60" x14ac:dyDescent="0.25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</row>
    <row r="204" spans="2:60" x14ac:dyDescent="0.25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</row>
    <row r="205" spans="2:60" x14ac:dyDescent="0.25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</row>
    <row r="206" spans="2:60" x14ac:dyDescent="0.25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</row>
    <row r="207" spans="2:60" x14ac:dyDescent="0.25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</row>
    <row r="208" spans="2:60" x14ac:dyDescent="0.25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</row>
    <row r="209" spans="2:60" x14ac:dyDescent="0.25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</row>
    <row r="210" spans="2:60" x14ac:dyDescent="0.25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</row>
    <row r="211" spans="2:60" x14ac:dyDescent="0.25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</row>
    <row r="212" spans="2:60" x14ac:dyDescent="0.25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</row>
    <row r="213" spans="2:60" x14ac:dyDescent="0.25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</row>
    <row r="214" spans="2:60" x14ac:dyDescent="0.25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</row>
    <row r="215" spans="2:60" x14ac:dyDescent="0.25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</row>
    <row r="216" spans="2:60" x14ac:dyDescent="0.25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</row>
    <row r="217" spans="2:60" x14ac:dyDescent="0.25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</row>
    <row r="218" spans="2:60" x14ac:dyDescent="0.25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</row>
    <row r="219" spans="2:60" x14ac:dyDescent="0.25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</row>
    <row r="220" spans="2:60" x14ac:dyDescent="0.25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</row>
    <row r="221" spans="2:60" x14ac:dyDescent="0.25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</row>
    <row r="222" spans="2:60" x14ac:dyDescent="0.25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</row>
    <row r="223" spans="2:60" x14ac:dyDescent="0.25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</row>
    <row r="224" spans="2:60" x14ac:dyDescent="0.25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</row>
    <row r="225" spans="2:60" x14ac:dyDescent="0.25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</row>
    <row r="226" spans="2:60" x14ac:dyDescent="0.25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</row>
    <row r="227" spans="2:60" x14ac:dyDescent="0.25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</row>
    <row r="228" spans="2:60" x14ac:dyDescent="0.25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</row>
    <row r="229" spans="2:60" x14ac:dyDescent="0.25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</row>
    <row r="230" spans="2:60" x14ac:dyDescent="0.25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</row>
    <row r="231" spans="2:60" x14ac:dyDescent="0.25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</row>
    <row r="232" spans="2:60" x14ac:dyDescent="0.25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</row>
    <row r="233" spans="2:60" x14ac:dyDescent="0.25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</row>
    <row r="234" spans="2:60" x14ac:dyDescent="0.25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</row>
    <row r="235" spans="2:60" x14ac:dyDescent="0.25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</row>
    <row r="236" spans="2:60" x14ac:dyDescent="0.25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</row>
    <row r="237" spans="2:60" x14ac:dyDescent="0.25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</row>
    <row r="238" spans="2:60" x14ac:dyDescent="0.25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</row>
    <row r="239" spans="2:60" x14ac:dyDescent="0.25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</row>
    <row r="240" spans="2:60" x14ac:dyDescent="0.25"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</row>
    <row r="241" spans="2:60" x14ac:dyDescent="0.25"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</row>
    <row r="242" spans="2:60" x14ac:dyDescent="0.25"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</row>
    <row r="243" spans="2:60" x14ac:dyDescent="0.25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</row>
    <row r="244" spans="2:60" x14ac:dyDescent="0.25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</row>
    <row r="245" spans="2:60" x14ac:dyDescent="0.25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</row>
    <row r="246" spans="2:60" x14ac:dyDescent="0.25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</row>
    <row r="247" spans="2:60" x14ac:dyDescent="0.25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</row>
    <row r="248" spans="2:60" x14ac:dyDescent="0.25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</row>
    <row r="249" spans="2:60" x14ac:dyDescent="0.25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</row>
    <row r="250" spans="2:60" x14ac:dyDescent="0.25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</row>
    <row r="251" spans="2:60" x14ac:dyDescent="0.25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</row>
    <row r="252" spans="2:60" x14ac:dyDescent="0.25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</row>
    <row r="253" spans="2:60" x14ac:dyDescent="0.25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</row>
    <row r="254" spans="2:60" x14ac:dyDescent="0.25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</row>
    <row r="255" spans="2:60" x14ac:dyDescent="0.25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</row>
  </sheetData>
  <mergeCells count="8">
    <mergeCell ref="A16:A17"/>
    <mergeCell ref="A1:F1"/>
    <mergeCell ref="A2:F2"/>
    <mergeCell ref="A3:F3"/>
    <mergeCell ref="A8:A9"/>
    <mergeCell ref="A10:A11"/>
    <mergeCell ref="A12:A13"/>
    <mergeCell ref="A14:A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7"/>
  <sheetViews>
    <sheetView showGridLines="0" topLeftCell="B1" zoomScale="110" zoomScaleNormal="110" workbookViewId="0">
      <selection activeCell="B1" sqref="B1:C1"/>
    </sheetView>
  </sheetViews>
  <sheetFormatPr baseColWidth="10" defaultRowHeight="12.75" x14ac:dyDescent="0.2"/>
  <cols>
    <col min="1" max="1" width="1.5703125" style="12" hidden="1" customWidth="1"/>
    <col min="2" max="2" width="29.85546875" style="1" customWidth="1"/>
    <col min="3" max="3" width="14.42578125" style="12" customWidth="1"/>
    <col min="4" max="4" width="12.5703125" style="12" bestFit="1" customWidth="1"/>
    <col min="5" max="5" width="12" style="12" bestFit="1" customWidth="1"/>
    <col min="6" max="16384" width="11.42578125" style="12"/>
  </cols>
  <sheetData>
    <row r="1" spans="1:25" ht="15" x14ac:dyDescent="0.2">
      <c r="B1" s="221" t="s">
        <v>74</v>
      </c>
      <c r="C1" s="221"/>
    </row>
    <row r="2" spans="1:25" x14ac:dyDescent="0.2">
      <c r="B2" s="225" t="str">
        <f>+'[2]ESTADOS FINANCIEROS WEB'!$B$2:$D$2</f>
        <v>Al mes de Junio 2015</v>
      </c>
      <c r="C2" s="226"/>
      <c r="D2" s="5"/>
    </row>
    <row r="3" spans="1:25" x14ac:dyDescent="0.2">
      <c r="B3" s="213" t="s">
        <v>54</v>
      </c>
      <c r="C3" s="213"/>
    </row>
    <row r="4" spans="1:25" ht="15" x14ac:dyDescent="0.2">
      <c r="B4" s="224" t="s">
        <v>62</v>
      </c>
      <c r="C4" s="224"/>
      <c r="D4" s="13"/>
      <c r="E4" s="13"/>
      <c r="F4" s="13"/>
      <c r="G4" s="13"/>
      <c r="H4" s="13"/>
    </row>
    <row r="5" spans="1:25" x14ac:dyDescent="0.2">
      <c r="B5" s="165" t="s">
        <v>1</v>
      </c>
      <c r="C5" s="93">
        <f>+[2]PRINCIPAL!$F$19</f>
        <v>834043.15316999995</v>
      </c>
      <c r="D5" s="6"/>
      <c r="E5" s="21"/>
    </row>
    <row r="6" spans="1:25" ht="18" customHeight="1" x14ac:dyDescent="0.2">
      <c r="B6" s="175" t="s">
        <v>2</v>
      </c>
      <c r="C6" s="176">
        <f>+[2]PRINCIPAL!$F$20</f>
        <v>495982.87790000002</v>
      </c>
      <c r="D6" s="15"/>
      <c r="E6" s="21"/>
    </row>
    <row r="7" spans="1:25" ht="17.25" customHeight="1" x14ac:dyDescent="0.2">
      <c r="B7" s="166" t="s">
        <v>27</v>
      </c>
      <c r="C7" s="94">
        <f>+[2]PRINCIPAL!$F$21</f>
        <v>338060.27526999998</v>
      </c>
      <c r="D7" s="15"/>
      <c r="E7" s="21"/>
    </row>
    <row r="8" spans="1:25" ht="15" x14ac:dyDescent="0.2">
      <c r="B8" s="224" t="s">
        <v>63</v>
      </c>
      <c r="C8" s="224"/>
      <c r="D8" s="16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8" customHeight="1" x14ac:dyDescent="0.2">
      <c r="B9" s="165" t="s">
        <v>3</v>
      </c>
      <c r="C9" s="95">
        <f>+[2]PRINCIPAL!$F$4</f>
        <v>47833.89847</v>
      </c>
      <c r="D9" s="6"/>
      <c r="E9" s="21"/>
    </row>
    <row r="10" spans="1:25" ht="18" customHeight="1" x14ac:dyDescent="0.2">
      <c r="B10" s="177" t="s">
        <v>4</v>
      </c>
      <c r="C10" s="178">
        <f>+[2]PRINCIPAL!$F$7</f>
        <v>31012.688040000001</v>
      </c>
      <c r="D10" s="6"/>
      <c r="E10" s="21"/>
    </row>
    <row r="11" spans="1:25" ht="18" customHeight="1" x14ac:dyDescent="0.2">
      <c r="B11" s="167" t="s">
        <v>5</v>
      </c>
      <c r="C11" s="96">
        <f>+[2]PRINCIPAL!$F$14</f>
        <v>16821.210429999999</v>
      </c>
      <c r="D11" s="6"/>
      <c r="E11" s="21"/>
    </row>
    <row r="12" spans="1:25" ht="5.25" customHeight="1" x14ac:dyDescent="0.2">
      <c r="B12" s="17"/>
      <c r="C12" s="18"/>
      <c r="D12" s="6"/>
    </row>
    <row r="13" spans="1:25" x14ac:dyDescent="0.2">
      <c r="A13" s="2"/>
      <c r="B13" s="19"/>
      <c r="C13" s="20"/>
      <c r="D13" s="6"/>
    </row>
    <row r="14" spans="1:25" x14ac:dyDescent="0.2">
      <c r="A14" s="2"/>
      <c r="B14" s="7"/>
    </row>
    <row r="15" spans="1:25" x14ac:dyDescent="0.2">
      <c r="A15" s="2"/>
      <c r="B15" s="2"/>
    </row>
    <row r="16" spans="1:25" x14ac:dyDescent="0.2">
      <c r="A16" s="2"/>
      <c r="B16" s="2"/>
    </row>
    <row r="17" spans="1:2" x14ac:dyDescent="0.2">
      <c r="A17" s="2"/>
      <c r="B17" s="2"/>
    </row>
  </sheetData>
  <mergeCells count="5">
    <mergeCell ref="B4:C4"/>
    <mergeCell ref="B8:C8"/>
    <mergeCell ref="B1:C1"/>
    <mergeCell ref="B2:C2"/>
    <mergeCell ref="B3:C3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E12"/>
  <sheetViews>
    <sheetView showGridLines="0" zoomScale="85" zoomScaleNormal="85" workbookViewId="0"/>
  </sheetViews>
  <sheetFormatPr baseColWidth="10" defaultRowHeight="12.75" x14ac:dyDescent="0.2"/>
  <cols>
    <col min="1" max="1" width="13.140625" style="12" customWidth="1"/>
    <col min="2" max="16384" width="11.42578125" style="12"/>
  </cols>
  <sheetData>
    <row r="2" spans="1:5" x14ac:dyDescent="0.2">
      <c r="A2" s="8"/>
      <c r="B2" s="8"/>
      <c r="C2" s="8"/>
      <c r="D2" s="8"/>
      <c r="E2" s="8"/>
    </row>
    <row r="3" spans="1:5" x14ac:dyDescent="0.2">
      <c r="A3" s="9"/>
      <c r="B3" s="9"/>
      <c r="C3" s="9"/>
      <c r="E3" s="8"/>
    </row>
    <row r="4" spans="1:5" x14ac:dyDescent="0.2">
      <c r="A4" s="9"/>
      <c r="B4" s="9"/>
      <c r="C4" s="9"/>
      <c r="E4" s="8"/>
    </row>
    <row r="5" spans="1:5" x14ac:dyDescent="0.2">
      <c r="A5" s="10" t="s">
        <v>32</v>
      </c>
      <c r="B5" s="11">
        <f>+'GESTION OPERATIVA'!F10</f>
        <v>1041</v>
      </c>
      <c r="C5" s="9"/>
      <c r="E5" s="8"/>
    </row>
    <row r="6" spans="1:5" x14ac:dyDescent="0.2">
      <c r="A6" s="10" t="s">
        <v>33</v>
      </c>
      <c r="B6" s="11">
        <f>+'GESTION OPERATIVA'!F12</f>
        <v>1853</v>
      </c>
      <c r="C6" s="9"/>
      <c r="E6" s="8"/>
    </row>
    <row r="7" spans="1:5" x14ac:dyDescent="0.2">
      <c r="A7" s="10" t="s">
        <v>34</v>
      </c>
      <c r="B7" s="11">
        <f>+'GESTION OPERATIVA'!F14</f>
        <v>448</v>
      </c>
      <c r="C7" s="9"/>
      <c r="E7" s="8"/>
    </row>
    <row r="8" spans="1:5" x14ac:dyDescent="0.2">
      <c r="A8" s="10" t="s">
        <v>35</v>
      </c>
      <c r="B8" s="11">
        <f>+'GESTION OPERATIVA'!F16</f>
        <v>201</v>
      </c>
      <c r="C8" s="9"/>
      <c r="E8" s="8"/>
    </row>
    <row r="9" spans="1:5" x14ac:dyDescent="0.2">
      <c r="A9" s="10" t="s">
        <v>22</v>
      </c>
      <c r="B9" s="11">
        <f>SUM(B5:B8)</f>
        <v>3543</v>
      </c>
      <c r="C9" s="9"/>
      <c r="E9" s="8"/>
    </row>
    <row r="10" spans="1:5" x14ac:dyDescent="0.2">
      <c r="A10" s="9"/>
      <c r="B10" s="9"/>
      <c r="C10" s="9"/>
    </row>
    <row r="11" spans="1:5" x14ac:dyDescent="0.2">
      <c r="A11" s="9"/>
      <c r="B11" s="9"/>
      <c r="C11" s="9"/>
    </row>
    <row r="12" spans="1:5" x14ac:dyDescent="0.2">
      <c r="A12" s="9"/>
      <c r="B12" s="9"/>
      <c r="C12" s="9"/>
    </row>
  </sheetData>
  <phoneticPr fontId="10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2015-07-21T16:04:14Z</dcterms:modified>
</cp:coreProperties>
</file>