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autoCompressPictures="0"/>
  <bookViews>
    <workbookView xWindow="1780" yWindow="0" windowWidth="18040" windowHeight="11760" tabRatio="833" activeTab="5"/>
  </bookViews>
  <sheets>
    <sheet name="PAO GP" sheetId="2" r:id="rId1"/>
    <sheet name="PAO GT" sheetId="4" r:id="rId2"/>
    <sheet name="PAO GFA" sheetId="9" r:id="rId3"/>
    <sheet name="PAO UACI" sheetId="10" r:id="rId4"/>
    <sheet name="PAO AC" sheetId="5" r:id="rId5"/>
    <sheet name="PAO ATI" sheetId="6" r:id="rId6"/>
    <sheet name="PAO COM" sheetId="7" r:id="rId7"/>
    <sheet name="PAO ASL" sheetId="8" r:id="rId8"/>
  </sheets>
  <externalReferences>
    <externalReference r:id="rId9"/>
  </externalReferences>
  <definedNames>
    <definedName name="_xlnm.Print_Area" localSheetId="4">'PAO AC'!$A$1:$I$13</definedName>
    <definedName name="_xlnm.Print_Area" localSheetId="7">'PAO ASL'!$A$1:$I$13</definedName>
    <definedName name="_xlnm.Print_Area" localSheetId="5">'PAO ATI'!$A$1:$I$12</definedName>
    <definedName name="_xlnm.Print_Area" localSheetId="6">'PAO COM'!$A$1:$I$17</definedName>
    <definedName name="_xlnm.Print_Area" localSheetId="2">'PAO GFA'!$A$1:$I$23</definedName>
    <definedName name="_xlnm.Print_Area" localSheetId="0">'PAO GP'!$A$3:$I$17</definedName>
    <definedName name="_xlnm.Print_Area" localSheetId="1">'PAO GT'!$A$1:$I$15</definedName>
    <definedName name="_xlnm.Print_Area" localSheetId="3">'PAO UACI'!$A$2:$I$17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5" l="1"/>
  <c r="T12" i="5"/>
  <c r="U12" i="5"/>
  <c r="S15" i="2"/>
  <c r="AE15" i="2"/>
  <c r="AQ15" i="2"/>
  <c r="BC15" i="2"/>
  <c r="BF15" i="2"/>
  <c r="T15" i="2"/>
  <c r="AF15" i="2"/>
  <c r="AR15" i="2"/>
  <c r="BD15" i="2"/>
  <c r="BG15" i="2"/>
  <c r="BH15" i="2"/>
  <c r="S16" i="2"/>
  <c r="AE16" i="2"/>
  <c r="AQ16" i="2"/>
  <c r="BC16" i="2"/>
  <c r="BF16" i="2"/>
  <c r="T16" i="2"/>
  <c r="AF16" i="2"/>
  <c r="AR16" i="2"/>
  <c r="BD16" i="2"/>
  <c r="BG16" i="2"/>
  <c r="BH16" i="2"/>
  <c r="N16" i="10"/>
  <c r="R14" i="10"/>
  <c r="O15" i="10"/>
  <c r="I15" i="10"/>
  <c r="R16" i="10"/>
  <c r="R15" i="10"/>
  <c r="R13" i="10"/>
  <c r="R12" i="10"/>
  <c r="R11" i="10"/>
  <c r="R10" i="10"/>
  <c r="O13" i="10"/>
  <c r="O14" i="10"/>
  <c r="O12" i="10"/>
  <c r="O11" i="10"/>
  <c r="O10" i="10"/>
  <c r="L10" i="10"/>
  <c r="L13" i="10"/>
  <c r="L14" i="10"/>
  <c r="L12" i="10"/>
  <c r="S11" i="10"/>
  <c r="U11" i="10"/>
  <c r="S12" i="10"/>
  <c r="T12" i="10"/>
  <c r="U12" i="10"/>
  <c r="S14" i="2"/>
  <c r="AE14" i="2"/>
  <c r="AQ14" i="2"/>
  <c r="BC14" i="2"/>
  <c r="BF14" i="2"/>
  <c r="T14" i="2"/>
  <c r="AF14" i="2"/>
  <c r="AR14" i="2"/>
  <c r="BD14" i="2"/>
  <c r="BG14" i="2"/>
  <c r="BH14" i="2"/>
  <c r="S13" i="2"/>
  <c r="AE13" i="2"/>
  <c r="AH13" i="2"/>
  <c r="AQ13" i="2"/>
  <c r="BC13" i="2"/>
  <c r="BF13" i="2"/>
  <c r="T13" i="2"/>
  <c r="AF13" i="2"/>
  <c r="AR13" i="2"/>
  <c r="BD13" i="2"/>
  <c r="BG13" i="2"/>
  <c r="BH13" i="2"/>
  <c r="U14" i="2"/>
  <c r="U13" i="2"/>
  <c r="R14" i="2"/>
  <c r="R13" i="2"/>
  <c r="L14" i="2"/>
  <c r="O13" i="2"/>
  <c r="BC9" i="8"/>
  <c r="BD9" i="8"/>
  <c r="BC10" i="8"/>
  <c r="BD10" i="8"/>
  <c r="BC11" i="8"/>
  <c r="BD11" i="8"/>
  <c r="BC12" i="8"/>
  <c r="BD12" i="8"/>
  <c r="BC13" i="8"/>
  <c r="BD13" i="8"/>
  <c r="BD8" i="8"/>
  <c r="T8" i="8"/>
  <c r="AF8" i="8"/>
  <c r="AR8" i="8"/>
  <c r="BG8" i="8"/>
  <c r="BC8" i="8"/>
  <c r="AQ9" i="8"/>
  <c r="AR9" i="8"/>
  <c r="AQ10" i="8"/>
  <c r="AR10" i="8"/>
  <c r="AQ11" i="8"/>
  <c r="AR11" i="8"/>
  <c r="AQ12" i="8"/>
  <c r="AR12" i="8"/>
  <c r="AQ13" i="8"/>
  <c r="AR13" i="8"/>
  <c r="AQ8" i="8"/>
  <c r="AF13" i="8"/>
  <c r="AE13" i="8"/>
  <c r="AF12" i="8"/>
  <c r="AE12" i="8"/>
  <c r="AF11" i="8"/>
  <c r="AE11" i="8"/>
  <c r="AF10" i="8"/>
  <c r="AE10" i="8"/>
  <c r="AF9" i="8"/>
  <c r="AE9" i="8"/>
  <c r="AE8" i="8"/>
  <c r="S13" i="8"/>
  <c r="BF13" i="8"/>
  <c r="S9" i="8"/>
  <c r="BF9" i="8"/>
  <c r="S10" i="8"/>
  <c r="S11" i="8"/>
  <c r="S12" i="8"/>
  <c r="S8" i="8"/>
  <c r="T9" i="8"/>
  <c r="T10" i="8"/>
  <c r="T11" i="8"/>
  <c r="T12" i="8"/>
  <c r="BG12" i="8"/>
  <c r="T13" i="8"/>
  <c r="BG11" i="8"/>
  <c r="R13" i="8"/>
  <c r="R12" i="8"/>
  <c r="R11" i="8"/>
  <c r="R10" i="8"/>
  <c r="R9" i="8"/>
  <c r="R8" i="8"/>
  <c r="O13" i="8"/>
  <c r="O12" i="8"/>
  <c r="O11" i="8"/>
  <c r="O10" i="8"/>
  <c r="O9" i="8"/>
  <c r="O8" i="8"/>
  <c r="L13" i="8"/>
  <c r="L12" i="8"/>
  <c r="L11" i="8"/>
  <c r="L10" i="8"/>
  <c r="L9" i="8"/>
  <c r="L8" i="8"/>
  <c r="U9" i="8"/>
  <c r="U11" i="8"/>
  <c r="U12" i="8"/>
  <c r="U13" i="8"/>
  <c r="R12" i="7"/>
  <c r="R11" i="7"/>
  <c r="R10" i="7"/>
  <c r="R9" i="7"/>
  <c r="O12" i="7"/>
  <c r="O11" i="7"/>
  <c r="O10" i="7"/>
  <c r="O9" i="7"/>
  <c r="L10" i="7"/>
  <c r="L11" i="7"/>
  <c r="L12" i="7"/>
  <c r="L9" i="7"/>
  <c r="L9" i="6"/>
  <c r="S10" i="7"/>
  <c r="AE10" i="7"/>
  <c r="AQ10" i="7"/>
  <c r="BC10" i="7"/>
  <c r="BF10" i="7"/>
  <c r="T10" i="7"/>
  <c r="AF10" i="7"/>
  <c r="AR10" i="7"/>
  <c r="BD10" i="7"/>
  <c r="BG10" i="7"/>
  <c r="BH10" i="7"/>
  <c r="S11" i="7"/>
  <c r="AE11" i="7"/>
  <c r="AQ11" i="7"/>
  <c r="BC11" i="7"/>
  <c r="BF11" i="7"/>
  <c r="T11" i="7"/>
  <c r="AF11" i="7"/>
  <c r="AR11" i="7"/>
  <c r="BD11" i="7"/>
  <c r="BG11" i="7"/>
  <c r="BH11" i="7"/>
  <c r="S13" i="7"/>
  <c r="AE13" i="7"/>
  <c r="AQ13" i="7"/>
  <c r="BC13" i="7"/>
  <c r="BF13" i="7"/>
  <c r="T13" i="7"/>
  <c r="AF13" i="7"/>
  <c r="AR13" i="7"/>
  <c r="BD13" i="7"/>
  <c r="BG13" i="7"/>
  <c r="BH13" i="7"/>
  <c r="S14" i="7"/>
  <c r="AE14" i="7"/>
  <c r="AQ14" i="7"/>
  <c r="BC14" i="7"/>
  <c r="BF14" i="7"/>
  <c r="T14" i="7"/>
  <c r="AF14" i="7"/>
  <c r="AR14" i="7"/>
  <c r="BD14" i="7"/>
  <c r="BG14" i="7"/>
  <c r="BH14" i="7"/>
  <c r="S15" i="7"/>
  <c r="AE15" i="7"/>
  <c r="AQ15" i="7"/>
  <c r="BC15" i="7"/>
  <c r="BF15" i="7"/>
  <c r="T15" i="7"/>
  <c r="AF15" i="7"/>
  <c r="AR15" i="7"/>
  <c r="BD15" i="7"/>
  <c r="BG15" i="7"/>
  <c r="BH15" i="7"/>
  <c r="S16" i="7"/>
  <c r="AE16" i="7"/>
  <c r="AQ16" i="7"/>
  <c r="BC16" i="7"/>
  <c r="BF16" i="7"/>
  <c r="T16" i="7"/>
  <c r="AF16" i="7"/>
  <c r="AR16" i="7"/>
  <c r="BD16" i="7"/>
  <c r="BG16" i="7"/>
  <c r="BH16" i="7"/>
  <c r="S17" i="7"/>
  <c r="AE17" i="7"/>
  <c r="AQ17" i="7"/>
  <c r="BC17" i="7"/>
  <c r="BF17" i="7"/>
  <c r="T17" i="7"/>
  <c r="AF17" i="7"/>
  <c r="AR17" i="7"/>
  <c r="BD17" i="7"/>
  <c r="BG17" i="7"/>
  <c r="BH17" i="7"/>
  <c r="S9" i="7"/>
  <c r="AE9" i="7"/>
  <c r="AQ9" i="7"/>
  <c r="BC9" i="7"/>
  <c r="BF9" i="7"/>
  <c r="T9" i="7"/>
  <c r="AF9" i="7"/>
  <c r="AR9" i="7"/>
  <c r="BD9" i="7"/>
  <c r="BG9" i="7"/>
  <c r="BH9" i="7"/>
  <c r="U10" i="7"/>
  <c r="U11" i="7"/>
  <c r="U13" i="7"/>
  <c r="U14" i="7"/>
  <c r="U15" i="7"/>
  <c r="U16" i="7"/>
  <c r="U17" i="7"/>
  <c r="U9" i="7"/>
  <c r="BC12" i="6"/>
  <c r="BC11" i="6"/>
  <c r="BD11" i="6"/>
  <c r="BE11" i="6"/>
  <c r="BC10" i="6"/>
  <c r="BC9" i="6"/>
  <c r="AQ12" i="6"/>
  <c r="AQ11" i="6"/>
  <c r="AQ10" i="6"/>
  <c r="AQ9" i="6"/>
  <c r="AE10" i="6"/>
  <c r="AE11" i="6"/>
  <c r="AE12" i="6"/>
  <c r="AF12" i="6"/>
  <c r="AG12" i="6"/>
  <c r="AF11" i="6"/>
  <c r="AG11" i="6"/>
  <c r="BD12" i="6"/>
  <c r="BE12" i="6"/>
  <c r="BD10" i="6"/>
  <c r="BE10" i="6"/>
  <c r="BD9" i="6"/>
  <c r="BE9" i="6"/>
  <c r="AR12" i="6"/>
  <c r="AS12" i="6"/>
  <c r="AS11" i="6"/>
  <c r="AR10" i="6"/>
  <c r="AS10" i="6"/>
  <c r="AR9" i="6"/>
  <c r="AS9" i="6"/>
  <c r="AF10" i="6"/>
  <c r="AG10" i="6"/>
  <c r="AE9" i="6"/>
  <c r="AF9" i="6"/>
  <c r="AG9" i="6"/>
  <c r="T11" i="6"/>
  <c r="S9" i="6"/>
  <c r="T9" i="6"/>
  <c r="U9" i="6"/>
  <c r="T10" i="6"/>
  <c r="BG10" i="6"/>
  <c r="AR11" i="6"/>
  <c r="BG11" i="6"/>
  <c r="S10" i="6"/>
  <c r="U10" i="6"/>
  <c r="S11" i="6"/>
  <c r="U11" i="6"/>
  <c r="S12" i="6"/>
  <c r="T12" i="6"/>
  <c r="U12" i="6"/>
  <c r="R11" i="6"/>
  <c r="R9" i="6"/>
  <c r="O10" i="6"/>
  <c r="O11" i="6"/>
  <c r="O12" i="6"/>
  <c r="O9" i="6"/>
  <c r="L10" i="6"/>
  <c r="L11" i="6"/>
  <c r="L12" i="6"/>
  <c r="R12" i="6"/>
  <c r="R10" i="6"/>
  <c r="S11" i="5"/>
  <c r="AE11" i="5"/>
  <c r="AQ11" i="5"/>
  <c r="BC11" i="5"/>
  <c r="BF11" i="5"/>
  <c r="T11" i="5"/>
  <c r="AF11" i="5"/>
  <c r="AR11" i="5"/>
  <c r="BD11" i="5"/>
  <c r="BG11" i="5"/>
  <c r="BH11" i="5"/>
  <c r="S9" i="5"/>
  <c r="AE9" i="5"/>
  <c r="AQ9" i="5"/>
  <c r="BC9" i="5"/>
  <c r="BF9" i="5"/>
  <c r="T9" i="5"/>
  <c r="AF9" i="5"/>
  <c r="AR9" i="5"/>
  <c r="BD9" i="5"/>
  <c r="BG9" i="5"/>
  <c r="BH9" i="5"/>
  <c r="O10" i="5"/>
  <c r="O11" i="5"/>
  <c r="O12" i="5"/>
  <c r="R12" i="5"/>
  <c r="R11" i="5"/>
  <c r="R10" i="5"/>
  <c r="R9" i="5"/>
  <c r="O9" i="5"/>
  <c r="U11" i="5"/>
  <c r="L11" i="10"/>
  <c r="L10" i="5"/>
  <c r="L11" i="5"/>
  <c r="L12" i="5"/>
  <c r="L9" i="5"/>
  <c r="L11" i="9"/>
  <c r="AE11" i="10"/>
  <c r="AQ11" i="10"/>
  <c r="BC11" i="10"/>
  <c r="BF11" i="10"/>
  <c r="T11" i="10"/>
  <c r="AF11" i="10"/>
  <c r="AR11" i="10"/>
  <c r="BD11" i="10"/>
  <c r="BG11" i="10"/>
  <c r="BH11" i="10"/>
  <c r="AE12" i="10"/>
  <c r="AQ12" i="10"/>
  <c r="BC12" i="10"/>
  <c r="BF12" i="10"/>
  <c r="AF12" i="10"/>
  <c r="AR12" i="10"/>
  <c r="BD12" i="10"/>
  <c r="BG12" i="10"/>
  <c r="BH12" i="10"/>
  <c r="S10" i="10"/>
  <c r="AE10" i="10"/>
  <c r="AQ10" i="10"/>
  <c r="BC10" i="10"/>
  <c r="BF10" i="10"/>
  <c r="T10" i="10"/>
  <c r="AF10" i="10"/>
  <c r="AR10" i="10"/>
  <c r="BD10" i="10"/>
  <c r="BG10" i="10"/>
  <c r="BH10" i="10"/>
  <c r="U10" i="10"/>
  <c r="T16" i="9"/>
  <c r="BG16" i="9"/>
  <c r="T17" i="9"/>
  <c r="BG17" i="9"/>
  <c r="T18" i="9"/>
  <c r="BG18" i="9"/>
  <c r="S18" i="9"/>
  <c r="BF18" i="9"/>
  <c r="BH18" i="9"/>
  <c r="T19" i="9"/>
  <c r="BG19" i="9"/>
  <c r="T20" i="9"/>
  <c r="BG20" i="9"/>
  <c r="T21" i="9"/>
  <c r="BG21" i="9"/>
  <c r="T14" i="9"/>
  <c r="BG14" i="9"/>
  <c r="T15" i="9"/>
  <c r="BG15" i="9"/>
  <c r="S11" i="9"/>
  <c r="AE11" i="9"/>
  <c r="AQ11" i="9"/>
  <c r="BC11" i="9"/>
  <c r="BF11" i="9"/>
  <c r="T11" i="9"/>
  <c r="AF11" i="9"/>
  <c r="AR11" i="9"/>
  <c r="BD11" i="9"/>
  <c r="BG11" i="9"/>
  <c r="BH11" i="9"/>
  <c r="S12" i="9"/>
  <c r="AE12" i="9"/>
  <c r="AQ12" i="9"/>
  <c r="BC12" i="9"/>
  <c r="BF12" i="9"/>
  <c r="T12" i="9"/>
  <c r="AF12" i="9"/>
  <c r="AR12" i="9"/>
  <c r="BD12" i="9"/>
  <c r="BG12" i="9"/>
  <c r="BH12" i="9"/>
  <c r="S13" i="9"/>
  <c r="AE13" i="9"/>
  <c r="AQ13" i="9"/>
  <c r="BC13" i="9"/>
  <c r="BF13" i="9"/>
  <c r="T13" i="9"/>
  <c r="AF13" i="9"/>
  <c r="AR13" i="9"/>
  <c r="BD13" i="9"/>
  <c r="BG13" i="9"/>
  <c r="BH13" i="9"/>
  <c r="S14" i="9"/>
  <c r="BF14" i="9"/>
  <c r="BH14" i="9"/>
  <c r="S15" i="9"/>
  <c r="BF15" i="9"/>
  <c r="BH15" i="9"/>
  <c r="S16" i="9"/>
  <c r="BF16" i="9"/>
  <c r="BH16" i="9"/>
  <c r="S17" i="9"/>
  <c r="BF17" i="9"/>
  <c r="BH17" i="9"/>
  <c r="S19" i="9"/>
  <c r="BF19" i="9"/>
  <c r="BH19" i="9"/>
  <c r="S20" i="9"/>
  <c r="BF20" i="9"/>
  <c r="BH20" i="9"/>
  <c r="S21" i="9"/>
  <c r="BF21" i="9"/>
  <c r="BH21" i="9"/>
  <c r="S22" i="9"/>
  <c r="AE22" i="9"/>
  <c r="AQ22" i="9"/>
  <c r="BC22" i="9"/>
  <c r="BF22" i="9"/>
  <c r="T22" i="9"/>
  <c r="AF22" i="9"/>
  <c r="AR22" i="9"/>
  <c r="BD22" i="9"/>
  <c r="BG22" i="9"/>
  <c r="BH22" i="9"/>
  <c r="S23" i="9"/>
  <c r="AE23" i="9"/>
  <c r="AQ23" i="9"/>
  <c r="BC23" i="9"/>
  <c r="BF23" i="9"/>
  <c r="T23" i="9"/>
  <c r="AF23" i="9"/>
  <c r="AR23" i="9"/>
  <c r="BD23" i="9"/>
  <c r="BG23" i="9"/>
  <c r="BH23" i="9"/>
  <c r="S10" i="9"/>
  <c r="AE10" i="9"/>
  <c r="AQ10" i="9"/>
  <c r="BC10" i="9"/>
  <c r="BF10" i="9"/>
  <c r="T10" i="9"/>
  <c r="AF10" i="9"/>
  <c r="AR10" i="9"/>
  <c r="BD10" i="9"/>
  <c r="BG10" i="9"/>
  <c r="BH10" i="9"/>
  <c r="U16" i="9"/>
  <c r="U17" i="9"/>
  <c r="U18" i="9"/>
  <c r="U19" i="9"/>
  <c r="U20" i="9"/>
  <c r="U21" i="9"/>
  <c r="U22" i="9"/>
  <c r="U23" i="9"/>
  <c r="U11" i="9"/>
  <c r="U12" i="9"/>
  <c r="U13" i="9"/>
  <c r="U14" i="9"/>
  <c r="U15" i="9"/>
  <c r="U10" i="9"/>
  <c r="R15" i="9"/>
  <c r="R14" i="9"/>
  <c r="S10" i="4"/>
  <c r="AE10" i="4"/>
  <c r="AQ10" i="4"/>
  <c r="BC10" i="4"/>
  <c r="BF10" i="4"/>
  <c r="T10" i="4"/>
  <c r="AF10" i="4"/>
  <c r="AR10" i="4"/>
  <c r="BD10" i="4"/>
  <c r="BG10" i="4"/>
  <c r="BH10" i="4"/>
  <c r="S11" i="4"/>
  <c r="AE11" i="4"/>
  <c r="AQ11" i="4"/>
  <c r="BC11" i="4"/>
  <c r="BF11" i="4"/>
  <c r="T11" i="4"/>
  <c r="AF11" i="4"/>
  <c r="AR11" i="4"/>
  <c r="BD11" i="4"/>
  <c r="BG11" i="4"/>
  <c r="BH11" i="4"/>
  <c r="S12" i="4"/>
  <c r="AE12" i="4"/>
  <c r="AQ12" i="4"/>
  <c r="BC12" i="4"/>
  <c r="BF12" i="4"/>
  <c r="T12" i="4"/>
  <c r="AF12" i="4"/>
  <c r="AR12" i="4"/>
  <c r="BD12" i="4"/>
  <c r="BG12" i="4"/>
  <c r="BH12" i="4"/>
  <c r="S13" i="4"/>
  <c r="AE13" i="4"/>
  <c r="AQ13" i="4"/>
  <c r="BC13" i="4"/>
  <c r="BF13" i="4"/>
  <c r="T13" i="4"/>
  <c r="AF13" i="4"/>
  <c r="AR13" i="4"/>
  <c r="BD13" i="4"/>
  <c r="BG13" i="4"/>
  <c r="BH13" i="4"/>
  <c r="S14" i="4"/>
  <c r="AE14" i="4"/>
  <c r="AQ14" i="4"/>
  <c r="BC14" i="4"/>
  <c r="BF14" i="4"/>
  <c r="T14" i="4"/>
  <c r="AF14" i="4"/>
  <c r="AR14" i="4"/>
  <c r="BD14" i="4"/>
  <c r="BG14" i="4"/>
  <c r="BH14" i="4"/>
  <c r="S15" i="4"/>
  <c r="AE15" i="4"/>
  <c r="AQ15" i="4"/>
  <c r="BC15" i="4"/>
  <c r="BF15" i="4"/>
  <c r="T15" i="4"/>
  <c r="AF15" i="4"/>
  <c r="AR15" i="4"/>
  <c r="BD15" i="4"/>
  <c r="BG15" i="4"/>
  <c r="BH15" i="4"/>
  <c r="S9" i="4"/>
  <c r="AE9" i="4"/>
  <c r="AQ9" i="4"/>
  <c r="BC9" i="4"/>
  <c r="BF9" i="4"/>
  <c r="T9" i="4"/>
  <c r="AF9" i="4"/>
  <c r="AR9" i="4"/>
  <c r="BD9" i="4"/>
  <c r="BG9" i="4"/>
  <c r="BH9" i="4"/>
  <c r="R15" i="4"/>
  <c r="R14" i="4"/>
  <c r="R13" i="4"/>
  <c r="R12" i="4"/>
  <c r="R11" i="4"/>
  <c r="R10" i="4"/>
  <c r="R9" i="4"/>
  <c r="O15" i="4"/>
  <c r="O14" i="4"/>
  <c r="O13" i="4"/>
  <c r="O12" i="4"/>
  <c r="O11" i="4"/>
  <c r="O10" i="4"/>
  <c r="O9" i="4"/>
  <c r="L10" i="4"/>
  <c r="L11" i="4"/>
  <c r="L12" i="4"/>
  <c r="L13" i="4"/>
  <c r="L14" i="4"/>
  <c r="L9" i="4"/>
  <c r="L15" i="4"/>
  <c r="BF10" i="8"/>
  <c r="BF12" i="8"/>
  <c r="BG13" i="8"/>
  <c r="BH13" i="8"/>
  <c r="BG9" i="8"/>
  <c r="BH9" i="8"/>
  <c r="BF11" i="8"/>
  <c r="BH11" i="8"/>
  <c r="BF8" i="8"/>
  <c r="BH8" i="8"/>
  <c r="BH12" i="8"/>
  <c r="U10" i="8"/>
  <c r="U8" i="8"/>
  <c r="BG10" i="8"/>
  <c r="BH10" i="8"/>
  <c r="BF9" i="6"/>
  <c r="I18" i="10"/>
  <c r="BE11" i="10"/>
  <c r="BC13" i="10"/>
  <c r="BE13" i="10"/>
  <c r="BD13" i="10"/>
  <c r="BC14" i="10"/>
  <c r="BE14" i="10"/>
  <c r="BD14" i="10"/>
  <c r="BC15" i="10"/>
  <c r="BD15" i="10"/>
  <c r="BC16" i="10"/>
  <c r="BD16" i="10"/>
  <c r="BE16" i="10"/>
  <c r="AS11" i="10"/>
  <c r="AS12" i="10"/>
  <c r="AQ13" i="10"/>
  <c r="AR13" i="10"/>
  <c r="AQ14" i="10"/>
  <c r="AR14" i="10"/>
  <c r="AQ15" i="10"/>
  <c r="AR15" i="10"/>
  <c r="AS15" i="10"/>
  <c r="AQ16" i="10"/>
  <c r="AR16" i="10"/>
  <c r="AS16" i="10"/>
  <c r="AG11" i="10"/>
  <c r="AG12" i="10"/>
  <c r="AE13" i="10"/>
  <c r="AF13" i="10"/>
  <c r="AE14" i="10"/>
  <c r="AF14" i="10"/>
  <c r="AE15" i="10"/>
  <c r="AF15" i="10"/>
  <c r="AG15" i="10"/>
  <c r="AE16" i="10"/>
  <c r="AF16" i="10"/>
  <c r="S13" i="10"/>
  <c r="T13" i="10"/>
  <c r="U13" i="10"/>
  <c r="S14" i="10"/>
  <c r="T14" i="10"/>
  <c r="U14" i="10"/>
  <c r="S15" i="10"/>
  <c r="T15" i="10"/>
  <c r="S16" i="10"/>
  <c r="T16" i="10"/>
  <c r="U15" i="10"/>
  <c r="BG16" i="10"/>
  <c r="AG13" i="10"/>
  <c r="BG14" i="10"/>
  <c r="BF14" i="10"/>
  <c r="BH14" i="10"/>
  <c r="AS14" i="10"/>
  <c r="BG15" i="10"/>
  <c r="AG16" i="10"/>
  <c r="AG14" i="10"/>
  <c r="BE15" i="10"/>
  <c r="AS13" i="10"/>
  <c r="BG13" i="10"/>
  <c r="BF13" i="10"/>
  <c r="BH13" i="10"/>
  <c r="BE12" i="10"/>
  <c r="BF15" i="10"/>
  <c r="BF16" i="10"/>
  <c r="BH15" i="10"/>
  <c r="L12" i="9"/>
  <c r="O12" i="9"/>
  <c r="R12" i="9"/>
  <c r="X12" i="9"/>
  <c r="AA12" i="9"/>
  <c r="AD12" i="9"/>
  <c r="AJ12" i="9"/>
  <c r="AM12" i="9"/>
  <c r="AP12" i="9"/>
  <c r="AV12" i="9"/>
  <c r="AY12" i="9"/>
  <c r="BB12" i="9"/>
  <c r="L13" i="9"/>
  <c r="O13" i="9"/>
  <c r="R13" i="9"/>
  <c r="X13" i="9"/>
  <c r="AA13" i="9"/>
  <c r="AD13" i="9"/>
  <c r="AJ13" i="9"/>
  <c r="AM13" i="9"/>
  <c r="AP13" i="9"/>
  <c r="AV13" i="9"/>
  <c r="AY13" i="9"/>
  <c r="BB13" i="9"/>
  <c r="AS23" i="9"/>
  <c r="AS22" i="9"/>
  <c r="AG22" i="9"/>
  <c r="BE10" i="9"/>
  <c r="AG10" i="9"/>
  <c r="AJ10" i="9"/>
  <c r="BB23" i="9"/>
  <c r="AY23" i="9"/>
  <c r="AV23" i="9"/>
  <c r="AP23" i="9"/>
  <c r="AM23" i="9"/>
  <c r="AJ23" i="9"/>
  <c r="AD23" i="9"/>
  <c r="AA23" i="9"/>
  <c r="X23" i="9"/>
  <c r="R23" i="9"/>
  <c r="O23" i="9"/>
  <c r="L23" i="9"/>
  <c r="BB22" i="9"/>
  <c r="AY22" i="9"/>
  <c r="AV22" i="9"/>
  <c r="AP22" i="9"/>
  <c r="AM22" i="9"/>
  <c r="AJ22" i="9"/>
  <c r="AD22" i="9"/>
  <c r="AA22" i="9"/>
  <c r="X22" i="9"/>
  <c r="R22" i="9"/>
  <c r="O22" i="9"/>
  <c r="L22" i="9"/>
  <c r="BB21" i="9"/>
  <c r="AY21" i="9"/>
  <c r="AV21" i="9"/>
  <c r="AP21" i="9"/>
  <c r="AM21" i="9"/>
  <c r="AJ21" i="9"/>
  <c r="AD21" i="9"/>
  <c r="AA21" i="9"/>
  <c r="X21" i="9"/>
  <c r="R21" i="9"/>
  <c r="O21" i="9"/>
  <c r="L21" i="9"/>
  <c r="BB20" i="9"/>
  <c r="AY20" i="9"/>
  <c r="AV20" i="9"/>
  <c r="AP20" i="9"/>
  <c r="AM20" i="9"/>
  <c r="AJ20" i="9"/>
  <c r="AD20" i="9"/>
  <c r="AA20" i="9"/>
  <c r="X20" i="9"/>
  <c r="R20" i="9"/>
  <c r="O20" i="9"/>
  <c r="L20" i="9"/>
  <c r="BB19" i="9"/>
  <c r="AY19" i="9"/>
  <c r="AV19" i="9"/>
  <c r="AP19" i="9"/>
  <c r="AM19" i="9"/>
  <c r="AJ19" i="9"/>
  <c r="AD19" i="9"/>
  <c r="AA19" i="9"/>
  <c r="X19" i="9"/>
  <c r="R19" i="9"/>
  <c r="O19" i="9"/>
  <c r="L19" i="9"/>
  <c r="BB18" i="9"/>
  <c r="AY18" i="9"/>
  <c r="AV18" i="9"/>
  <c r="AP18" i="9"/>
  <c r="AM18" i="9"/>
  <c r="AJ18" i="9"/>
  <c r="AD18" i="9"/>
  <c r="AA18" i="9"/>
  <c r="X18" i="9"/>
  <c r="R18" i="9"/>
  <c r="O18" i="9"/>
  <c r="L18" i="9"/>
  <c r="BB17" i="9"/>
  <c r="AY17" i="9"/>
  <c r="AV17" i="9"/>
  <c r="AP17" i="9"/>
  <c r="AM17" i="9"/>
  <c r="AJ17" i="9"/>
  <c r="AD17" i="9"/>
  <c r="AA17" i="9"/>
  <c r="X17" i="9"/>
  <c r="R17" i="9"/>
  <c r="O17" i="9"/>
  <c r="L17" i="9"/>
  <c r="BB16" i="9"/>
  <c r="AY16" i="9"/>
  <c r="AV16" i="9"/>
  <c r="AP16" i="9"/>
  <c r="AM16" i="9"/>
  <c r="AJ16" i="9"/>
  <c r="AD16" i="9"/>
  <c r="AA16" i="9"/>
  <c r="X16" i="9"/>
  <c r="R16" i="9"/>
  <c r="O16" i="9"/>
  <c r="L16" i="9"/>
  <c r="BB15" i="9"/>
  <c r="AY15" i="9"/>
  <c r="AV15" i="9"/>
  <c r="AP15" i="9"/>
  <c r="AM15" i="9"/>
  <c r="AJ15" i="9"/>
  <c r="AD15" i="9"/>
  <c r="AA15" i="9"/>
  <c r="X15" i="9"/>
  <c r="O15" i="9"/>
  <c r="L15" i="9"/>
  <c r="BB14" i="9"/>
  <c r="AY14" i="9"/>
  <c r="AV14" i="9"/>
  <c r="AP14" i="9"/>
  <c r="AM14" i="9"/>
  <c r="AJ14" i="9"/>
  <c r="AD14" i="9"/>
  <c r="AA14" i="9"/>
  <c r="X14" i="9"/>
  <c r="O14" i="9"/>
  <c r="L14" i="9"/>
  <c r="BB11" i="9"/>
  <c r="AY11" i="9"/>
  <c r="AV11" i="9"/>
  <c r="AP11" i="9"/>
  <c r="AM11" i="9"/>
  <c r="AJ11" i="9"/>
  <c r="AD11" i="9"/>
  <c r="AA11" i="9"/>
  <c r="X11" i="9"/>
  <c r="R11" i="9"/>
  <c r="O11" i="9"/>
  <c r="BE11" i="8"/>
  <c r="AS11" i="8"/>
  <c r="AG11" i="8"/>
  <c r="AS10" i="8"/>
  <c r="BE9" i="8"/>
  <c r="BE17" i="7"/>
  <c r="AG17" i="7"/>
  <c r="BE16" i="7"/>
  <c r="AS16" i="7"/>
  <c r="AG16" i="7"/>
  <c r="BE15" i="7"/>
  <c r="AS15" i="7"/>
  <c r="BE14" i="7"/>
  <c r="AS14" i="7"/>
  <c r="BE13" i="7"/>
  <c r="AS13" i="7"/>
  <c r="AG13" i="7"/>
  <c r="BD12" i="7"/>
  <c r="BC12" i="7"/>
  <c r="BE12" i="7"/>
  <c r="AR12" i="7"/>
  <c r="AQ12" i="7"/>
  <c r="AF12" i="7"/>
  <c r="AE12" i="7"/>
  <c r="T12" i="7"/>
  <c r="S12" i="7"/>
  <c r="I12" i="7"/>
  <c r="BE10" i="7"/>
  <c r="BF12" i="6"/>
  <c r="BG12" i="6"/>
  <c r="BH12" i="6"/>
  <c r="BH13" i="5"/>
  <c r="BE13" i="5"/>
  <c r="AS13" i="5"/>
  <c r="AG13" i="5"/>
  <c r="U13" i="5"/>
  <c r="BD12" i="5"/>
  <c r="BC12" i="5"/>
  <c r="AR12" i="5"/>
  <c r="AQ12" i="5"/>
  <c r="AF12" i="5"/>
  <c r="AE12" i="5"/>
  <c r="BE11" i="5"/>
  <c r="AG11" i="5"/>
  <c r="BD10" i="5"/>
  <c r="BC10" i="5"/>
  <c r="BE10" i="5"/>
  <c r="AR10" i="5"/>
  <c r="AQ10" i="5"/>
  <c r="AF10" i="5"/>
  <c r="AE10" i="5"/>
  <c r="T10" i="5"/>
  <c r="S10" i="5"/>
  <c r="U10" i="5"/>
  <c r="U9" i="5"/>
  <c r="AS15" i="4"/>
  <c r="AG15" i="4"/>
  <c r="BE11" i="4"/>
  <c r="AG11" i="4"/>
  <c r="U11" i="4"/>
  <c r="BD17" i="2"/>
  <c r="BC17" i="2"/>
  <c r="BE17" i="2"/>
  <c r="BB17" i="2"/>
  <c r="AY17" i="2"/>
  <c r="AV17" i="2"/>
  <c r="AR17" i="2"/>
  <c r="AQ17" i="2"/>
  <c r="AS17" i="2"/>
  <c r="AP17" i="2"/>
  <c r="AM17" i="2"/>
  <c r="AJ17" i="2"/>
  <c r="AF17" i="2"/>
  <c r="AE17" i="2"/>
  <c r="AG17" i="2"/>
  <c r="AD17" i="2"/>
  <c r="AA17" i="2"/>
  <c r="X17" i="2"/>
  <c r="T17" i="2"/>
  <c r="S17" i="2"/>
  <c r="U17" i="2"/>
  <c r="R17" i="2"/>
  <c r="O17" i="2"/>
  <c r="L17" i="2"/>
  <c r="BE16" i="2"/>
  <c r="BB16" i="2"/>
  <c r="AY16" i="2"/>
  <c r="AV16" i="2"/>
  <c r="AS16" i="2"/>
  <c r="AP16" i="2"/>
  <c r="AM16" i="2"/>
  <c r="AJ16" i="2"/>
  <c r="AD16" i="2"/>
  <c r="AA16" i="2"/>
  <c r="X16" i="2"/>
  <c r="R16" i="2"/>
  <c r="O16" i="2"/>
  <c r="L16" i="2"/>
  <c r="BB15" i="2"/>
  <c r="AY15" i="2"/>
  <c r="AV15" i="2"/>
  <c r="AP15" i="2"/>
  <c r="AM15" i="2"/>
  <c r="AJ15" i="2"/>
  <c r="AD15" i="2"/>
  <c r="AA15" i="2"/>
  <c r="X15" i="2"/>
  <c r="R15" i="2"/>
  <c r="O15" i="2"/>
  <c r="L15" i="2"/>
  <c r="BE14" i="2"/>
  <c r="BB14" i="2"/>
  <c r="AY14" i="2"/>
  <c r="AV14" i="2"/>
  <c r="AP14" i="2"/>
  <c r="AM14" i="2"/>
  <c r="AJ14" i="2"/>
  <c r="AD14" i="2"/>
  <c r="AA14" i="2"/>
  <c r="BE13" i="2"/>
  <c r="BB13" i="2"/>
  <c r="AY13" i="2"/>
  <c r="AV13" i="2"/>
  <c r="AP13" i="2"/>
  <c r="AM13" i="2"/>
  <c r="AS13" i="2"/>
  <c r="AD13" i="2"/>
  <c r="AA13" i="2"/>
  <c r="BD12" i="2"/>
  <c r="BC12" i="2"/>
  <c r="BE12" i="2"/>
  <c r="BB12" i="2"/>
  <c r="AY12" i="2"/>
  <c r="AV12" i="2"/>
  <c r="AR12" i="2"/>
  <c r="AQ12" i="2"/>
  <c r="AP12" i="2"/>
  <c r="AM12" i="2"/>
  <c r="AJ12" i="2"/>
  <c r="AF12" i="2"/>
  <c r="AE12" i="2"/>
  <c r="AG12" i="2"/>
  <c r="AD12" i="2"/>
  <c r="AA12" i="2"/>
  <c r="X12" i="2"/>
  <c r="T12" i="2"/>
  <c r="S12" i="2"/>
  <c r="U12" i="2"/>
  <c r="R12" i="2"/>
  <c r="O12" i="2"/>
  <c r="L12" i="2"/>
  <c r="BD11" i="2"/>
  <c r="BC11" i="2"/>
  <c r="BE11" i="2"/>
  <c r="BB11" i="2"/>
  <c r="AY11" i="2"/>
  <c r="AV11" i="2"/>
  <c r="AR11" i="2"/>
  <c r="AQ11" i="2"/>
  <c r="AP11" i="2"/>
  <c r="AM11" i="2"/>
  <c r="AJ11" i="2"/>
  <c r="AF11" i="2"/>
  <c r="AE11" i="2"/>
  <c r="AG11" i="2"/>
  <c r="AD11" i="2"/>
  <c r="AA11" i="2"/>
  <c r="X11" i="2"/>
  <c r="T11" i="2"/>
  <c r="S11" i="2"/>
  <c r="U11" i="2"/>
  <c r="R11" i="2"/>
  <c r="O11" i="2"/>
  <c r="L11" i="2"/>
  <c r="BG9" i="6"/>
  <c r="BH9" i="6"/>
  <c r="BE12" i="9"/>
  <c r="AG14" i="4"/>
  <c r="BE15" i="4"/>
  <c r="BE9" i="5"/>
  <c r="AG14" i="2"/>
  <c r="AS10" i="5"/>
  <c r="AS11" i="5"/>
  <c r="AS12" i="5"/>
  <c r="BG12" i="7"/>
  <c r="BF12" i="7"/>
  <c r="BH12" i="7"/>
  <c r="AG16" i="2"/>
  <c r="BE12" i="5"/>
  <c r="AS9" i="7"/>
  <c r="AS11" i="7"/>
  <c r="AS13" i="8"/>
  <c r="BG11" i="2"/>
  <c r="BG12" i="2"/>
  <c r="BF12" i="5"/>
  <c r="AS11" i="2"/>
  <c r="AS12" i="2"/>
  <c r="BE15" i="2"/>
  <c r="BE11" i="7"/>
  <c r="AS12" i="7"/>
  <c r="BE12" i="8"/>
  <c r="AS15" i="2"/>
  <c r="U16" i="2"/>
  <c r="AG10" i="5"/>
  <c r="BG12" i="5"/>
  <c r="BH12" i="5"/>
  <c r="AG11" i="7"/>
  <c r="AS9" i="8"/>
  <c r="AS12" i="4"/>
  <c r="AS9" i="5"/>
  <c r="BE13" i="9"/>
  <c r="AS13" i="9"/>
  <c r="AG15" i="2"/>
  <c r="BG17" i="2"/>
  <c r="AG10" i="4"/>
  <c r="AG9" i="5"/>
  <c r="BG10" i="5"/>
  <c r="BF10" i="5"/>
  <c r="BH10" i="5"/>
  <c r="AG12" i="5"/>
  <c r="AG9" i="7"/>
  <c r="AG10" i="7"/>
  <c r="AG14" i="7"/>
  <c r="AG15" i="7"/>
  <c r="AS17" i="7"/>
  <c r="BE8" i="8"/>
  <c r="BE13" i="8"/>
  <c r="AG10" i="10"/>
  <c r="BE10" i="10"/>
  <c r="AG12" i="9"/>
  <c r="AG8" i="8"/>
  <c r="AG9" i="8"/>
  <c r="AG12" i="8"/>
  <c r="AG13" i="8"/>
  <c r="AS8" i="8"/>
  <c r="AG10" i="8"/>
  <c r="BE10" i="8"/>
  <c r="AS12" i="8"/>
  <c r="AS10" i="10"/>
  <c r="AG11" i="9"/>
  <c r="BE11" i="9"/>
  <c r="AS10" i="9"/>
  <c r="BE23" i="9"/>
  <c r="AS12" i="9"/>
  <c r="BE22" i="9"/>
  <c r="AS10" i="7"/>
  <c r="AG12" i="7"/>
  <c r="BE9" i="7"/>
  <c r="AS9" i="4"/>
  <c r="AS10" i="4"/>
  <c r="AS11" i="4"/>
  <c r="U13" i="4"/>
  <c r="AS13" i="4"/>
  <c r="AS14" i="4"/>
  <c r="BE9" i="4"/>
  <c r="AG12" i="4"/>
  <c r="BE12" i="4"/>
  <c r="U9" i="4"/>
  <c r="BE10" i="4"/>
  <c r="U12" i="4"/>
  <c r="AG13" i="4"/>
  <c r="BE13" i="4"/>
  <c r="BE14" i="4"/>
  <c r="U15" i="4"/>
  <c r="U10" i="4"/>
  <c r="AG9" i="4"/>
  <c r="U14" i="4"/>
  <c r="AG13" i="2"/>
  <c r="AJ13" i="2"/>
  <c r="X14" i="2"/>
  <c r="AS11" i="9"/>
  <c r="AG13" i="9"/>
  <c r="AG23" i="9"/>
  <c r="AS14" i="2"/>
  <c r="BF11" i="6"/>
  <c r="BH11" i="6"/>
  <c r="BF12" i="2"/>
  <c r="U15" i="2"/>
  <c r="BF17" i="2"/>
  <c r="BF10" i="6"/>
  <c r="BH10" i="6"/>
  <c r="BF11" i="2"/>
  <c r="BH11" i="2"/>
  <c r="X13" i="2"/>
  <c r="BH12" i="2"/>
  <c r="BH17" i="2"/>
</calcChain>
</file>

<file path=xl/sharedStrings.xml><?xml version="1.0" encoding="utf-8"?>
<sst xmlns="http://schemas.openxmlformats.org/spreadsheetml/2006/main" count="1088" uniqueCount="274">
  <si>
    <t>CÓDIGO</t>
  </si>
  <si>
    <t>PROYECTOS/ACCIONES</t>
  </si>
  <si>
    <t>RELACIONADO CON PROYECTOS ESTRATÉGICO</t>
  </si>
  <si>
    <t>RELACIONADO CON SISTEMA DE GESTIÓN DE CALIDAD</t>
  </si>
  <si>
    <t>MONTO REQUERIDO PARA SU DESARROLLO</t>
  </si>
  <si>
    <t>RESPONSABLE DIRECTO</t>
  </si>
  <si>
    <t xml:space="preserve">INDICADOR </t>
  </si>
  <si>
    <t>UNIDAD DE MEDIDA</t>
  </si>
  <si>
    <t>PROGRAMACIÓN DE METAS POR MES Y ACUMULADO TRIMESTRAL</t>
  </si>
  <si>
    <t>ACUMULADO ANUAL</t>
  </si>
  <si>
    <t>TRIMESTRE 1</t>
  </si>
  <si>
    <t>TRIMESTRE 2</t>
  </si>
  <si>
    <t>TRIMESTRE 3</t>
  </si>
  <si>
    <t>TRIMESTRE 4</t>
  </si>
  <si>
    <t>ENE</t>
  </si>
  <si>
    <t>FEB</t>
  </si>
  <si>
    <t>MAR</t>
  </si>
  <si>
    <t>ACUMULADO TRIM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</si>
  <si>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</si>
  <si>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</si>
  <si>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</si>
  <si>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</si>
  <si>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</si>
  <si>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</si>
  <si>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</si>
  <si>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</si>
  <si>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</si>
  <si>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 </t>
  </si>
  <si>
    <t>E</t>
  </si>
  <si>
    <t>A</t>
  </si>
  <si>
    <t>AT</t>
  </si>
  <si>
    <t>%</t>
  </si>
  <si>
    <t>AREA 1: Mejoramiento de los corredores viales para la movilización de las personas, la competitividad y conectividad</t>
  </si>
  <si>
    <t>Informe</t>
  </si>
  <si>
    <t>Proceso 7.12: Seguimiento a la calidad de proyectos viales</t>
  </si>
  <si>
    <t>Asesoría de Calidad</t>
  </si>
  <si>
    <t>UACI</t>
  </si>
  <si>
    <t>Informe elaborado</t>
  </si>
  <si>
    <t>Sistema implementado</t>
  </si>
  <si>
    <t>Procedimiento</t>
  </si>
  <si>
    <t>Area 3: Investigación y Desarrollo en la Gestión del Mantenimiento Vial.</t>
  </si>
  <si>
    <t>CANTIDAD</t>
  </si>
  <si>
    <t>PLAN ANUAL 2015</t>
  </si>
  <si>
    <t>GP.1</t>
  </si>
  <si>
    <t>Priorización de proyectos año siguiente</t>
  </si>
  <si>
    <t>Proceso 7.3: proceso de identificación y formulación de proyectos viales</t>
  </si>
  <si>
    <t>Gerencia de Planificación</t>
  </si>
  <si>
    <t>Informe de Proyectos priorizados</t>
  </si>
  <si>
    <t>GP.2</t>
  </si>
  <si>
    <t>Elaboración de la política de inversión de año siguiente</t>
  </si>
  <si>
    <t>Proyecto 1.1: Ejecución de proyectos de Inversión y proyecto 1.2:  Ejecución de proyectos de Mantenimiento Rutinario</t>
  </si>
  <si>
    <t>Política aprobada</t>
  </si>
  <si>
    <t>documento</t>
  </si>
  <si>
    <t>GP.3</t>
  </si>
  <si>
    <t>Ejecución de Política de Inversión vigente (Proyectos formulados)</t>
  </si>
  <si>
    <t>Cantidad de contratos formulados</t>
  </si>
  <si>
    <t>unidad</t>
  </si>
  <si>
    <t>GP.4</t>
  </si>
  <si>
    <t>Ejecución de Política de Inversión vigente (Montos comprometidos)</t>
  </si>
  <si>
    <t>Montos comprometidos respecto a politica original</t>
  </si>
  <si>
    <t xml:space="preserve">Porcentaje </t>
  </si>
  <si>
    <t>GP.5</t>
  </si>
  <si>
    <t>Presentación de seguimiento de Política de Inversión vigente al Consejo Directivo</t>
  </si>
  <si>
    <t xml:space="preserve">Proyecto 1.1: Ejecución de proyectos de Inversión </t>
  </si>
  <si>
    <t>Informes presentados</t>
  </si>
  <si>
    <t>GP.6</t>
  </si>
  <si>
    <t>GP.7</t>
  </si>
  <si>
    <t>Proyecto de mejora de seguimiento a la inversión</t>
  </si>
  <si>
    <t>Software implementado</t>
  </si>
  <si>
    <t>Unidad</t>
  </si>
  <si>
    <t>GT.1</t>
  </si>
  <si>
    <t>Sistema de seguimiento físico y financiero de proyectos viales</t>
  </si>
  <si>
    <t>Proceso 7.4: control y seguimiento de proyectos viales</t>
  </si>
  <si>
    <t>N/A</t>
  </si>
  <si>
    <t>Gerencia Técnica</t>
  </si>
  <si>
    <t>Informe de avance físico de proyectos realizado</t>
  </si>
  <si>
    <t>Informe de ejecución financiera de proyectos realizada</t>
  </si>
  <si>
    <t>GT.2</t>
  </si>
  <si>
    <t>Anteproyecto de inversión de mantenimiento rutinario</t>
  </si>
  <si>
    <t>Proceso 7.4: control y seguimiento de proyectos viales y proceso 7.3: proceso de identificación y formulación de proyectos viales</t>
  </si>
  <si>
    <t>Informe de necesidades de mantenimiento rutinario</t>
  </si>
  <si>
    <t>GT.3</t>
  </si>
  <si>
    <t>Seguimiento del tiempo de aprobación del pago a proveedores en los proyectos viales</t>
  </si>
  <si>
    <t>Mediciones realizadas</t>
  </si>
  <si>
    <t>Medición</t>
  </si>
  <si>
    <t>GT.4</t>
  </si>
  <si>
    <t>Seguimiento del cumplimiento a los requisitos de seguridad e higiene ocupacional de los proyectos viales</t>
  </si>
  <si>
    <t>Cantidad de informes presentados</t>
  </si>
  <si>
    <t>Informe mensual presentado</t>
  </si>
  <si>
    <t>GT.5</t>
  </si>
  <si>
    <t>Seguimiento del tiempo de aprobación de la liquidación de proyectos viales</t>
  </si>
  <si>
    <t>GT.6</t>
  </si>
  <si>
    <t>Número de sistemas implementados</t>
  </si>
  <si>
    <t>AC.1</t>
  </si>
  <si>
    <t>Consultas Técnicas</t>
  </si>
  <si>
    <t>Consultas atendidas</t>
  </si>
  <si>
    <t>Porcentaje  trimestral</t>
  </si>
  <si>
    <t>AC.2</t>
  </si>
  <si>
    <t>Verificación de la calidad de los proyectos de mantenimiento periódico o puentes y obras de paso</t>
  </si>
  <si>
    <t>AC.3</t>
  </si>
  <si>
    <t>Seguimiento de No conformidades</t>
  </si>
  <si>
    <t>No Conformidad registrada</t>
  </si>
  <si>
    <t>AC.4</t>
  </si>
  <si>
    <t>Verificación de la calidad de los proyectos de mantenimiento rutinario</t>
  </si>
  <si>
    <t>ATI.1</t>
  </si>
  <si>
    <t>Requerimientos de usuarios para los sistemas informáticos</t>
  </si>
  <si>
    <t>Proyecto 4.2: Mejora de la sistematización tecnológica para una mayor eficiencia institucional</t>
  </si>
  <si>
    <t>Proceso 7.6: Proceso Tecnología de la información</t>
  </si>
  <si>
    <t>Asesoria de Informática</t>
  </si>
  <si>
    <t>Solicitudes atendidas</t>
  </si>
  <si>
    <t>Porcentaje</t>
  </si>
  <si>
    <t>ATI.2</t>
  </si>
  <si>
    <t>Apoyo Consultorias Desarrollo de Software</t>
  </si>
  <si>
    <t>actas de recpeción</t>
  </si>
  <si>
    <t>informes</t>
  </si>
  <si>
    <t>ATI.3</t>
  </si>
  <si>
    <t>Apoyo Implementación Objetivos de Calidad</t>
  </si>
  <si>
    <t>Procesos 7.10: Proceso comunicaciones</t>
  </si>
  <si>
    <t>ATI.4</t>
  </si>
  <si>
    <t>Seguimiento al Plan de Actividades del SGC</t>
  </si>
  <si>
    <t>Proyecto 4.4:  GARANTIZAR la certificación ISO 9001:2008 del Sistema de Gestión de Calidad de FOVIAL</t>
  </si>
  <si>
    <t>Proceso 7.1:  Proceso Gestión de la Calidad y Mejora Continua</t>
  </si>
  <si>
    <t>Representante de la Dirección</t>
  </si>
  <si>
    <t>Plan del SGC cumplido</t>
  </si>
  <si>
    <t>COM.1</t>
  </si>
  <si>
    <t>Campaña de comunicación externa</t>
  </si>
  <si>
    <t>Proyecto 4.1: Implementación de una estrategia comunicacional que fortalezca la imagen de transparencia en general y en especial en los procesos de selección y contratación de empresas oferentes.</t>
  </si>
  <si>
    <t>Proceso 7.10: Proceso comunicaciones</t>
  </si>
  <si>
    <t>Asesoría de Comunicaciones</t>
  </si>
  <si>
    <t>Campaña realizada</t>
  </si>
  <si>
    <t>Piezas publicitarias</t>
  </si>
  <si>
    <t>COM.2</t>
  </si>
  <si>
    <t>Actualización de la página WEB</t>
  </si>
  <si>
    <t>Página WEB actualizada</t>
  </si>
  <si>
    <t>COM.3</t>
  </si>
  <si>
    <t>Seguimiento atención a usuarios</t>
  </si>
  <si>
    <t>Informes de verificación realizados</t>
  </si>
  <si>
    <t>COM.4</t>
  </si>
  <si>
    <t>Generación de noticias</t>
  </si>
  <si>
    <t xml:space="preserve">Comunicados de prensa elaborados </t>
  </si>
  <si>
    <t>Comunicado</t>
  </si>
  <si>
    <t>COM.6</t>
  </si>
  <si>
    <t>Estudio de imagen</t>
  </si>
  <si>
    <t>Estudio realizado</t>
  </si>
  <si>
    <t>Estudio</t>
  </si>
  <si>
    <t>COM.7</t>
  </si>
  <si>
    <t>Campaña de comunicación interna</t>
  </si>
  <si>
    <t>Campaña</t>
  </si>
  <si>
    <t>COM.8</t>
  </si>
  <si>
    <t>Elaboración de la Memoria de Labores</t>
  </si>
  <si>
    <t>Memoria de Labores publicada</t>
  </si>
  <si>
    <t>Memoria</t>
  </si>
  <si>
    <t>COM.9</t>
  </si>
  <si>
    <t>Encuestas de satisfacción de usuarios en obras</t>
  </si>
  <si>
    <t>Encuestas realizadas</t>
  </si>
  <si>
    <t>Encuesta</t>
  </si>
  <si>
    <t>COM.10</t>
  </si>
  <si>
    <t>Rendición de cuentas</t>
  </si>
  <si>
    <t>AREA DE GESTION: ASESORIA LEGAL 2015</t>
  </si>
  <si>
    <t>INDICADOR</t>
  </si>
  <si>
    <t xml:space="preserve">UNIDAD DE MEDIDA </t>
  </si>
  <si>
    <t>Trim 2</t>
  </si>
  <si>
    <t>Trim 3</t>
  </si>
  <si>
    <t>Trim 4</t>
  </si>
  <si>
    <t>ASL.1</t>
  </si>
  <si>
    <t xml:space="preserve">Garantizar las acciones institucionales se realicen dentro del marco legal aplicable </t>
  </si>
  <si>
    <t>Proceso 7.8: Proceso Legal</t>
  </si>
  <si>
    <t>Asesoría Legal</t>
  </si>
  <si>
    <t>Tiempo de atención de requrimientos</t>
  </si>
  <si>
    <t>ASL.2</t>
  </si>
  <si>
    <t xml:space="preserve">Elaboración de Contratos de Obras, Bienes y Servicios </t>
  </si>
  <si>
    <t>Proceso 7.5: Proceso Recursos Humanos y proceso 7.7: Proceso Adquisicion y Contratacion</t>
  </si>
  <si>
    <t>Elaborar contratos en un periodo máximo de 5 días</t>
  </si>
  <si>
    <t>ASL.3</t>
  </si>
  <si>
    <t>Penalidades en la ejecución contractual (1)</t>
  </si>
  <si>
    <t>Resoluciónes realizadas en el tiempo establecido</t>
  </si>
  <si>
    <t>ASL.4</t>
  </si>
  <si>
    <t>Multas en la ejecución contractual</t>
  </si>
  <si>
    <t>ASL.5</t>
  </si>
  <si>
    <t>Opiniones Legales a través del helpdesk</t>
  </si>
  <si>
    <t xml:space="preserve">Tiempo de Atención de Requerimientos </t>
  </si>
  <si>
    <t>ASL.6</t>
  </si>
  <si>
    <t xml:space="preserve">Elaboración y firma de Convenios Interinstitucionales </t>
  </si>
  <si>
    <t>(1) La ejecución se mide en base al cumplimiento de la meta física. No es un valor acumulativo.</t>
  </si>
  <si>
    <t>GFA.1</t>
  </si>
  <si>
    <t>Presentación del presupuesto institucional</t>
  </si>
  <si>
    <t>PROCESO 7.11: Proceso de Gestion de Fondos</t>
  </si>
  <si>
    <t>GFA.2</t>
  </si>
  <si>
    <t>Presentación de informes financieros (Consejo Directivo)</t>
  </si>
  <si>
    <t>Tesorería</t>
  </si>
  <si>
    <t>GFA.3</t>
  </si>
  <si>
    <t>Generación de estados financieros mensual</t>
  </si>
  <si>
    <t>Analista de Presupuesto</t>
  </si>
  <si>
    <t>Presupuesto elaborado</t>
  </si>
  <si>
    <t>Presupuesto</t>
  </si>
  <si>
    <t>GFA.4</t>
  </si>
  <si>
    <t>Seguimiento de inversión financiera por programa y fuente de financiamiento mensual</t>
  </si>
  <si>
    <t>PROYECTO 1.1: Ejecución de proyectos de Inversión</t>
  </si>
  <si>
    <t>Contador</t>
  </si>
  <si>
    <t>Estados financieros presentados</t>
  </si>
  <si>
    <t>GFA.5</t>
  </si>
  <si>
    <t>Diagnóstico de la Gestión actual de recursos humanos</t>
  </si>
  <si>
    <t>PROYECTO 5.1: Propuesta de un Sistema de Gestión de Talento Humano para el FOVIAL</t>
  </si>
  <si>
    <t>Sistema de Gestión de Calidad, Objetivo de calidad, Proceso 7.5 Recursos Humanos</t>
  </si>
  <si>
    <t>Coordinador Administrativo</t>
  </si>
  <si>
    <t>Proceso actualizado y Procedimiento</t>
  </si>
  <si>
    <t>GFA.6</t>
  </si>
  <si>
    <t>Actualizaciónde manuales (Organización, desempeño y administración de salarios</t>
  </si>
  <si>
    <t>Analista de Recursos Humanos</t>
  </si>
  <si>
    <t>GFA.7</t>
  </si>
  <si>
    <t>Mejora de los componentes de administración de salarios</t>
  </si>
  <si>
    <t>Manual</t>
  </si>
  <si>
    <t>GFA.8</t>
  </si>
  <si>
    <t>Elaboración de propuesta de procedimiento de inducción</t>
  </si>
  <si>
    <t>GFA.9</t>
  </si>
  <si>
    <t>Mejora de los componentes del procedimiento de formación y capacitación</t>
  </si>
  <si>
    <t>GFA.10</t>
  </si>
  <si>
    <t>Ejecución del plan de formación y capacitación</t>
  </si>
  <si>
    <t>Capacitaciones ejecutadas</t>
  </si>
  <si>
    <t>GFA.11</t>
  </si>
  <si>
    <t>Ejecución del proceso de evaluación de desempeño</t>
  </si>
  <si>
    <t>GFA.12</t>
  </si>
  <si>
    <t>Evaluación del desempeño laboral</t>
  </si>
  <si>
    <t>GFA.13</t>
  </si>
  <si>
    <t>Evaluación del personal</t>
  </si>
  <si>
    <t>GFA.14</t>
  </si>
  <si>
    <t>Inventario de activo fijo</t>
  </si>
  <si>
    <t>PROYECTO 4.2: Mejora de la sistematización tecnológica para una mayor eficiencia institucional</t>
  </si>
  <si>
    <t>Contabilidad</t>
  </si>
  <si>
    <t>Inventarios realizados</t>
  </si>
  <si>
    <t>Inventario</t>
  </si>
  <si>
    <t>UACI.1</t>
  </si>
  <si>
    <t>Seguimiento a la Gestión de calidad</t>
  </si>
  <si>
    <t>Revisión Mensual</t>
  </si>
  <si>
    <t>UACI.2</t>
  </si>
  <si>
    <t>UACI.3</t>
  </si>
  <si>
    <t xml:space="preserve">Formulación de Plan anual </t>
  </si>
  <si>
    <t xml:space="preserve">Plan anual </t>
  </si>
  <si>
    <t>Plan</t>
  </si>
  <si>
    <t>UACI.4</t>
  </si>
  <si>
    <t>Control vigencia de Fianzas</t>
  </si>
  <si>
    <t>Informe de fiazas</t>
  </si>
  <si>
    <t>informe</t>
  </si>
  <si>
    <t>UACI.5</t>
  </si>
  <si>
    <t>Contrataciones de Licitación realizadas</t>
  </si>
  <si>
    <t>Cantidad de Licitaciones</t>
  </si>
  <si>
    <t>UACI.6</t>
  </si>
  <si>
    <t>Contrataciones de Concursos realizados</t>
  </si>
  <si>
    <t>cantidad de concursos</t>
  </si>
  <si>
    <t>UACI.7</t>
  </si>
  <si>
    <t>Contratación de Procesos de Libre Gestión sin TDR</t>
  </si>
  <si>
    <t>Contrataciones de libre gestión realizados sin TDR</t>
  </si>
  <si>
    <t>Cantidad de procesos</t>
  </si>
  <si>
    <t>Contratación de Procesos de Libre Gestión con TDR</t>
  </si>
  <si>
    <t>Contrataciones de libre gestión realizados con TDR</t>
  </si>
  <si>
    <t>PLAN OPERATIVO GERENCIA DE PLANIFICACIÓN</t>
  </si>
  <si>
    <t>PLAN OPERATIVO UACI</t>
  </si>
  <si>
    <t>PLAN OPERATIVO GERENCIA TÉCNICA</t>
  </si>
  <si>
    <t>PLAN OPERATIVO ASESORIA DE CALIDAD</t>
  </si>
  <si>
    <t>PROYECTOS/     ACCIONES</t>
  </si>
  <si>
    <t>PLAN OPERATIVO ASESORIA DE SISTEMAS</t>
  </si>
  <si>
    <t>PLAN OPERATIVO ASESORIA DE COMUNICACIONES</t>
  </si>
  <si>
    <t>PLAN OPERATIVO GERENCIA FINANCIERA-ADMINISTRATIVA</t>
  </si>
  <si>
    <t xml:space="preserve">Pproceso 7.7: Adquisición y contratación </t>
  </si>
  <si>
    <t>Proyecto estratégico 4.4: Actualización de evaluación de ofertas de Licitaciones y concursos</t>
  </si>
  <si>
    <t>Solicitudes de contratación de personal (procedimiento)</t>
  </si>
  <si>
    <t>PROYECTOS/  ACCIONES</t>
  </si>
  <si>
    <t>PORCENTAJE</t>
  </si>
  <si>
    <t xml:space="preserve">Informe </t>
  </si>
  <si>
    <t>Actualización de sistema de seguimiento de Ministerio de Hacienda (SIIP) e informes de inversión</t>
  </si>
  <si>
    <t>Contratación de Procesos de  licitaciones</t>
  </si>
  <si>
    <t>Contratación de Procesos de Concursos</t>
  </si>
  <si>
    <t>Etapas ejecutadas</t>
  </si>
  <si>
    <t>PROYECTO DE MEJORA: SISTEMAS COMPLEMENTARIOS PARA ADMINISTRACION DE PROYECTOS DE CONSERVACION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</si>
</sst>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.00\ &quot;Pts&quot;_-;\-* #,##0.00\ &quot;Pts&quot;_-;_-* &quot;-&quot;??\ &quot;Pts&quot;_-;_-@_-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2" xfId="2" applyFont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left" vertical="center" wrapText="1"/>
    </xf>
    <xf numFmtId="0" fontId="3" fillId="0" borderId="2" xfId="0" applyFont="1" applyBorder="1"/>
    <xf numFmtId="0" fontId="7" fillId="2" borderId="1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horizontal="center" vertical="center"/>
    </xf>
    <xf numFmtId="0" fontId="10" fillId="0" borderId="2" xfId="0" applyFont="1" applyBorder="1"/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 readingOrder="1"/>
    </xf>
    <xf numFmtId="164" fontId="11" fillId="0" borderId="2" xfId="1" applyFont="1" applyFill="1" applyBorder="1" applyAlignment="1">
      <alignment horizontal="center" vertical="center" wrapText="1"/>
    </xf>
    <xf numFmtId="0" fontId="11" fillId="0" borderId="2" xfId="0" applyFont="1" applyBorder="1"/>
    <xf numFmtId="0" fontId="11" fillId="2" borderId="11" xfId="0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/>
    </xf>
    <xf numFmtId="0" fontId="11" fillId="0" borderId="0" xfId="0" applyFont="1"/>
    <xf numFmtId="0" fontId="6" fillId="0" borderId="12" xfId="0" applyFont="1" applyFill="1" applyBorder="1" applyAlignment="1">
      <alignment horizontal="left" vertical="center" wrapText="1"/>
    </xf>
    <xf numFmtId="9" fontId="6" fillId="0" borderId="2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left" vertical="center" wrapText="1"/>
    </xf>
    <xf numFmtId="0" fontId="0" fillId="0" borderId="0" xfId="0" applyFont="1" applyFill="1"/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/>
    </xf>
    <xf numFmtId="9" fontId="6" fillId="0" borderId="2" xfId="2" applyFont="1" applyFill="1" applyBorder="1" applyAlignment="1">
      <alignment vertical="center" wrapText="1"/>
    </xf>
    <xf numFmtId="9" fontId="8" fillId="0" borderId="2" xfId="2" applyFont="1" applyFill="1" applyBorder="1" applyAlignment="1">
      <alignment horizontal="left" vertical="justify"/>
    </xf>
    <xf numFmtId="9" fontId="8" fillId="0" borderId="2" xfId="2" applyFont="1" applyFill="1" applyBorder="1" applyAlignment="1">
      <alignment horizontal="left" vertical="center" wrapText="1"/>
    </xf>
    <xf numFmtId="9" fontId="0" fillId="0" borderId="0" xfId="2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14" fillId="0" borderId="2" xfId="2" applyFont="1" applyFill="1" applyBorder="1" applyAlignment="1">
      <alignment horizontal="center" vertical="center" wrapText="1"/>
    </xf>
    <xf numFmtId="0" fontId="0" fillId="0" borderId="0" xfId="0" applyFont="1" applyAlignment="1"/>
    <xf numFmtId="9" fontId="0" fillId="0" borderId="2" xfId="2" applyFont="1" applyFill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readingOrder="1"/>
    </xf>
    <xf numFmtId="164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10" fillId="0" borderId="2" xfId="2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9" fontId="10" fillId="0" borderId="2" xfId="2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8" fontId="6" fillId="0" borderId="2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9" fontId="0" fillId="6" borderId="2" xfId="2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9" fontId="6" fillId="6" borderId="2" xfId="2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0" fontId="0" fillId="6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/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9" fontId="6" fillId="6" borderId="2" xfId="2" applyFont="1" applyFill="1" applyBorder="1" applyAlignment="1">
      <alignment horizontal="center" vertical="center" wrapText="1"/>
    </xf>
  </cellXfs>
  <cellStyles count="8">
    <cellStyle name="Millares 2" xfId="3"/>
    <cellStyle name="Moneda" xfId="1" builtinId="4"/>
    <cellStyle name="Moneda 10" xfId="4"/>
    <cellStyle name="Moneda 2" xfId="5"/>
    <cellStyle name="Normal" xfId="0" builtinId="0"/>
    <cellStyle name="Normal 2" xfId="6"/>
    <cellStyle name="Porcentaje 2" xfId="7"/>
    <cellStyle name="Porcentual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ado%20de%20pei_2702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I final feb 2015 (ppt)"/>
      <sheetName val="PLAN ANUAL GP"/>
      <sheetName val="PLAN ANUAL SUBDIRECCION"/>
      <sheetName val="PLAN ANUAL GT"/>
      <sheetName val=" ASESORIA CALIDAD"/>
      <sheetName val="ASESORIA SISTEMAS "/>
      <sheetName val="PLAN ANUAL COMUNICACIONES"/>
      <sheetName val="ASESORIA LEGAL"/>
      <sheetName val="PORYECTOS CON INICIO 2015"/>
      <sheetName val="PLAN ANUAL GFA"/>
      <sheetName val="PLAN ANUAL UACI"/>
      <sheetName val="PEI ACTUALIZADO"/>
      <sheetName val="MATRIZ BASE"/>
      <sheetName val="PEI final feb 201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1">
          <cell r="S41">
            <v>105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H17"/>
  <sheetViews>
    <sheetView topLeftCell="G1" zoomScaleSheetLayoutView="70" workbookViewId="0">
      <selection activeCell="BH9" sqref="BH9"/>
    </sheetView>
  </sheetViews>
  <sheetFormatPr baseColWidth="10" defaultColWidth="11.5" defaultRowHeight="14" x14ac:dyDescent="0"/>
  <cols>
    <col min="1" max="1" width="11.5" style="1"/>
    <col min="2" max="2" width="28.5" style="1" customWidth="1"/>
    <col min="3" max="3" width="29.6640625" style="1" customWidth="1"/>
    <col min="4" max="4" width="28.5" style="1" customWidth="1"/>
    <col min="5" max="5" width="19" style="1" customWidth="1"/>
    <col min="6" max="6" width="13.83203125" style="1" customWidth="1"/>
    <col min="7" max="7" width="16.83203125" style="1" customWidth="1"/>
    <col min="8" max="8" width="13.83203125" style="1" customWidth="1"/>
    <col min="9" max="9" width="13.5" style="1" customWidth="1"/>
    <col min="10" max="10" width="9.6640625" style="1" customWidth="1"/>
    <col min="11" max="11" width="8.6640625" style="1" bestFit="1" customWidth="1"/>
    <col min="12" max="12" width="8.83203125" style="1" bestFit="1" customWidth="1"/>
    <col min="13" max="13" width="8.1640625" style="1" customWidth="1"/>
    <col min="14" max="14" width="8.33203125" style="1" bestFit="1" customWidth="1"/>
    <col min="15" max="15" width="10.1640625" style="1" customWidth="1"/>
    <col min="16" max="17" width="8.33203125" style="1" customWidth="1"/>
    <col min="18" max="18" width="8.83203125" style="1" bestFit="1" customWidth="1"/>
    <col min="19" max="19" width="8.6640625" style="1" bestFit="1" customWidth="1"/>
    <col min="20" max="20" width="5.6640625" style="1" bestFit="1" customWidth="1"/>
    <col min="21" max="21" width="12.5" style="1" customWidth="1"/>
    <col min="22" max="22" width="8.33203125" style="1" customWidth="1"/>
    <col min="23" max="23" width="2.5" style="1" customWidth="1"/>
    <col min="24" max="24" width="2.83203125" style="1" customWidth="1"/>
    <col min="25" max="25" width="8.33203125" style="1" customWidth="1"/>
    <col min="26" max="26" width="2.5" style="1" customWidth="1"/>
    <col min="27" max="27" width="2.83203125" style="1" customWidth="1"/>
    <col min="28" max="28" width="7.5" style="1" customWidth="1"/>
    <col min="29" max="29" width="2.5" style="1" customWidth="1"/>
    <col min="30" max="30" width="2.83203125" style="1" customWidth="1"/>
    <col min="31" max="31" width="8.33203125" style="1" bestFit="1" customWidth="1"/>
    <col min="32" max="32" width="2.5" style="1" bestFit="1" customWidth="1"/>
    <col min="33" max="33" width="3.83203125" style="1" bestFit="1" customWidth="1"/>
    <col min="34" max="34" width="7.5" style="1" customWidth="1"/>
    <col min="35" max="35" width="2.5" style="1" customWidth="1"/>
    <col min="36" max="36" width="2.83203125" style="1" customWidth="1"/>
    <col min="37" max="37" width="3" style="1" customWidth="1"/>
    <col min="38" max="38" width="2.5" style="1" customWidth="1"/>
    <col min="39" max="39" width="2.83203125" style="1" customWidth="1"/>
    <col min="40" max="40" width="3" style="1" customWidth="1"/>
    <col min="41" max="41" width="2.5" style="1" customWidth="1"/>
    <col min="42" max="42" width="2.83203125" style="1" customWidth="1"/>
    <col min="43" max="43" width="7.5" style="1" bestFit="1" customWidth="1"/>
    <col min="44" max="57" width="5.5" style="1" customWidth="1"/>
    <col min="58" max="58" width="6.5" style="1" bestFit="1" customWidth="1"/>
    <col min="59" max="59" width="5.5" style="1" customWidth="1"/>
    <col min="60" max="60" width="8.6640625" style="1" bestFit="1" customWidth="1"/>
    <col min="61" max="16384" width="11.5" style="1"/>
  </cols>
  <sheetData>
    <row r="4" spans="1:60">
      <c r="B4" s="86" t="s">
        <v>255</v>
      </c>
      <c r="C4" s="86"/>
      <c r="D4" s="86"/>
      <c r="E4" s="86"/>
      <c r="F4" s="86"/>
      <c r="G4" s="86"/>
      <c r="H4" s="86"/>
    </row>
    <row r="6" spans="1:60" ht="15">
      <c r="A6" s="112" t="s">
        <v>0</v>
      </c>
      <c r="B6" s="113" t="s">
        <v>266</v>
      </c>
      <c r="C6" s="113" t="s">
        <v>2</v>
      </c>
      <c r="D6" s="113" t="s">
        <v>3</v>
      </c>
      <c r="E6" s="113" t="s">
        <v>4</v>
      </c>
      <c r="F6" s="113" t="s">
        <v>5</v>
      </c>
      <c r="G6" s="113" t="s">
        <v>6</v>
      </c>
      <c r="H6" s="113" t="s">
        <v>7</v>
      </c>
      <c r="I6" s="113" t="s">
        <v>41</v>
      </c>
      <c r="J6" s="114" t="s">
        <v>8</v>
      </c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 t="s">
        <v>8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 t="s">
        <v>8</v>
      </c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 t="s">
        <v>8</v>
      </c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03" t="s">
        <v>9</v>
      </c>
      <c r="BG6" s="103"/>
      <c r="BH6" s="103"/>
    </row>
    <row r="7" spans="1:60" ht="15">
      <c r="A7" s="112"/>
      <c r="B7" s="113"/>
      <c r="C7" s="113"/>
      <c r="D7" s="113"/>
      <c r="E7" s="113"/>
      <c r="F7" s="113"/>
      <c r="G7" s="113"/>
      <c r="H7" s="113"/>
      <c r="I7" s="113"/>
      <c r="J7" s="114" t="s">
        <v>10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 t="s">
        <v>11</v>
      </c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 t="s">
        <v>12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 t="s">
        <v>13</v>
      </c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03"/>
      <c r="BG7" s="103"/>
      <c r="BH7" s="103"/>
    </row>
    <row r="8" spans="1:60" ht="15">
      <c r="A8" s="112"/>
      <c r="B8" s="113"/>
      <c r="C8" s="113"/>
      <c r="D8" s="113"/>
      <c r="E8" s="113"/>
      <c r="F8" s="113"/>
      <c r="G8" s="113"/>
      <c r="H8" s="113"/>
      <c r="I8" s="113"/>
      <c r="J8" s="104" t="s">
        <v>14</v>
      </c>
      <c r="K8" s="104"/>
      <c r="L8" s="104"/>
      <c r="M8" s="104" t="s">
        <v>15</v>
      </c>
      <c r="N8" s="104"/>
      <c r="O8" s="104"/>
      <c r="P8" s="104" t="s">
        <v>16</v>
      </c>
      <c r="Q8" s="104"/>
      <c r="R8" s="104"/>
      <c r="S8" s="103" t="s">
        <v>17</v>
      </c>
      <c r="T8" s="103"/>
      <c r="U8" s="103"/>
      <c r="V8" s="104" t="s">
        <v>18</v>
      </c>
      <c r="W8" s="104"/>
      <c r="X8" s="104"/>
      <c r="Y8" s="104" t="s">
        <v>19</v>
      </c>
      <c r="Z8" s="104"/>
      <c r="AA8" s="104"/>
      <c r="AB8" s="104" t="s">
        <v>20</v>
      </c>
      <c r="AC8" s="104"/>
      <c r="AD8" s="104"/>
      <c r="AE8" s="103" t="s">
        <v>17</v>
      </c>
      <c r="AF8" s="103"/>
      <c r="AG8" s="103"/>
      <c r="AH8" s="104" t="s">
        <v>21</v>
      </c>
      <c r="AI8" s="104"/>
      <c r="AJ8" s="104"/>
      <c r="AK8" s="104" t="s">
        <v>22</v>
      </c>
      <c r="AL8" s="104"/>
      <c r="AM8" s="104"/>
      <c r="AN8" s="104" t="s">
        <v>23</v>
      </c>
      <c r="AO8" s="104"/>
      <c r="AP8" s="104"/>
      <c r="AQ8" s="103" t="s">
        <v>17</v>
      </c>
      <c r="AR8" s="103"/>
      <c r="AS8" s="103"/>
      <c r="AT8" s="104" t="s">
        <v>24</v>
      </c>
      <c r="AU8" s="104"/>
      <c r="AV8" s="104"/>
      <c r="AW8" s="104" t="s">
        <v>25</v>
      </c>
      <c r="AX8" s="104"/>
      <c r="AY8" s="104"/>
      <c r="AZ8" s="104" t="s">
        <v>26</v>
      </c>
      <c r="BA8" s="104"/>
      <c r="BB8" s="104"/>
      <c r="BC8" s="103" t="s">
        <v>17</v>
      </c>
      <c r="BD8" s="103"/>
      <c r="BE8" s="103"/>
      <c r="BF8" s="103"/>
      <c r="BG8" s="103"/>
      <c r="BH8" s="103"/>
    </row>
    <row r="9" spans="1:60" ht="15">
      <c r="A9" s="112"/>
      <c r="B9" s="113"/>
      <c r="C9" s="113"/>
      <c r="D9" s="113"/>
      <c r="E9" s="113"/>
      <c r="F9" s="113"/>
      <c r="G9" s="113"/>
      <c r="H9" s="113"/>
      <c r="I9" s="113"/>
      <c r="J9" s="105" t="s">
        <v>27</v>
      </c>
      <c r="K9" s="116" t="s">
        <v>28</v>
      </c>
      <c r="L9" s="105" t="s">
        <v>29</v>
      </c>
      <c r="M9" s="105" t="s">
        <v>27</v>
      </c>
      <c r="N9" s="105" t="s">
        <v>28</v>
      </c>
      <c r="O9" s="105" t="s">
        <v>29</v>
      </c>
      <c r="P9" s="105" t="s">
        <v>27</v>
      </c>
      <c r="Q9" s="105" t="s">
        <v>28</v>
      </c>
      <c r="R9" s="105" t="s">
        <v>29</v>
      </c>
      <c r="S9" s="105" t="s">
        <v>27</v>
      </c>
      <c r="T9" s="105" t="s">
        <v>28</v>
      </c>
      <c r="U9" s="106" t="s">
        <v>30</v>
      </c>
      <c r="V9" s="105" t="s">
        <v>27</v>
      </c>
      <c r="W9" s="105" t="s">
        <v>28</v>
      </c>
      <c r="X9" s="105" t="s">
        <v>29</v>
      </c>
      <c r="Y9" s="105" t="s">
        <v>27</v>
      </c>
      <c r="Z9" s="105" t="s">
        <v>28</v>
      </c>
      <c r="AA9" s="105" t="s">
        <v>29</v>
      </c>
      <c r="AB9" s="105" t="s">
        <v>27</v>
      </c>
      <c r="AC9" s="105" t="s">
        <v>28</v>
      </c>
      <c r="AD9" s="105" t="s">
        <v>29</v>
      </c>
      <c r="AE9" s="105" t="s">
        <v>27</v>
      </c>
      <c r="AF9" s="105" t="s">
        <v>28</v>
      </c>
      <c r="AG9" s="106" t="s">
        <v>30</v>
      </c>
      <c r="AH9" s="105" t="s">
        <v>27</v>
      </c>
      <c r="AI9" s="105" t="s">
        <v>28</v>
      </c>
      <c r="AJ9" s="105" t="s">
        <v>29</v>
      </c>
      <c r="AK9" s="105" t="s">
        <v>27</v>
      </c>
      <c r="AL9" s="105" t="s">
        <v>28</v>
      </c>
      <c r="AM9" s="105" t="s">
        <v>29</v>
      </c>
      <c r="AN9" s="105" t="s">
        <v>27</v>
      </c>
      <c r="AO9" s="105" t="s">
        <v>28</v>
      </c>
      <c r="AP9" s="105" t="s">
        <v>29</v>
      </c>
      <c r="AQ9" s="105" t="s">
        <v>27</v>
      </c>
      <c r="AR9" s="105" t="s">
        <v>28</v>
      </c>
      <c r="AS9" s="106" t="s">
        <v>30</v>
      </c>
      <c r="AT9" s="105" t="s">
        <v>27</v>
      </c>
      <c r="AU9" s="105" t="s">
        <v>28</v>
      </c>
      <c r="AV9" s="105" t="s">
        <v>29</v>
      </c>
      <c r="AW9" s="105" t="s">
        <v>27</v>
      </c>
      <c r="AX9" s="105" t="s">
        <v>28</v>
      </c>
      <c r="AY9" s="105" t="s">
        <v>29</v>
      </c>
      <c r="AZ9" s="105" t="s">
        <v>27</v>
      </c>
      <c r="BA9" s="105" t="s">
        <v>28</v>
      </c>
      <c r="BB9" s="105" t="s">
        <v>29</v>
      </c>
      <c r="BC9" s="105" t="s">
        <v>27</v>
      </c>
      <c r="BD9" s="105" t="s">
        <v>28</v>
      </c>
      <c r="BE9" s="106" t="s">
        <v>30</v>
      </c>
      <c r="BF9" s="105" t="s">
        <v>27</v>
      </c>
      <c r="BG9" s="105" t="s">
        <v>28</v>
      </c>
      <c r="BH9" s="106" t="s">
        <v>30</v>
      </c>
    </row>
    <row r="10" spans="1:60">
      <c r="A10" s="72"/>
      <c r="B10" s="3" t="s">
        <v>42</v>
      </c>
      <c r="C10" s="3"/>
      <c r="D10" s="3"/>
      <c r="E10" s="3"/>
      <c r="F10" s="4"/>
      <c r="G10" s="5"/>
      <c r="H10" s="6"/>
      <c r="I10" s="6"/>
      <c r="J10" s="7"/>
      <c r="K10" s="107"/>
      <c r="L10" s="7"/>
      <c r="M10" s="7"/>
      <c r="N10" s="107"/>
      <c r="O10" s="7"/>
      <c r="P10" s="7"/>
      <c r="Q10" s="10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8"/>
      <c r="BF10" s="8"/>
      <c r="BG10" s="8"/>
      <c r="BH10" s="8"/>
    </row>
    <row r="11" spans="1:60" ht="56">
      <c r="A11" s="71" t="s">
        <v>43</v>
      </c>
      <c r="B11" s="71" t="s">
        <v>44</v>
      </c>
      <c r="C11" s="73" t="s">
        <v>32</v>
      </c>
      <c r="D11" s="73" t="s">
        <v>45</v>
      </c>
      <c r="E11" s="72"/>
      <c r="F11" s="5" t="s">
        <v>46</v>
      </c>
      <c r="G11" s="72" t="s">
        <v>47</v>
      </c>
      <c r="H11" s="72" t="s">
        <v>33</v>
      </c>
      <c r="I11" s="72">
        <v>1</v>
      </c>
      <c r="J11" s="7"/>
      <c r="K11" s="107"/>
      <c r="L11" s="7" t="str">
        <f>IF(J11=0," ",(IF(K11&gt;J11,100,(K11/J11)*100)))</f>
        <v xml:space="preserve"> </v>
      </c>
      <c r="M11" s="7"/>
      <c r="N11" s="107"/>
      <c r="O11" s="7" t="str">
        <f>IF(M11=0," ",(IF(N11&gt;M11,100,(N11/M11)*100)))</f>
        <v xml:space="preserve"> </v>
      </c>
      <c r="P11" s="7"/>
      <c r="Q11" s="107"/>
      <c r="R11" s="7" t="str">
        <f>IF(P11=0," ",(IF(Q11&gt;P11,100,(Q11/P11)*100)))</f>
        <v xml:space="preserve"> </v>
      </c>
      <c r="S11" s="7">
        <f>+J11+M11+P11</f>
        <v>0</v>
      </c>
      <c r="T11" s="7">
        <f>+K11+N11+Q11</f>
        <v>0</v>
      </c>
      <c r="U11" s="7" t="str">
        <f>IF(S11=0," ",(IF(T11&gt;S11,100,(T11/S11)*100)))</f>
        <v xml:space="preserve"> </v>
      </c>
      <c r="V11" s="7"/>
      <c r="W11" s="7"/>
      <c r="X11" s="7" t="str">
        <f>IF(V11=0," ",(IF(W11&gt;V11,100,(W11/V11)*100)))</f>
        <v xml:space="preserve"> </v>
      </c>
      <c r="Y11" s="7"/>
      <c r="Z11" s="7"/>
      <c r="AA11" s="7" t="str">
        <f>IF(Y11=0," ",(IF(Z11&gt;Y11,100,(Z11/Y11)*100)))</f>
        <v xml:space="preserve"> </v>
      </c>
      <c r="AB11" s="7"/>
      <c r="AC11" s="7"/>
      <c r="AD11" s="7" t="str">
        <f>IF(AB11=0," ",(IF(AC11&gt;AB11,100,(AC11/AB11)*100)))</f>
        <v xml:space="preserve"> </v>
      </c>
      <c r="AE11" s="7">
        <f>+V11+Y11+AB11</f>
        <v>0</v>
      </c>
      <c r="AF11" s="7">
        <f>+W11+Z11+AC11</f>
        <v>0</v>
      </c>
      <c r="AG11" s="7" t="str">
        <f>IF(AE11=0," ",(IF(AF11&gt;AE11,100,(AF11/AE11)*100)))</f>
        <v xml:space="preserve"> </v>
      </c>
      <c r="AH11" s="7">
        <v>1</v>
      </c>
      <c r="AI11" s="7"/>
      <c r="AJ11" s="7">
        <f>IF(AH11=0," ",(IF(AI11&gt;AH11,100,(AI11/AH11)*100)))</f>
        <v>0</v>
      </c>
      <c r="AK11" s="7"/>
      <c r="AL11" s="7"/>
      <c r="AM11" s="7" t="str">
        <f>IF(AK11=0," ",(IF(AL11&gt;AK11,100,(AL11/AK11)*100)))</f>
        <v xml:space="preserve"> </v>
      </c>
      <c r="AN11" s="7"/>
      <c r="AO11" s="7"/>
      <c r="AP11" s="7" t="str">
        <f>IF(AN11=0," ",(IF(AO11&gt;AN11,100,(AO11/AN11)*100)))</f>
        <v xml:space="preserve"> </v>
      </c>
      <c r="AQ11" s="7">
        <f>+AH11+AK11+AN11</f>
        <v>1</v>
      </c>
      <c r="AR11" s="7">
        <f>+AI11+AL11+AO11</f>
        <v>0</v>
      </c>
      <c r="AS11" s="7">
        <f>IF(AQ11=0," ",(IF(AR11&gt;AQ11,100,(AR11/AQ11)*100)))</f>
        <v>0</v>
      </c>
      <c r="AT11" s="7"/>
      <c r="AU11" s="7"/>
      <c r="AV11" s="7" t="str">
        <f>IF(AT11=0," ",(IF(AU11&gt;AT11,100,(AU11/AT11)*100)))</f>
        <v xml:space="preserve"> </v>
      </c>
      <c r="AW11" s="7"/>
      <c r="AX11" s="7"/>
      <c r="AY11" s="7" t="str">
        <f>IF(AW11=0," ",(IF(AX11&gt;AW11,100,(AX11/AW11)*100)))</f>
        <v xml:space="preserve"> </v>
      </c>
      <c r="AZ11" s="7"/>
      <c r="BA11" s="7"/>
      <c r="BB11" s="7" t="str">
        <f>IF(AZ11=0," ",(IF(BA11&gt;AZ11,100,(BA11/AZ11)*100)))</f>
        <v xml:space="preserve"> </v>
      </c>
      <c r="BC11" s="7">
        <f>+AT11+AW11+AZ11</f>
        <v>0</v>
      </c>
      <c r="BD11" s="7">
        <f>+AU11+AX11+BA11</f>
        <v>0</v>
      </c>
      <c r="BE11" s="7" t="str">
        <f>IF(BC11=0," ",(IF(BD11&gt;BC11,100,(BD11/BC11)*100)))</f>
        <v xml:space="preserve"> </v>
      </c>
      <c r="BF11" s="7">
        <f>+S11+AE11+AQ11+BC11</f>
        <v>1</v>
      </c>
      <c r="BG11" s="7">
        <f>+T11+AF11+AR11+BD11</f>
        <v>0</v>
      </c>
      <c r="BH11" s="7">
        <f>IF(BF11=0," ",(IF(BG11&gt;BF11,100,(BG11/BF11)*100)))</f>
        <v>0</v>
      </c>
    </row>
    <row r="12" spans="1:60" ht="42">
      <c r="A12" s="71" t="s">
        <v>48</v>
      </c>
      <c r="B12" s="71" t="s">
        <v>49</v>
      </c>
      <c r="C12" s="73" t="s">
        <v>50</v>
      </c>
      <c r="D12" s="73" t="s">
        <v>45</v>
      </c>
      <c r="E12" s="72"/>
      <c r="F12" s="5" t="s">
        <v>46</v>
      </c>
      <c r="G12" s="72" t="s">
        <v>51</v>
      </c>
      <c r="H12" s="72" t="s">
        <v>52</v>
      </c>
      <c r="I12" s="75">
        <v>1</v>
      </c>
      <c r="J12" s="7"/>
      <c r="K12" s="107"/>
      <c r="L12" s="7" t="str">
        <f t="shared" ref="L12:L17" si="0">IF(J12=0," ",(IF(K12&gt;J12,100,(K12/J12)*100)))</f>
        <v xml:space="preserve"> </v>
      </c>
      <c r="M12" s="7"/>
      <c r="N12" s="107"/>
      <c r="O12" s="7" t="str">
        <f t="shared" ref="O12:O17" si="1">IF(M12=0," ",(IF(N12&gt;M12,100,(N12/M12)*100)))</f>
        <v xml:space="preserve"> </v>
      </c>
      <c r="P12" s="7"/>
      <c r="Q12" s="107"/>
      <c r="R12" s="7" t="str">
        <f t="shared" ref="R12:R17" si="2">IF(P12=0," ",(IF(Q12&gt;P12,100,(Q12/P12)*100)))</f>
        <v xml:space="preserve"> </v>
      </c>
      <c r="S12" s="7">
        <f t="shared" ref="S12:T17" si="3">+J12+M12+P12</f>
        <v>0</v>
      </c>
      <c r="T12" s="7">
        <f t="shared" si="3"/>
        <v>0</v>
      </c>
      <c r="U12" s="7" t="str">
        <f t="shared" ref="U12:U17" si="4">IF(S12=0," ",(IF(T12&gt;S12,100,(T12/S12)*100)))</f>
        <v xml:space="preserve"> </v>
      </c>
      <c r="V12" s="7"/>
      <c r="W12" s="7"/>
      <c r="X12" s="7" t="str">
        <f t="shared" ref="X12:X17" si="5">IF(V12=0," ",(IF(W12&gt;V12,100,(W12/V12)*100)))</f>
        <v xml:space="preserve"> </v>
      </c>
      <c r="Y12" s="7"/>
      <c r="Z12" s="7"/>
      <c r="AA12" s="7" t="str">
        <f t="shared" ref="AA12:AA17" si="6">IF(Y12=0," ",(IF(Z12&gt;Y12,100,(Z12/Y12)*100)))</f>
        <v xml:space="preserve"> </v>
      </c>
      <c r="AB12" s="7"/>
      <c r="AC12" s="7"/>
      <c r="AD12" s="7" t="str">
        <f t="shared" ref="AD12:AD17" si="7">IF(AB12=0," ",(IF(AC12&gt;AB12,100,(AC12/AB12)*100)))</f>
        <v xml:space="preserve"> </v>
      </c>
      <c r="AE12" s="7">
        <f t="shared" ref="AE12:AF17" si="8">+V12+Y12+AB12</f>
        <v>0</v>
      </c>
      <c r="AF12" s="7">
        <f t="shared" si="8"/>
        <v>0</v>
      </c>
      <c r="AG12" s="7" t="str">
        <f t="shared" ref="AG12:AG17" si="9">IF(AE12=0," ",(IF(AF12&gt;AE12,100,(AF12/AE12)*100)))</f>
        <v xml:space="preserve"> </v>
      </c>
      <c r="AH12" s="7"/>
      <c r="AI12" s="7"/>
      <c r="AJ12" s="7" t="str">
        <f t="shared" ref="AJ12:AJ17" si="10">IF(AH12=0," ",(IF(AI12&gt;AH12,100,(AI12/AH12)*100)))</f>
        <v xml:space="preserve"> </v>
      </c>
      <c r="AK12" s="7">
        <v>1</v>
      </c>
      <c r="AL12" s="7"/>
      <c r="AM12" s="7">
        <f t="shared" ref="AM12:AM17" si="11">IF(AK12=0," ",(IF(AL12&gt;AK12,100,(AL12/AK12)*100)))</f>
        <v>0</v>
      </c>
      <c r="AN12" s="7"/>
      <c r="AO12" s="7"/>
      <c r="AP12" s="7" t="str">
        <f t="shared" ref="AP12:AP17" si="12">IF(AN12=0," ",(IF(AO12&gt;AN12,100,(AO12/AN12)*100)))</f>
        <v xml:space="preserve"> </v>
      </c>
      <c r="AQ12" s="7">
        <f t="shared" ref="AQ12:AR17" si="13">+AH12+AK12+AN12</f>
        <v>1</v>
      </c>
      <c r="AR12" s="7">
        <f t="shared" si="13"/>
        <v>0</v>
      </c>
      <c r="AS12" s="7">
        <f t="shared" ref="AS12:AS17" si="14">IF(AQ12=0," ",(IF(AR12&gt;AQ12,100,(AR12/AQ12)*100)))</f>
        <v>0</v>
      </c>
      <c r="AT12" s="7"/>
      <c r="AU12" s="7"/>
      <c r="AV12" s="7" t="str">
        <f t="shared" ref="AV12:AV17" si="15">IF(AT12=0," ",(IF(AU12&gt;AT12,100,(AU12/AT12)*100)))</f>
        <v xml:space="preserve"> </v>
      </c>
      <c r="AW12" s="7"/>
      <c r="AX12" s="7"/>
      <c r="AY12" s="7" t="str">
        <f t="shared" ref="AY12:AY17" si="16">IF(AW12=0," ",(IF(AX12&gt;AW12,100,(AX12/AW12)*100)))</f>
        <v xml:space="preserve"> </v>
      </c>
      <c r="AZ12" s="7"/>
      <c r="BA12" s="7"/>
      <c r="BB12" s="7" t="str">
        <f t="shared" ref="BB12:BB17" si="17">IF(AZ12=0," ",(IF(BA12&gt;AZ12,100,(BA12/AZ12)*100)))</f>
        <v xml:space="preserve"> </v>
      </c>
      <c r="BC12" s="7">
        <f t="shared" ref="BC12:BD17" si="18">+AT12+AW12+AZ12</f>
        <v>0</v>
      </c>
      <c r="BD12" s="7">
        <f t="shared" si="18"/>
        <v>0</v>
      </c>
      <c r="BE12" s="7" t="str">
        <f t="shared" ref="BE12:BE17" si="19">IF(BC12=0," ",(IF(BD12&gt;BC12,100,(BD12/BC12)*100)))</f>
        <v xml:space="preserve"> </v>
      </c>
      <c r="BF12" s="7">
        <f t="shared" ref="BF12:BG17" si="20">+S12+AE12+AQ12+BC12</f>
        <v>1</v>
      </c>
      <c r="BG12" s="7">
        <f t="shared" si="20"/>
        <v>0</v>
      </c>
      <c r="BH12" s="7">
        <f t="shared" ref="BH12:BH17" si="21">IF(BF12=0," ",(IF(BG12&gt;BF12,100,(BG12/BF12)*100)))</f>
        <v>0</v>
      </c>
    </row>
    <row r="13" spans="1:60" ht="42">
      <c r="A13" s="71" t="s">
        <v>53</v>
      </c>
      <c r="B13" s="71" t="s">
        <v>54</v>
      </c>
      <c r="C13" s="73" t="s">
        <v>50</v>
      </c>
      <c r="D13" s="73" t="s">
        <v>45</v>
      </c>
      <c r="E13" s="72"/>
      <c r="F13" s="5" t="s">
        <v>46</v>
      </c>
      <c r="G13" s="72" t="s">
        <v>55</v>
      </c>
      <c r="H13" s="72" t="s">
        <v>56</v>
      </c>
      <c r="I13" s="75">
        <v>132</v>
      </c>
      <c r="J13" s="11">
        <v>84</v>
      </c>
      <c r="K13" s="107">
        <v>109</v>
      </c>
      <c r="L13" s="16">
        <v>1</v>
      </c>
      <c r="M13" s="11">
        <v>33</v>
      </c>
      <c r="N13" s="107">
        <v>6</v>
      </c>
      <c r="O13" s="16">
        <f>IF(M13=0," ",(IF(N13&gt;M13,100,(N13/M13))))</f>
        <v>0.18181818181818182</v>
      </c>
      <c r="P13" s="11">
        <v>4</v>
      </c>
      <c r="Q13" s="107">
        <v>0</v>
      </c>
      <c r="R13" s="16">
        <f>IF(P13=0," ",(IF(Q13&gt;P13,100,(Q13/P13))))</f>
        <v>0</v>
      </c>
      <c r="S13" s="7">
        <f t="shared" si="3"/>
        <v>121</v>
      </c>
      <c r="T13" s="7">
        <f t="shared" si="3"/>
        <v>115</v>
      </c>
      <c r="U13" s="13">
        <f>IF(S13=0," ",(IF(T13&gt;S13,100,(T13/S13))))</f>
        <v>0.95041322314049592</v>
      </c>
      <c r="V13" s="11">
        <v>3</v>
      </c>
      <c r="W13" s="7"/>
      <c r="X13" s="7">
        <f t="shared" si="5"/>
        <v>0</v>
      </c>
      <c r="Y13" s="11">
        <v>6</v>
      </c>
      <c r="Z13" s="7"/>
      <c r="AA13" s="7">
        <f t="shared" si="6"/>
        <v>0</v>
      </c>
      <c r="AB13" s="11">
        <v>2</v>
      </c>
      <c r="AC13" s="7"/>
      <c r="AD13" s="7">
        <f t="shared" si="7"/>
        <v>0</v>
      </c>
      <c r="AE13" s="7">
        <f t="shared" si="8"/>
        <v>11</v>
      </c>
      <c r="AF13" s="7">
        <f t="shared" si="8"/>
        <v>0</v>
      </c>
      <c r="AG13" s="7">
        <f t="shared" si="9"/>
        <v>0</v>
      </c>
      <c r="AH13" s="7">
        <f>+'[1]MATRIZ BASE'!S47</f>
        <v>0</v>
      </c>
      <c r="AI13" s="7"/>
      <c r="AJ13" s="7" t="str">
        <f t="shared" si="10"/>
        <v xml:space="preserve"> </v>
      </c>
      <c r="AK13" s="7"/>
      <c r="AL13" s="7"/>
      <c r="AM13" s="7" t="str">
        <f t="shared" si="11"/>
        <v xml:space="preserve"> </v>
      </c>
      <c r="AN13" s="7"/>
      <c r="AO13" s="7"/>
      <c r="AP13" s="7" t="str">
        <f t="shared" si="12"/>
        <v xml:space="preserve"> </v>
      </c>
      <c r="AQ13" s="7">
        <f t="shared" si="13"/>
        <v>0</v>
      </c>
      <c r="AR13" s="7">
        <f t="shared" si="13"/>
        <v>0</v>
      </c>
      <c r="AS13" s="7" t="str">
        <f t="shared" si="14"/>
        <v xml:space="preserve"> </v>
      </c>
      <c r="AT13" s="7"/>
      <c r="AU13" s="7"/>
      <c r="AV13" s="7" t="str">
        <f t="shared" si="15"/>
        <v xml:space="preserve"> </v>
      </c>
      <c r="AW13" s="7"/>
      <c r="AX13" s="7"/>
      <c r="AY13" s="7" t="str">
        <f t="shared" si="16"/>
        <v xml:space="preserve"> </v>
      </c>
      <c r="AZ13" s="7"/>
      <c r="BA13" s="7"/>
      <c r="BB13" s="7" t="str">
        <f t="shared" si="17"/>
        <v xml:space="preserve"> </v>
      </c>
      <c r="BC13" s="7">
        <f t="shared" si="18"/>
        <v>0</v>
      </c>
      <c r="BD13" s="7">
        <f t="shared" si="18"/>
        <v>0</v>
      </c>
      <c r="BE13" s="7" t="str">
        <f t="shared" si="19"/>
        <v xml:space="preserve"> </v>
      </c>
      <c r="BF13" s="7">
        <f t="shared" si="20"/>
        <v>132</v>
      </c>
      <c r="BG13" s="7">
        <f t="shared" si="20"/>
        <v>115</v>
      </c>
      <c r="BH13" s="13">
        <f>IF(BF13=0," ",(IF(BG13&gt;BF13,100,(BG13/BF13))))</f>
        <v>0.87121212121212122</v>
      </c>
    </row>
    <row r="14" spans="1:60" ht="56">
      <c r="A14" s="71" t="s">
        <v>57</v>
      </c>
      <c r="B14" s="71" t="s">
        <v>58</v>
      </c>
      <c r="C14" s="73" t="s">
        <v>50</v>
      </c>
      <c r="D14" s="73" t="s">
        <v>45</v>
      </c>
      <c r="E14" s="72"/>
      <c r="F14" s="5" t="s">
        <v>46</v>
      </c>
      <c r="G14" s="72" t="s">
        <v>59</v>
      </c>
      <c r="H14" s="72" t="s">
        <v>60</v>
      </c>
      <c r="I14" s="75">
        <v>90</v>
      </c>
      <c r="J14" s="12">
        <v>0.52249999999999996</v>
      </c>
      <c r="K14" s="117">
        <v>0.50690000000000002</v>
      </c>
      <c r="L14" s="16">
        <f>IF(J14=0," ",(IF(K14&gt;J14,100,(K14/J14))))</f>
        <v>0.97014354066985653</v>
      </c>
      <c r="M14" s="12">
        <v>1.1900000000000001E-2</v>
      </c>
      <c r="N14" s="117">
        <v>0.17199999999999999</v>
      </c>
      <c r="O14" s="16">
        <v>1</v>
      </c>
      <c r="P14" s="12">
        <v>0.1724</v>
      </c>
      <c r="Q14" s="107">
        <v>0</v>
      </c>
      <c r="R14" s="16">
        <f>IF(P14=0," ",(IF(Q14&gt;P14,100,(Q14/P14))))</f>
        <v>0</v>
      </c>
      <c r="S14" s="13">
        <f t="shared" si="3"/>
        <v>0.70679999999999998</v>
      </c>
      <c r="T14" s="16">
        <f t="shared" si="3"/>
        <v>0.67890000000000006</v>
      </c>
      <c r="U14" s="13">
        <f>IF(S14=0," ",(IF(T14&gt;S14,100,(T14/S14))))</f>
        <v>0.96052631578947378</v>
      </c>
      <c r="V14" s="12">
        <v>0.1208</v>
      </c>
      <c r="W14" s="7"/>
      <c r="X14" s="7">
        <f t="shared" si="5"/>
        <v>0</v>
      </c>
      <c r="Y14" s="12">
        <v>0.1641</v>
      </c>
      <c r="Z14" s="7"/>
      <c r="AA14" s="7">
        <f t="shared" si="6"/>
        <v>0</v>
      </c>
      <c r="AB14" s="12">
        <v>8.3999999999999995E-3</v>
      </c>
      <c r="AC14" s="7"/>
      <c r="AD14" s="7">
        <f t="shared" si="7"/>
        <v>0</v>
      </c>
      <c r="AE14" s="13">
        <f t="shared" si="8"/>
        <v>0.29330000000000001</v>
      </c>
      <c r="AF14" s="7">
        <f t="shared" si="8"/>
        <v>0</v>
      </c>
      <c r="AG14" s="7">
        <f t="shared" si="9"/>
        <v>0</v>
      </c>
      <c r="AH14" s="12"/>
      <c r="AI14" s="7"/>
      <c r="AJ14" s="7" t="str">
        <f t="shared" si="10"/>
        <v xml:space="preserve"> </v>
      </c>
      <c r="AK14" s="7"/>
      <c r="AL14" s="7"/>
      <c r="AM14" s="7" t="str">
        <f t="shared" si="11"/>
        <v xml:space="preserve"> </v>
      </c>
      <c r="AN14" s="7"/>
      <c r="AO14" s="7"/>
      <c r="AP14" s="7" t="str">
        <f t="shared" si="12"/>
        <v xml:space="preserve"> </v>
      </c>
      <c r="AQ14" s="13">
        <f t="shared" si="13"/>
        <v>0</v>
      </c>
      <c r="AR14" s="7">
        <f t="shared" si="13"/>
        <v>0</v>
      </c>
      <c r="AS14" s="7" t="str">
        <f t="shared" si="14"/>
        <v xml:space="preserve"> </v>
      </c>
      <c r="AT14" s="7"/>
      <c r="AU14" s="7"/>
      <c r="AV14" s="7" t="str">
        <f t="shared" si="15"/>
        <v xml:space="preserve"> </v>
      </c>
      <c r="AW14" s="7"/>
      <c r="AX14" s="7"/>
      <c r="AY14" s="7" t="str">
        <f t="shared" si="16"/>
        <v xml:space="preserve"> </v>
      </c>
      <c r="AZ14" s="7"/>
      <c r="BA14" s="7"/>
      <c r="BB14" s="7" t="str">
        <f t="shared" si="17"/>
        <v xml:space="preserve"> </v>
      </c>
      <c r="BC14" s="7">
        <f t="shared" si="18"/>
        <v>0</v>
      </c>
      <c r="BD14" s="7">
        <f t="shared" si="18"/>
        <v>0</v>
      </c>
      <c r="BE14" s="7" t="str">
        <f t="shared" si="19"/>
        <v xml:space="preserve"> </v>
      </c>
      <c r="BF14" s="16">
        <f t="shared" si="20"/>
        <v>1.0001</v>
      </c>
      <c r="BG14" s="16">
        <f t="shared" si="20"/>
        <v>0.67890000000000006</v>
      </c>
      <c r="BH14" s="13">
        <f>IF(BF14=0," ",(IF(BG14&gt;BF14,100,(BG14/BF14))))</f>
        <v>0.67883211678832123</v>
      </c>
    </row>
    <row r="15" spans="1:60" ht="42">
      <c r="A15" s="71" t="s">
        <v>61</v>
      </c>
      <c r="B15" s="71" t="s">
        <v>62</v>
      </c>
      <c r="C15" s="73" t="s">
        <v>63</v>
      </c>
      <c r="D15" s="73" t="s">
        <v>45</v>
      </c>
      <c r="E15" s="72"/>
      <c r="F15" s="5" t="s">
        <v>46</v>
      </c>
      <c r="G15" s="72" t="s">
        <v>64</v>
      </c>
      <c r="H15" s="72" t="s">
        <v>33</v>
      </c>
      <c r="I15" s="72">
        <v>6</v>
      </c>
      <c r="J15" s="7">
        <v>1</v>
      </c>
      <c r="K15" s="107">
        <v>0</v>
      </c>
      <c r="L15" s="7">
        <f t="shared" si="0"/>
        <v>0</v>
      </c>
      <c r="M15" s="7">
        <v>0</v>
      </c>
      <c r="N15" s="107">
        <v>2</v>
      </c>
      <c r="O15" s="7" t="str">
        <f t="shared" si="1"/>
        <v xml:space="preserve"> </v>
      </c>
      <c r="P15" s="7">
        <v>1</v>
      </c>
      <c r="Q15" s="107">
        <v>0</v>
      </c>
      <c r="R15" s="7">
        <f t="shared" si="2"/>
        <v>0</v>
      </c>
      <c r="S15" s="7">
        <f t="shared" si="3"/>
        <v>2</v>
      </c>
      <c r="T15" s="7">
        <f t="shared" si="3"/>
        <v>2</v>
      </c>
      <c r="U15" s="7">
        <f t="shared" si="4"/>
        <v>100</v>
      </c>
      <c r="V15" s="7"/>
      <c r="W15" s="7"/>
      <c r="X15" s="7" t="str">
        <f t="shared" si="5"/>
        <v xml:space="preserve"> </v>
      </c>
      <c r="Y15" s="7"/>
      <c r="Z15" s="7"/>
      <c r="AA15" s="7" t="str">
        <f t="shared" si="6"/>
        <v xml:space="preserve"> </v>
      </c>
      <c r="AB15" s="7">
        <v>1</v>
      </c>
      <c r="AC15" s="7"/>
      <c r="AD15" s="7">
        <f t="shared" si="7"/>
        <v>0</v>
      </c>
      <c r="AE15" s="7">
        <f t="shared" si="8"/>
        <v>1</v>
      </c>
      <c r="AF15" s="7">
        <f t="shared" si="8"/>
        <v>0</v>
      </c>
      <c r="AG15" s="7">
        <f t="shared" si="9"/>
        <v>0</v>
      </c>
      <c r="AH15" s="7"/>
      <c r="AI15" s="7"/>
      <c r="AJ15" s="7" t="str">
        <f t="shared" si="10"/>
        <v xml:space="preserve"> </v>
      </c>
      <c r="AK15" s="7"/>
      <c r="AL15" s="7"/>
      <c r="AM15" s="7" t="str">
        <f t="shared" si="11"/>
        <v xml:space="preserve"> </v>
      </c>
      <c r="AN15" s="7">
        <v>1</v>
      </c>
      <c r="AO15" s="7"/>
      <c r="AP15" s="7">
        <f t="shared" si="12"/>
        <v>0</v>
      </c>
      <c r="AQ15" s="7">
        <f t="shared" si="13"/>
        <v>1</v>
      </c>
      <c r="AR15" s="7">
        <f t="shared" si="13"/>
        <v>0</v>
      </c>
      <c r="AS15" s="7">
        <f t="shared" si="14"/>
        <v>0</v>
      </c>
      <c r="AT15" s="7"/>
      <c r="AU15" s="7"/>
      <c r="AV15" s="7" t="str">
        <f t="shared" si="15"/>
        <v xml:space="preserve"> </v>
      </c>
      <c r="AW15" s="7"/>
      <c r="AX15" s="7"/>
      <c r="AY15" s="7" t="str">
        <f t="shared" si="16"/>
        <v xml:space="preserve"> </v>
      </c>
      <c r="AZ15" s="7">
        <v>1</v>
      </c>
      <c r="BA15" s="7"/>
      <c r="BB15" s="7">
        <f t="shared" si="17"/>
        <v>0</v>
      </c>
      <c r="BC15" s="7">
        <f t="shared" si="18"/>
        <v>1</v>
      </c>
      <c r="BD15" s="7">
        <f t="shared" si="18"/>
        <v>0</v>
      </c>
      <c r="BE15" s="7">
        <f t="shared" si="19"/>
        <v>0</v>
      </c>
      <c r="BF15" s="7">
        <f t="shared" si="20"/>
        <v>5</v>
      </c>
      <c r="BG15" s="7">
        <f t="shared" si="20"/>
        <v>2</v>
      </c>
      <c r="BH15" s="13">
        <f t="shared" ref="BH15:BH16" si="22">IF(BF15=0," ",(IF(BG15&gt;BF15,100,(BG15/BF15))))</f>
        <v>0.4</v>
      </c>
    </row>
    <row r="16" spans="1:60" ht="56">
      <c r="A16" s="71" t="s">
        <v>65</v>
      </c>
      <c r="B16" s="71" t="s">
        <v>269</v>
      </c>
      <c r="C16" s="73" t="s">
        <v>63</v>
      </c>
      <c r="D16" s="73" t="s">
        <v>45</v>
      </c>
      <c r="E16" s="72"/>
      <c r="F16" s="5" t="s">
        <v>46</v>
      </c>
      <c r="G16" s="72" t="s">
        <v>268</v>
      </c>
      <c r="H16" s="72" t="s">
        <v>33</v>
      </c>
      <c r="I16" s="72">
        <v>12</v>
      </c>
      <c r="J16" s="7">
        <v>1</v>
      </c>
      <c r="K16" s="107">
        <v>1</v>
      </c>
      <c r="L16" s="7">
        <f t="shared" si="0"/>
        <v>100</v>
      </c>
      <c r="M16" s="7">
        <v>1</v>
      </c>
      <c r="N16" s="107">
        <v>1</v>
      </c>
      <c r="O16" s="7">
        <f t="shared" si="1"/>
        <v>100</v>
      </c>
      <c r="P16" s="7">
        <v>1</v>
      </c>
      <c r="Q16" s="107">
        <v>1</v>
      </c>
      <c r="R16" s="7">
        <f t="shared" si="2"/>
        <v>100</v>
      </c>
      <c r="S16" s="7">
        <f t="shared" si="3"/>
        <v>3</v>
      </c>
      <c r="T16" s="7">
        <f t="shared" si="3"/>
        <v>3</v>
      </c>
      <c r="U16" s="7">
        <f t="shared" si="4"/>
        <v>100</v>
      </c>
      <c r="V16" s="7">
        <v>1</v>
      </c>
      <c r="W16" s="7"/>
      <c r="X16" s="7">
        <f t="shared" si="5"/>
        <v>0</v>
      </c>
      <c r="Y16" s="7">
        <v>1</v>
      </c>
      <c r="Z16" s="7"/>
      <c r="AA16" s="7">
        <f t="shared" si="6"/>
        <v>0</v>
      </c>
      <c r="AB16" s="7">
        <v>1</v>
      </c>
      <c r="AC16" s="7"/>
      <c r="AD16" s="7">
        <f t="shared" si="7"/>
        <v>0</v>
      </c>
      <c r="AE16" s="7">
        <f t="shared" si="8"/>
        <v>3</v>
      </c>
      <c r="AF16" s="7">
        <f t="shared" si="8"/>
        <v>0</v>
      </c>
      <c r="AG16" s="7">
        <f t="shared" si="9"/>
        <v>0</v>
      </c>
      <c r="AH16" s="7">
        <v>1</v>
      </c>
      <c r="AI16" s="7"/>
      <c r="AJ16" s="7">
        <f t="shared" si="10"/>
        <v>0</v>
      </c>
      <c r="AK16" s="7">
        <v>1</v>
      </c>
      <c r="AL16" s="7"/>
      <c r="AM16" s="7">
        <f t="shared" si="11"/>
        <v>0</v>
      </c>
      <c r="AN16" s="7"/>
      <c r="AO16" s="7"/>
      <c r="AP16" s="7" t="str">
        <f t="shared" si="12"/>
        <v xml:space="preserve"> </v>
      </c>
      <c r="AQ16" s="7">
        <f t="shared" si="13"/>
        <v>2</v>
      </c>
      <c r="AR16" s="7">
        <f t="shared" si="13"/>
        <v>0</v>
      </c>
      <c r="AS16" s="7">
        <f t="shared" si="14"/>
        <v>0</v>
      </c>
      <c r="AT16" s="7"/>
      <c r="AU16" s="7"/>
      <c r="AV16" s="7" t="str">
        <f t="shared" si="15"/>
        <v xml:space="preserve"> </v>
      </c>
      <c r="AW16" s="7"/>
      <c r="AX16" s="7"/>
      <c r="AY16" s="7" t="str">
        <f t="shared" si="16"/>
        <v xml:space="preserve"> </v>
      </c>
      <c r="AZ16" s="7"/>
      <c r="BA16" s="7"/>
      <c r="BB16" s="7" t="str">
        <f t="shared" si="17"/>
        <v xml:space="preserve"> </v>
      </c>
      <c r="BC16" s="7">
        <f t="shared" si="18"/>
        <v>0</v>
      </c>
      <c r="BD16" s="7">
        <f t="shared" si="18"/>
        <v>0</v>
      </c>
      <c r="BE16" s="7" t="str">
        <f t="shared" si="19"/>
        <v xml:space="preserve"> </v>
      </c>
      <c r="BF16" s="7">
        <f t="shared" si="20"/>
        <v>8</v>
      </c>
      <c r="BG16" s="7">
        <f t="shared" si="20"/>
        <v>3</v>
      </c>
      <c r="BH16" s="13">
        <f t="shared" si="22"/>
        <v>0.375</v>
      </c>
    </row>
    <row r="17" spans="1:60" ht="42">
      <c r="A17" s="71" t="s">
        <v>66</v>
      </c>
      <c r="B17" s="71" t="s">
        <v>67</v>
      </c>
      <c r="C17" s="73" t="s">
        <v>50</v>
      </c>
      <c r="D17" s="73" t="s">
        <v>45</v>
      </c>
      <c r="E17" s="74">
        <v>20000</v>
      </c>
      <c r="F17" s="5" t="s">
        <v>46</v>
      </c>
      <c r="G17" s="72" t="s">
        <v>68</v>
      </c>
      <c r="H17" s="72" t="s">
        <v>69</v>
      </c>
      <c r="I17" s="72">
        <v>1</v>
      </c>
      <c r="J17" s="7"/>
      <c r="K17" s="107"/>
      <c r="L17" s="7" t="str">
        <f t="shared" si="0"/>
        <v xml:space="preserve"> </v>
      </c>
      <c r="M17" s="7"/>
      <c r="N17" s="107"/>
      <c r="O17" s="7" t="str">
        <f t="shared" si="1"/>
        <v xml:space="preserve"> </v>
      </c>
      <c r="P17" s="7"/>
      <c r="Q17" s="107"/>
      <c r="R17" s="7" t="str">
        <f t="shared" si="2"/>
        <v xml:space="preserve"> </v>
      </c>
      <c r="S17" s="7">
        <f t="shared" si="3"/>
        <v>0</v>
      </c>
      <c r="T17" s="7">
        <f t="shared" si="3"/>
        <v>0</v>
      </c>
      <c r="U17" s="7" t="str">
        <f t="shared" si="4"/>
        <v xml:space="preserve"> </v>
      </c>
      <c r="V17" s="7"/>
      <c r="W17" s="7"/>
      <c r="X17" s="7" t="str">
        <f t="shared" si="5"/>
        <v xml:space="preserve"> </v>
      </c>
      <c r="Y17" s="7"/>
      <c r="Z17" s="7"/>
      <c r="AA17" s="7" t="str">
        <f t="shared" si="6"/>
        <v xml:space="preserve"> </v>
      </c>
      <c r="AB17" s="7"/>
      <c r="AC17" s="7"/>
      <c r="AD17" s="7" t="str">
        <f t="shared" si="7"/>
        <v xml:space="preserve"> </v>
      </c>
      <c r="AE17" s="7">
        <f t="shared" si="8"/>
        <v>0</v>
      </c>
      <c r="AF17" s="7">
        <f t="shared" si="8"/>
        <v>0</v>
      </c>
      <c r="AG17" s="7" t="str">
        <f t="shared" si="9"/>
        <v xml:space="preserve"> </v>
      </c>
      <c r="AH17" s="7"/>
      <c r="AI17" s="7"/>
      <c r="AJ17" s="7" t="str">
        <f t="shared" si="10"/>
        <v xml:space="preserve"> </v>
      </c>
      <c r="AK17" s="7"/>
      <c r="AL17" s="7"/>
      <c r="AM17" s="7" t="str">
        <f t="shared" si="11"/>
        <v xml:space="preserve"> </v>
      </c>
      <c r="AN17" s="7"/>
      <c r="AO17" s="7"/>
      <c r="AP17" s="7" t="str">
        <f t="shared" si="12"/>
        <v xml:space="preserve"> </v>
      </c>
      <c r="AQ17" s="7">
        <f t="shared" si="13"/>
        <v>0</v>
      </c>
      <c r="AR17" s="7">
        <f t="shared" si="13"/>
        <v>0</v>
      </c>
      <c r="AS17" s="7" t="str">
        <f t="shared" si="14"/>
        <v xml:space="preserve"> </v>
      </c>
      <c r="AT17" s="7"/>
      <c r="AU17" s="7"/>
      <c r="AV17" s="7" t="str">
        <f t="shared" si="15"/>
        <v xml:space="preserve"> </v>
      </c>
      <c r="AW17" s="7"/>
      <c r="AX17" s="7"/>
      <c r="AY17" s="7" t="str">
        <f t="shared" si="16"/>
        <v xml:space="preserve"> </v>
      </c>
      <c r="AZ17" s="7">
        <v>1</v>
      </c>
      <c r="BA17" s="7"/>
      <c r="BB17" s="7">
        <f t="shared" si="17"/>
        <v>0</v>
      </c>
      <c r="BC17" s="7">
        <f t="shared" si="18"/>
        <v>1</v>
      </c>
      <c r="BD17" s="7">
        <f t="shared" si="18"/>
        <v>0</v>
      </c>
      <c r="BE17" s="7">
        <f t="shared" si="19"/>
        <v>0</v>
      </c>
      <c r="BF17" s="7">
        <f t="shared" si="20"/>
        <v>1</v>
      </c>
      <c r="BG17" s="7">
        <f t="shared" si="20"/>
        <v>0</v>
      </c>
      <c r="BH17" s="7">
        <f t="shared" si="21"/>
        <v>0</v>
      </c>
    </row>
  </sheetData>
  <mergeCells count="35">
    <mergeCell ref="F6:F9"/>
    <mergeCell ref="B4:H4"/>
    <mergeCell ref="A6:A9"/>
    <mergeCell ref="B6:B9"/>
    <mergeCell ref="C6:C9"/>
    <mergeCell ref="D6:D9"/>
    <mergeCell ref="E6:E9"/>
    <mergeCell ref="G6:G9"/>
    <mergeCell ref="H6:H9"/>
    <mergeCell ref="I6:I9"/>
    <mergeCell ref="J6:U6"/>
    <mergeCell ref="V6:AG6"/>
    <mergeCell ref="V8:X8"/>
    <mergeCell ref="Y8:AA8"/>
    <mergeCell ref="AB8:AD8"/>
    <mergeCell ref="AE8:AG8"/>
    <mergeCell ref="J7:U7"/>
    <mergeCell ref="V7:AG7"/>
    <mergeCell ref="J8:L8"/>
    <mergeCell ref="M8:O8"/>
    <mergeCell ref="P8:R8"/>
    <mergeCell ref="S8:U8"/>
    <mergeCell ref="AT6:BE6"/>
    <mergeCell ref="BF6:BH8"/>
    <mergeCell ref="AH6:AS6"/>
    <mergeCell ref="AH7:AS7"/>
    <mergeCell ref="AT7:BE7"/>
    <mergeCell ref="BC8:BE8"/>
    <mergeCell ref="AZ8:BB8"/>
    <mergeCell ref="AH8:AJ8"/>
    <mergeCell ref="AK8:AM8"/>
    <mergeCell ref="AN8:AP8"/>
    <mergeCell ref="AQ8:AS8"/>
    <mergeCell ref="AT8:AV8"/>
    <mergeCell ref="AW8:AY8"/>
  </mergeCells>
  <pageMargins left="0.70866141732283472" right="0.70866141732283472" top="0.74803149606299213" bottom="0.74803149606299213" header="0.31496062992125984" footer="0.31496062992125984"/>
  <pageSetup scale="65" fitToWidth="2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5"/>
  <sheetViews>
    <sheetView zoomScale="85" zoomScaleNormal="85" zoomScalePageLayoutView="85" workbookViewId="0">
      <selection activeCell="BH7" sqref="BH7"/>
    </sheetView>
  </sheetViews>
  <sheetFormatPr baseColWidth="10" defaultColWidth="11.5" defaultRowHeight="14" x14ac:dyDescent="0"/>
  <cols>
    <col min="1" max="1" width="11.5" style="1"/>
    <col min="2" max="2" width="50.5" style="1" customWidth="1"/>
    <col min="3" max="3" width="32.5" style="1" customWidth="1"/>
    <col min="4" max="4" width="32.1640625" style="1" customWidth="1"/>
    <col min="5" max="5" width="19.6640625" style="1" customWidth="1"/>
    <col min="6" max="6" width="21.6640625" style="1" customWidth="1"/>
    <col min="7" max="7" width="26.83203125" style="1" customWidth="1"/>
    <col min="8" max="8" width="13.6640625" style="1" customWidth="1"/>
    <col min="9" max="9" width="11.5" style="1"/>
    <col min="10" max="57" width="11" style="1" customWidth="1"/>
    <col min="58" max="60" width="11" style="15" customWidth="1"/>
    <col min="61" max="16384" width="11.5" style="1"/>
  </cols>
  <sheetData>
    <row r="2" spans="1:60">
      <c r="B2" s="86" t="s">
        <v>257</v>
      </c>
      <c r="C2" s="86"/>
      <c r="D2" s="86"/>
      <c r="E2" s="86"/>
      <c r="F2" s="86"/>
      <c r="G2" s="86"/>
      <c r="H2" s="86"/>
      <c r="I2" s="69"/>
    </row>
    <row r="4" spans="1:60" ht="15">
      <c r="A4" s="112" t="s">
        <v>0</v>
      </c>
      <c r="B4" s="113" t="s">
        <v>1</v>
      </c>
      <c r="C4" s="113" t="s">
        <v>2</v>
      </c>
      <c r="D4" s="113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13" t="s">
        <v>41</v>
      </c>
      <c r="J4" s="114" t="s">
        <v>8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 t="s">
        <v>8</v>
      </c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 t="s">
        <v>8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 t="s">
        <v>8</v>
      </c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03" t="s">
        <v>9</v>
      </c>
      <c r="BG4" s="103"/>
      <c r="BH4" s="103"/>
    </row>
    <row r="5" spans="1:60" ht="15">
      <c r="A5" s="112"/>
      <c r="B5" s="113"/>
      <c r="C5" s="113"/>
      <c r="D5" s="113"/>
      <c r="E5" s="113"/>
      <c r="F5" s="113"/>
      <c r="G5" s="113"/>
      <c r="H5" s="113"/>
      <c r="I5" s="113"/>
      <c r="J5" s="114" t="s">
        <v>10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 t="s">
        <v>11</v>
      </c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 t="s">
        <v>12</v>
      </c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 t="s">
        <v>13</v>
      </c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03"/>
      <c r="BG5" s="103"/>
      <c r="BH5" s="103"/>
    </row>
    <row r="6" spans="1:60" ht="15">
      <c r="A6" s="112"/>
      <c r="B6" s="113"/>
      <c r="C6" s="113"/>
      <c r="D6" s="113"/>
      <c r="E6" s="113"/>
      <c r="F6" s="113"/>
      <c r="G6" s="113"/>
      <c r="H6" s="113"/>
      <c r="I6" s="113"/>
      <c r="J6" s="104" t="s">
        <v>14</v>
      </c>
      <c r="K6" s="104"/>
      <c r="L6" s="104"/>
      <c r="M6" s="104" t="s">
        <v>15</v>
      </c>
      <c r="N6" s="104"/>
      <c r="O6" s="104"/>
      <c r="P6" s="104" t="s">
        <v>16</v>
      </c>
      <c r="Q6" s="104"/>
      <c r="R6" s="104"/>
      <c r="S6" s="103" t="s">
        <v>17</v>
      </c>
      <c r="T6" s="103"/>
      <c r="U6" s="103"/>
      <c r="V6" s="104" t="s">
        <v>18</v>
      </c>
      <c r="W6" s="104"/>
      <c r="X6" s="104"/>
      <c r="Y6" s="104" t="s">
        <v>19</v>
      </c>
      <c r="Z6" s="104"/>
      <c r="AA6" s="104"/>
      <c r="AB6" s="104" t="s">
        <v>20</v>
      </c>
      <c r="AC6" s="104"/>
      <c r="AD6" s="104"/>
      <c r="AE6" s="103" t="s">
        <v>17</v>
      </c>
      <c r="AF6" s="103"/>
      <c r="AG6" s="103"/>
      <c r="AH6" s="104" t="s">
        <v>21</v>
      </c>
      <c r="AI6" s="104"/>
      <c r="AJ6" s="104"/>
      <c r="AK6" s="104" t="s">
        <v>22</v>
      </c>
      <c r="AL6" s="104"/>
      <c r="AM6" s="104"/>
      <c r="AN6" s="104" t="s">
        <v>23</v>
      </c>
      <c r="AO6" s="104"/>
      <c r="AP6" s="104"/>
      <c r="AQ6" s="103" t="s">
        <v>17</v>
      </c>
      <c r="AR6" s="103"/>
      <c r="AS6" s="103"/>
      <c r="AT6" s="104" t="s">
        <v>24</v>
      </c>
      <c r="AU6" s="104"/>
      <c r="AV6" s="104"/>
      <c r="AW6" s="104" t="s">
        <v>25</v>
      </c>
      <c r="AX6" s="104"/>
      <c r="AY6" s="104"/>
      <c r="AZ6" s="104" t="s">
        <v>26</v>
      </c>
      <c r="BA6" s="104"/>
      <c r="BB6" s="104"/>
      <c r="BC6" s="103" t="s">
        <v>17</v>
      </c>
      <c r="BD6" s="103"/>
      <c r="BE6" s="103"/>
      <c r="BF6" s="103"/>
      <c r="BG6" s="103"/>
      <c r="BH6" s="103"/>
    </row>
    <row r="7" spans="1:60" ht="15">
      <c r="A7" s="112"/>
      <c r="B7" s="113"/>
      <c r="C7" s="113"/>
      <c r="D7" s="113"/>
      <c r="E7" s="113"/>
      <c r="F7" s="113"/>
      <c r="G7" s="113"/>
      <c r="H7" s="113"/>
      <c r="I7" s="113"/>
      <c r="J7" s="105" t="s">
        <v>27</v>
      </c>
      <c r="K7" s="105" t="s">
        <v>28</v>
      </c>
      <c r="L7" s="105" t="s">
        <v>29</v>
      </c>
      <c r="M7" s="105" t="s">
        <v>27</v>
      </c>
      <c r="N7" s="105" t="s">
        <v>28</v>
      </c>
      <c r="O7" s="105" t="s">
        <v>29</v>
      </c>
      <c r="P7" s="105" t="s">
        <v>27</v>
      </c>
      <c r="Q7" s="105" t="s">
        <v>28</v>
      </c>
      <c r="R7" s="105" t="s">
        <v>29</v>
      </c>
      <c r="S7" s="105" t="s">
        <v>27</v>
      </c>
      <c r="T7" s="105" t="s">
        <v>28</v>
      </c>
      <c r="U7" s="106" t="s">
        <v>30</v>
      </c>
      <c r="V7" s="105" t="s">
        <v>27</v>
      </c>
      <c r="W7" s="105" t="s">
        <v>28</v>
      </c>
      <c r="X7" s="105" t="s">
        <v>29</v>
      </c>
      <c r="Y7" s="105" t="s">
        <v>27</v>
      </c>
      <c r="Z7" s="105" t="s">
        <v>28</v>
      </c>
      <c r="AA7" s="105" t="s">
        <v>29</v>
      </c>
      <c r="AB7" s="105" t="s">
        <v>27</v>
      </c>
      <c r="AC7" s="105" t="s">
        <v>28</v>
      </c>
      <c r="AD7" s="105" t="s">
        <v>29</v>
      </c>
      <c r="AE7" s="105" t="s">
        <v>27</v>
      </c>
      <c r="AF7" s="105" t="s">
        <v>28</v>
      </c>
      <c r="AG7" s="106" t="s">
        <v>30</v>
      </c>
      <c r="AH7" s="105" t="s">
        <v>27</v>
      </c>
      <c r="AI7" s="105" t="s">
        <v>28</v>
      </c>
      <c r="AJ7" s="105" t="s">
        <v>29</v>
      </c>
      <c r="AK7" s="105" t="s">
        <v>27</v>
      </c>
      <c r="AL7" s="105" t="s">
        <v>28</v>
      </c>
      <c r="AM7" s="105" t="s">
        <v>29</v>
      </c>
      <c r="AN7" s="105" t="s">
        <v>27</v>
      </c>
      <c r="AO7" s="105" t="s">
        <v>28</v>
      </c>
      <c r="AP7" s="105" t="s">
        <v>29</v>
      </c>
      <c r="AQ7" s="105" t="s">
        <v>27</v>
      </c>
      <c r="AR7" s="105" t="s">
        <v>28</v>
      </c>
      <c r="AS7" s="106" t="s">
        <v>30</v>
      </c>
      <c r="AT7" s="105" t="s">
        <v>27</v>
      </c>
      <c r="AU7" s="105" t="s">
        <v>28</v>
      </c>
      <c r="AV7" s="105" t="s">
        <v>29</v>
      </c>
      <c r="AW7" s="105" t="s">
        <v>27</v>
      </c>
      <c r="AX7" s="105" t="s">
        <v>28</v>
      </c>
      <c r="AY7" s="105" t="s">
        <v>29</v>
      </c>
      <c r="AZ7" s="105" t="s">
        <v>27</v>
      </c>
      <c r="BA7" s="105" t="s">
        <v>28</v>
      </c>
      <c r="BB7" s="105" t="s">
        <v>29</v>
      </c>
      <c r="BC7" s="105" t="s">
        <v>27</v>
      </c>
      <c r="BD7" s="105" t="s">
        <v>28</v>
      </c>
      <c r="BE7" s="106" t="s">
        <v>30</v>
      </c>
      <c r="BF7" s="105" t="s">
        <v>27</v>
      </c>
      <c r="BG7" s="105" t="s">
        <v>28</v>
      </c>
      <c r="BH7" s="106" t="s">
        <v>30</v>
      </c>
    </row>
    <row r="8" spans="1:60">
      <c r="A8" s="8"/>
      <c r="B8" s="19" t="s">
        <v>42</v>
      </c>
      <c r="C8" s="8"/>
      <c r="D8" s="8"/>
      <c r="E8" s="8"/>
      <c r="F8" s="8"/>
      <c r="G8" s="8"/>
      <c r="H8" s="8"/>
      <c r="I8" s="8"/>
      <c r="J8" s="8"/>
      <c r="K8" s="118"/>
      <c r="L8" s="8"/>
      <c r="M8" s="8"/>
      <c r="N8" s="118"/>
      <c r="O8" s="8"/>
      <c r="P8" s="8"/>
      <c r="Q8" s="11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14"/>
      <c r="BG8" s="14"/>
      <c r="BH8" s="14"/>
    </row>
    <row r="9" spans="1:60" s="15" customFormat="1" ht="42">
      <c r="A9" s="87" t="s">
        <v>70</v>
      </c>
      <c r="B9" s="88" t="s">
        <v>71</v>
      </c>
      <c r="C9" s="20" t="s">
        <v>32</v>
      </c>
      <c r="D9" s="20" t="s">
        <v>72</v>
      </c>
      <c r="E9" s="2" t="s">
        <v>73</v>
      </c>
      <c r="F9" s="2" t="s">
        <v>74</v>
      </c>
      <c r="G9" s="2" t="s">
        <v>75</v>
      </c>
      <c r="H9" s="2" t="s">
        <v>33</v>
      </c>
      <c r="I9" s="2">
        <v>12</v>
      </c>
      <c r="J9" s="7">
        <v>1</v>
      </c>
      <c r="K9" s="115">
        <v>1</v>
      </c>
      <c r="L9" s="7">
        <f>IF(J9=0," ",(IF(K9&gt;J9,100,(K9/J9)*100)))</f>
        <v>100</v>
      </c>
      <c r="M9" s="7">
        <v>1</v>
      </c>
      <c r="N9" s="115">
        <v>1</v>
      </c>
      <c r="O9" s="7">
        <f>IF(M9=0," ",(IF(N9&gt;M9,100,(N9/M9)*100)))</f>
        <v>100</v>
      </c>
      <c r="P9" s="7">
        <v>1</v>
      </c>
      <c r="Q9" s="115">
        <v>1</v>
      </c>
      <c r="R9" s="7">
        <f>IF(P9=0," ",(IF(Q9&gt;P9,100,(Q9/P9)*100)))</f>
        <v>100</v>
      </c>
      <c r="S9" s="7">
        <f>+J9+M9+P9</f>
        <v>3</v>
      </c>
      <c r="T9" s="7">
        <f>+K9+N9+Q9</f>
        <v>3</v>
      </c>
      <c r="U9" s="7">
        <f>IF(S9=0," ",(IF(T9&gt;S9,100,(T9/S9)*100)))</f>
        <v>100</v>
      </c>
      <c r="V9" s="7">
        <v>1</v>
      </c>
      <c r="W9" s="7"/>
      <c r="X9" s="7"/>
      <c r="Y9" s="7">
        <v>1</v>
      </c>
      <c r="Z9" s="7"/>
      <c r="AA9" s="7"/>
      <c r="AB9" s="7">
        <v>1</v>
      </c>
      <c r="AC9" s="7"/>
      <c r="AD9" s="7"/>
      <c r="AE9" s="7">
        <f>+V9+Y9+AB9</f>
        <v>3</v>
      </c>
      <c r="AF9" s="7">
        <f>+W9+Z9+AC9</f>
        <v>0</v>
      </c>
      <c r="AG9" s="7">
        <f>IF(AE9=0," ",(IF(AF9&gt;AE9,100,(AF9/AE9)*100)))</f>
        <v>0</v>
      </c>
      <c r="AH9" s="7">
        <v>1</v>
      </c>
      <c r="AI9" s="7"/>
      <c r="AJ9" s="14"/>
      <c r="AK9" s="14">
        <v>1</v>
      </c>
      <c r="AL9" s="14"/>
      <c r="AM9" s="14"/>
      <c r="AN9" s="14">
        <v>1</v>
      </c>
      <c r="AO9" s="14"/>
      <c r="AP9" s="14"/>
      <c r="AQ9" s="7">
        <f>+AH9+AK9+AN9</f>
        <v>3</v>
      </c>
      <c r="AR9" s="7">
        <f>+AI9+AL9+AO9</f>
        <v>0</v>
      </c>
      <c r="AS9" s="7">
        <f>IF(AQ9=0," ",(IF(AR9&gt;AQ9,100,(AR9/AQ9)*100)))</f>
        <v>0</v>
      </c>
      <c r="AT9" s="14">
        <v>1</v>
      </c>
      <c r="AU9" s="14"/>
      <c r="AV9" s="14"/>
      <c r="AW9" s="14">
        <v>1</v>
      </c>
      <c r="AX9" s="14"/>
      <c r="AY9" s="14"/>
      <c r="AZ9" s="14">
        <v>1</v>
      </c>
      <c r="BA9" s="14"/>
      <c r="BB9" s="14"/>
      <c r="BC9" s="7">
        <f>+AT9+AW9+AZ9</f>
        <v>3</v>
      </c>
      <c r="BD9" s="7">
        <f>+AU9+AX9+BA9</f>
        <v>0</v>
      </c>
      <c r="BE9" s="7">
        <f>IF(BC9=0," ",(IF(BD9&gt;BC9,100,(BD9/BC9)*100)))</f>
        <v>0</v>
      </c>
      <c r="BF9" s="7">
        <f>+S9+AE9+AQ9+BC9</f>
        <v>12</v>
      </c>
      <c r="BG9" s="7">
        <f>+T9+AF9+AR9+BD9</f>
        <v>3</v>
      </c>
      <c r="BH9" s="16">
        <f>IF(BF9=0," ",(IF(BG9&gt;BF9,100,(BG9/BF9))))</f>
        <v>0.25</v>
      </c>
    </row>
    <row r="10" spans="1:60" s="15" customFormat="1" ht="42">
      <c r="A10" s="87"/>
      <c r="B10" s="88"/>
      <c r="C10" s="20" t="s">
        <v>32</v>
      </c>
      <c r="D10" s="20" t="s">
        <v>72</v>
      </c>
      <c r="E10" s="2" t="s">
        <v>73</v>
      </c>
      <c r="F10" s="2" t="s">
        <v>74</v>
      </c>
      <c r="G10" s="2" t="s">
        <v>76</v>
      </c>
      <c r="H10" s="2" t="s">
        <v>33</v>
      </c>
      <c r="I10" s="2">
        <v>12</v>
      </c>
      <c r="J10" s="7">
        <v>1</v>
      </c>
      <c r="K10" s="115">
        <v>1</v>
      </c>
      <c r="L10" s="7">
        <f t="shared" ref="L10:L14" si="0">IF(J10=0," ",(IF(K10&gt;J10,100,(K10/J10)*100)))</f>
        <v>100</v>
      </c>
      <c r="M10" s="7">
        <v>1</v>
      </c>
      <c r="N10" s="115">
        <v>1</v>
      </c>
      <c r="O10" s="7">
        <f t="shared" ref="O10:O14" si="1">IF(M10=0," ",(IF(N10&gt;M10,100,(N10/M10)*100)))</f>
        <v>100</v>
      </c>
      <c r="P10" s="7">
        <v>1</v>
      </c>
      <c r="Q10" s="115">
        <v>1</v>
      </c>
      <c r="R10" s="7">
        <f t="shared" ref="R10:R14" si="2">IF(P10=0," ",(IF(Q10&gt;P10,100,(Q10/P10)*100)))</f>
        <v>100</v>
      </c>
      <c r="S10" s="7">
        <f>+J10+M10+P10</f>
        <v>3</v>
      </c>
      <c r="T10" s="7">
        <f>+K10+N10+Q10</f>
        <v>3</v>
      </c>
      <c r="U10" s="7">
        <f>IF(S10=0," ",(IF(T10&gt;S10,100,(T10/S10)*100)))</f>
        <v>100</v>
      </c>
      <c r="V10" s="7">
        <v>1</v>
      </c>
      <c r="W10" s="7"/>
      <c r="X10" s="7"/>
      <c r="Y10" s="7">
        <v>1</v>
      </c>
      <c r="Z10" s="7"/>
      <c r="AA10" s="7"/>
      <c r="AB10" s="7">
        <v>1</v>
      </c>
      <c r="AC10" s="7"/>
      <c r="AD10" s="7"/>
      <c r="AE10" s="7">
        <f>+V10+Y10+AB10</f>
        <v>3</v>
      </c>
      <c r="AF10" s="7">
        <f>+W10+Z10+AC10</f>
        <v>0</v>
      </c>
      <c r="AG10" s="7">
        <f>IF(AE10=0," ",(IF(AF10&gt;AE10,100,(AF10/AE10)*100)))</f>
        <v>0</v>
      </c>
      <c r="AH10" s="7">
        <v>1</v>
      </c>
      <c r="AI10" s="7"/>
      <c r="AJ10" s="14"/>
      <c r="AK10" s="14">
        <v>1</v>
      </c>
      <c r="AL10" s="14"/>
      <c r="AM10" s="14"/>
      <c r="AN10" s="14">
        <v>1</v>
      </c>
      <c r="AO10" s="14"/>
      <c r="AP10" s="14"/>
      <c r="AQ10" s="7">
        <f>+AH10+AK10+AN10</f>
        <v>3</v>
      </c>
      <c r="AR10" s="7">
        <f>+AI10+AL10+AO10</f>
        <v>0</v>
      </c>
      <c r="AS10" s="7">
        <f>IF(AQ10=0," ",(IF(AR10&gt;AQ10,100,(AR10/AQ10)*100)))</f>
        <v>0</v>
      </c>
      <c r="AT10" s="14">
        <v>1</v>
      </c>
      <c r="AU10" s="14"/>
      <c r="AV10" s="14"/>
      <c r="AW10" s="14">
        <v>1</v>
      </c>
      <c r="AX10" s="14"/>
      <c r="AY10" s="14"/>
      <c r="AZ10" s="14">
        <v>1</v>
      </c>
      <c r="BA10" s="14"/>
      <c r="BB10" s="14"/>
      <c r="BC10" s="7">
        <f>+AT10+AW10+AZ10</f>
        <v>3</v>
      </c>
      <c r="BD10" s="7">
        <f>+AU10+AX10+BA10</f>
        <v>0</v>
      </c>
      <c r="BE10" s="7">
        <f>IF(BC10=0," ",(IF(BD10&gt;BC10,100,(BD10/BC10)*100)))</f>
        <v>0</v>
      </c>
      <c r="BF10" s="7">
        <f t="shared" ref="BF10:BG15" si="3">+S10+AE10+AQ10+BC10</f>
        <v>12</v>
      </c>
      <c r="BG10" s="7">
        <f t="shared" si="3"/>
        <v>3</v>
      </c>
      <c r="BH10" s="16">
        <f t="shared" ref="BH10:BH15" si="4">IF(BF10=0," ",(IF(BG10&gt;BF10,100,(BG10/BF10))))</f>
        <v>0.25</v>
      </c>
    </row>
    <row r="11" spans="1:60" s="15" customFormat="1" ht="56">
      <c r="A11" s="9" t="s">
        <v>77</v>
      </c>
      <c r="B11" s="2" t="s">
        <v>78</v>
      </c>
      <c r="C11" s="20" t="s">
        <v>32</v>
      </c>
      <c r="D11" s="20" t="s">
        <v>79</v>
      </c>
      <c r="E11" s="2" t="s">
        <v>73</v>
      </c>
      <c r="F11" s="2" t="s">
        <v>74</v>
      </c>
      <c r="G11" s="2" t="s">
        <v>80</v>
      </c>
      <c r="H11" s="2" t="s">
        <v>33</v>
      </c>
      <c r="I11" s="2">
        <v>1</v>
      </c>
      <c r="J11" s="7"/>
      <c r="K11" s="115"/>
      <c r="L11" s="7" t="str">
        <f t="shared" si="0"/>
        <v xml:space="preserve"> </v>
      </c>
      <c r="M11" s="7"/>
      <c r="N11" s="115"/>
      <c r="O11" s="7" t="str">
        <f t="shared" si="1"/>
        <v xml:space="preserve"> </v>
      </c>
      <c r="P11" s="7"/>
      <c r="Q11" s="115"/>
      <c r="R11" s="7" t="str">
        <f t="shared" si="2"/>
        <v xml:space="preserve"> </v>
      </c>
      <c r="S11" s="7">
        <f t="shared" ref="S11:T15" si="5">+J11+M11+P11</f>
        <v>0</v>
      </c>
      <c r="T11" s="7">
        <f t="shared" si="5"/>
        <v>0</v>
      </c>
      <c r="U11" s="7" t="str">
        <f t="shared" ref="U11:U15" si="6">IF(S11=0," ",(IF(T11&gt;S11,100,(T11/S11)*100)))</f>
        <v xml:space="preserve"> </v>
      </c>
      <c r="V11" s="7"/>
      <c r="W11" s="7"/>
      <c r="X11" s="7"/>
      <c r="Y11" s="7"/>
      <c r="Z11" s="7"/>
      <c r="AA11" s="7"/>
      <c r="AB11" s="7"/>
      <c r="AC11" s="7"/>
      <c r="AD11" s="7"/>
      <c r="AE11" s="7">
        <f t="shared" ref="AE11:AF15" si="7">+V11+Y11+AB11</f>
        <v>0</v>
      </c>
      <c r="AF11" s="7">
        <f t="shared" si="7"/>
        <v>0</v>
      </c>
      <c r="AG11" s="7" t="str">
        <f t="shared" ref="AG11:AG15" si="8">IF(AE11=0," ",(IF(AF11&gt;AE11,100,(AF11/AE11)*100)))</f>
        <v xml:space="preserve"> </v>
      </c>
      <c r="AH11" s="7"/>
      <c r="AI11" s="7"/>
      <c r="AJ11" s="14"/>
      <c r="AK11" s="14">
        <v>1</v>
      </c>
      <c r="AL11" s="14"/>
      <c r="AM11" s="14"/>
      <c r="AN11" s="14"/>
      <c r="AO11" s="14"/>
      <c r="AP11" s="14"/>
      <c r="AQ11" s="7">
        <f t="shared" ref="AQ11:AR15" si="9">+AH11+AK11+AN11</f>
        <v>1</v>
      </c>
      <c r="AR11" s="7">
        <f t="shared" si="9"/>
        <v>0</v>
      </c>
      <c r="AS11" s="7">
        <f t="shared" ref="AS11:AS15" si="10">IF(AQ11=0," ",(IF(AR11&gt;AQ11,100,(AR11/AQ11)*100)))</f>
        <v>0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7">
        <f t="shared" ref="BC11:BD15" si="11">+AT11+AW11+AZ11</f>
        <v>0</v>
      </c>
      <c r="BD11" s="7">
        <f t="shared" si="11"/>
        <v>0</v>
      </c>
      <c r="BE11" s="7" t="str">
        <f t="shared" ref="BE11:BE15" si="12">IF(BC11=0," ",(IF(BD11&gt;BC11,100,(BD11/BC11)*100)))</f>
        <v xml:space="preserve"> </v>
      </c>
      <c r="BF11" s="7">
        <f t="shared" si="3"/>
        <v>1</v>
      </c>
      <c r="BG11" s="7">
        <f t="shared" si="3"/>
        <v>0</v>
      </c>
      <c r="BH11" s="16">
        <f t="shared" si="4"/>
        <v>0</v>
      </c>
    </row>
    <row r="12" spans="1:60" s="15" customFormat="1" ht="42">
      <c r="A12" s="9" t="s">
        <v>81</v>
      </c>
      <c r="B12" s="2" t="s">
        <v>82</v>
      </c>
      <c r="C12" s="20" t="s">
        <v>32</v>
      </c>
      <c r="D12" s="20" t="s">
        <v>72</v>
      </c>
      <c r="E12" s="2" t="s">
        <v>73</v>
      </c>
      <c r="F12" s="2" t="s">
        <v>74</v>
      </c>
      <c r="G12" s="2" t="s">
        <v>83</v>
      </c>
      <c r="H12" s="2" t="s">
        <v>84</v>
      </c>
      <c r="I12" s="2">
        <v>12</v>
      </c>
      <c r="J12" s="7">
        <v>1</v>
      </c>
      <c r="K12" s="115">
        <v>1</v>
      </c>
      <c r="L12" s="7">
        <f t="shared" si="0"/>
        <v>100</v>
      </c>
      <c r="M12" s="7">
        <v>1</v>
      </c>
      <c r="N12" s="115">
        <v>1</v>
      </c>
      <c r="O12" s="7">
        <f t="shared" si="1"/>
        <v>100</v>
      </c>
      <c r="P12" s="7">
        <v>1</v>
      </c>
      <c r="Q12" s="115">
        <v>1</v>
      </c>
      <c r="R12" s="7">
        <f t="shared" si="2"/>
        <v>100</v>
      </c>
      <c r="S12" s="7">
        <f>+J12+M12+P12</f>
        <v>3</v>
      </c>
      <c r="T12" s="7">
        <f>+K12+N12+Q12</f>
        <v>3</v>
      </c>
      <c r="U12" s="7">
        <f>IF(S12=0," ",(IF(T12&gt;S12,100,(T12/S12)*100)))</f>
        <v>100</v>
      </c>
      <c r="V12" s="7">
        <v>1</v>
      </c>
      <c r="W12" s="7"/>
      <c r="X12" s="7"/>
      <c r="Y12" s="7">
        <v>1</v>
      </c>
      <c r="Z12" s="7"/>
      <c r="AA12" s="7"/>
      <c r="AB12" s="7">
        <v>1</v>
      </c>
      <c r="AC12" s="7"/>
      <c r="AD12" s="7"/>
      <c r="AE12" s="7">
        <f>+V12+Y12+AB12</f>
        <v>3</v>
      </c>
      <c r="AF12" s="7">
        <f>+W12+Z12+AC12</f>
        <v>0</v>
      </c>
      <c r="AG12" s="7">
        <f>IF(AE12=0," ",(IF(AF12&gt;AE12,100,(AF12/AE12)*100)))</f>
        <v>0</v>
      </c>
      <c r="AH12" s="7">
        <v>1</v>
      </c>
      <c r="AI12" s="7"/>
      <c r="AJ12" s="14"/>
      <c r="AK12" s="14">
        <v>1</v>
      </c>
      <c r="AL12" s="14"/>
      <c r="AM12" s="14"/>
      <c r="AN12" s="14">
        <v>1</v>
      </c>
      <c r="AO12" s="14"/>
      <c r="AP12" s="14"/>
      <c r="AQ12" s="7">
        <f>+AH12+AK12+AN12</f>
        <v>3</v>
      </c>
      <c r="AR12" s="7">
        <f>+AI12+AL12+AO12</f>
        <v>0</v>
      </c>
      <c r="AS12" s="7">
        <f>IF(AQ12=0," ",(IF(AR12&gt;AQ12,100,(AR12/AQ12)*100)))</f>
        <v>0</v>
      </c>
      <c r="AT12" s="14">
        <v>1</v>
      </c>
      <c r="AU12" s="14"/>
      <c r="AV12" s="14"/>
      <c r="AW12" s="14">
        <v>1</v>
      </c>
      <c r="AX12" s="14"/>
      <c r="AY12" s="14"/>
      <c r="AZ12" s="14">
        <v>1</v>
      </c>
      <c r="BA12" s="14"/>
      <c r="BB12" s="14"/>
      <c r="BC12" s="7">
        <f>+AT12+AW12+AZ12</f>
        <v>3</v>
      </c>
      <c r="BD12" s="7">
        <f>+AU12+AX12+BA12</f>
        <v>0</v>
      </c>
      <c r="BE12" s="7">
        <f>IF(BC12=0," ",(IF(BD12&gt;BC12,100,(BD12/BC12)*100)))</f>
        <v>0</v>
      </c>
      <c r="BF12" s="7">
        <f t="shared" si="3"/>
        <v>12</v>
      </c>
      <c r="BG12" s="7">
        <f t="shared" si="3"/>
        <v>3</v>
      </c>
      <c r="BH12" s="16">
        <f t="shared" si="4"/>
        <v>0.25</v>
      </c>
    </row>
    <row r="13" spans="1:60" s="15" customFormat="1" ht="42">
      <c r="A13" s="9" t="s">
        <v>85</v>
      </c>
      <c r="B13" s="2" t="s">
        <v>86</v>
      </c>
      <c r="C13" s="20" t="s">
        <v>32</v>
      </c>
      <c r="D13" s="20" t="s">
        <v>72</v>
      </c>
      <c r="E13" s="2" t="s">
        <v>73</v>
      </c>
      <c r="F13" s="2" t="s">
        <v>74</v>
      </c>
      <c r="G13" s="2" t="s">
        <v>87</v>
      </c>
      <c r="H13" s="2" t="s">
        <v>88</v>
      </c>
      <c r="I13" s="2">
        <v>12</v>
      </c>
      <c r="J13" s="7">
        <v>1</v>
      </c>
      <c r="K13" s="115">
        <v>1</v>
      </c>
      <c r="L13" s="7">
        <f t="shared" si="0"/>
        <v>100</v>
      </c>
      <c r="M13" s="7">
        <v>1</v>
      </c>
      <c r="N13" s="115">
        <v>1</v>
      </c>
      <c r="O13" s="7">
        <f t="shared" si="1"/>
        <v>100</v>
      </c>
      <c r="P13" s="7">
        <v>1</v>
      </c>
      <c r="Q13" s="115">
        <v>1</v>
      </c>
      <c r="R13" s="7">
        <f t="shared" si="2"/>
        <v>100</v>
      </c>
      <c r="S13" s="7">
        <f t="shared" ref="S13:T14" si="13">+J13+M13+P13</f>
        <v>3</v>
      </c>
      <c r="T13" s="7">
        <f t="shared" si="13"/>
        <v>3</v>
      </c>
      <c r="U13" s="7">
        <f t="shared" ref="U13:U14" si="14">IF(S13=0," ",(IF(T13&gt;S13,100,(T13/S13)*100)))</f>
        <v>100</v>
      </c>
      <c r="V13" s="7">
        <v>1</v>
      </c>
      <c r="W13" s="7"/>
      <c r="X13" s="7"/>
      <c r="Y13" s="7">
        <v>1</v>
      </c>
      <c r="Z13" s="7"/>
      <c r="AA13" s="7"/>
      <c r="AB13" s="7">
        <v>1</v>
      </c>
      <c r="AC13" s="7"/>
      <c r="AD13" s="7"/>
      <c r="AE13" s="7">
        <f t="shared" ref="AE13:AF14" si="15">+V13+Y13+AB13</f>
        <v>3</v>
      </c>
      <c r="AF13" s="7">
        <f t="shared" si="15"/>
        <v>0</v>
      </c>
      <c r="AG13" s="7">
        <f t="shared" ref="AG13:AG14" si="16">IF(AE13=0," ",(IF(AF13&gt;AE13,100,(AF13/AE13)*100)))</f>
        <v>0</v>
      </c>
      <c r="AH13" s="7">
        <v>1</v>
      </c>
      <c r="AI13" s="7"/>
      <c r="AJ13" s="14"/>
      <c r="AK13" s="14">
        <v>1</v>
      </c>
      <c r="AL13" s="14"/>
      <c r="AM13" s="14"/>
      <c r="AN13" s="14">
        <v>1</v>
      </c>
      <c r="AO13" s="14"/>
      <c r="AP13" s="14"/>
      <c r="AQ13" s="7">
        <f t="shared" ref="AQ13:AR14" si="17">+AH13+AK13+AN13</f>
        <v>3</v>
      </c>
      <c r="AR13" s="7">
        <f t="shared" si="17"/>
        <v>0</v>
      </c>
      <c r="AS13" s="7">
        <f t="shared" ref="AS13:AS14" si="18">IF(AQ13=0," ",(IF(AR13&gt;AQ13,100,(AR13/AQ13)*100)))</f>
        <v>0</v>
      </c>
      <c r="AT13" s="14">
        <v>1</v>
      </c>
      <c r="AU13" s="14"/>
      <c r="AV13" s="14"/>
      <c r="AW13" s="14">
        <v>1</v>
      </c>
      <c r="AX13" s="14"/>
      <c r="AY13" s="14"/>
      <c r="AZ13" s="14">
        <v>1</v>
      </c>
      <c r="BA13" s="14"/>
      <c r="BB13" s="14"/>
      <c r="BC13" s="7">
        <f t="shared" ref="BC13:BD14" si="19">+AT13+AW13+AZ13</f>
        <v>3</v>
      </c>
      <c r="BD13" s="7">
        <f t="shared" si="19"/>
        <v>0</v>
      </c>
      <c r="BE13" s="7">
        <f t="shared" ref="BE13:BE14" si="20">IF(BC13=0," ",(IF(BD13&gt;BC13,100,(BD13/BC13)*100)))</f>
        <v>0</v>
      </c>
      <c r="BF13" s="7">
        <f t="shared" si="3"/>
        <v>12</v>
      </c>
      <c r="BG13" s="7">
        <f t="shared" si="3"/>
        <v>3</v>
      </c>
      <c r="BH13" s="16">
        <f t="shared" si="4"/>
        <v>0.25</v>
      </c>
    </row>
    <row r="14" spans="1:60" s="15" customFormat="1" ht="42">
      <c r="A14" s="9" t="s">
        <v>89</v>
      </c>
      <c r="B14" s="2" t="s">
        <v>90</v>
      </c>
      <c r="C14" s="20" t="s">
        <v>32</v>
      </c>
      <c r="D14" s="20" t="s">
        <v>72</v>
      </c>
      <c r="E14" s="2" t="s">
        <v>73</v>
      </c>
      <c r="F14" s="2" t="s">
        <v>74</v>
      </c>
      <c r="G14" s="2" t="s">
        <v>83</v>
      </c>
      <c r="H14" s="2" t="s">
        <v>84</v>
      </c>
      <c r="I14" s="2">
        <v>12</v>
      </c>
      <c r="J14" s="7">
        <v>1</v>
      </c>
      <c r="K14" s="115">
        <v>1</v>
      </c>
      <c r="L14" s="7">
        <f t="shared" si="0"/>
        <v>100</v>
      </c>
      <c r="M14" s="7">
        <v>1</v>
      </c>
      <c r="N14" s="115">
        <v>1</v>
      </c>
      <c r="O14" s="7">
        <f t="shared" si="1"/>
        <v>100</v>
      </c>
      <c r="P14" s="7">
        <v>1</v>
      </c>
      <c r="Q14" s="115">
        <v>1</v>
      </c>
      <c r="R14" s="7">
        <f t="shared" si="2"/>
        <v>100</v>
      </c>
      <c r="S14" s="7">
        <f t="shared" si="13"/>
        <v>3</v>
      </c>
      <c r="T14" s="7">
        <f t="shared" si="13"/>
        <v>3</v>
      </c>
      <c r="U14" s="7">
        <f t="shared" si="14"/>
        <v>100</v>
      </c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f t="shared" si="15"/>
        <v>3</v>
      </c>
      <c r="AF14" s="7">
        <f t="shared" si="15"/>
        <v>0</v>
      </c>
      <c r="AG14" s="7">
        <f t="shared" si="16"/>
        <v>0</v>
      </c>
      <c r="AH14" s="7">
        <v>1</v>
      </c>
      <c r="AI14" s="7"/>
      <c r="AJ14" s="14"/>
      <c r="AK14" s="14">
        <v>1</v>
      </c>
      <c r="AL14" s="14"/>
      <c r="AM14" s="14"/>
      <c r="AN14" s="14">
        <v>1</v>
      </c>
      <c r="AO14" s="14"/>
      <c r="AP14" s="14"/>
      <c r="AQ14" s="7">
        <f t="shared" si="17"/>
        <v>3</v>
      </c>
      <c r="AR14" s="7">
        <f t="shared" si="17"/>
        <v>0</v>
      </c>
      <c r="AS14" s="7">
        <f t="shared" si="18"/>
        <v>0</v>
      </c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7">
        <f t="shared" si="19"/>
        <v>3</v>
      </c>
      <c r="BD14" s="7">
        <f t="shared" si="19"/>
        <v>0</v>
      </c>
      <c r="BE14" s="7">
        <f t="shared" si="20"/>
        <v>0</v>
      </c>
      <c r="BF14" s="7">
        <f t="shared" si="3"/>
        <v>12</v>
      </c>
      <c r="BG14" s="7">
        <f t="shared" si="3"/>
        <v>3</v>
      </c>
      <c r="BH14" s="16">
        <f t="shared" si="4"/>
        <v>0.25</v>
      </c>
    </row>
    <row r="15" spans="1:60" s="15" customFormat="1" ht="42">
      <c r="A15" s="9" t="s">
        <v>91</v>
      </c>
      <c r="B15" s="85" t="s">
        <v>273</v>
      </c>
      <c r="C15" s="20" t="s">
        <v>32</v>
      </c>
      <c r="D15" s="20" t="s">
        <v>72</v>
      </c>
      <c r="E15" s="2" t="s">
        <v>73</v>
      </c>
      <c r="F15" s="2" t="s">
        <v>74</v>
      </c>
      <c r="G15" s="2" t="s">
        <v>92</v>
      </c>
      <c r="H15" s="2" t="s">
        <v>38</v>
      </c>
      <c r="I15" s="2">
        <v>1</v>
      </c>
      <c r="J15" s="7"/>
      <c r="K15" s="115"/>
      <c r="L15" s="7" t="str">
        <f t="shared" ref="L15" si="21">IF(J15=0," ",(IF(K15&gt;J19,100,(K19/J19)*100)))</f>
        <v xml:space="preserve"> </v>
      </c>
      <c r="M15" s="7"/>
      <c r="N15" s="115"/>
      <c r="O15" s="7" t="str">
        <f t="shared" ref="O15" si="22">IF(M15=0," ",(IF(N15&gt;M19,100,(N19/M19)*100)))</f>
        <v xml:space="preserve"> </v>
      </c>
      <c r="P15" s="7"/>
      <c r="Q15" s="115"/>
      <c r="R15" s="7" t="str">
        <f t="shared" ref="R15" si="23">IF(P15=0," ",(IF(Q15&gt;P19,100,(Q19/P19)*100)))</f>
        <v xml:space="preserve"> </v>
      </c>
      <c r="S15" s="7">
        <f t="shared" si="5"/>
        <v>0</v>
      </c>
      <c r="T15" s="7">
        <f t="shared" si="5"/>
        <v>0</v>
      </c>
      <c r="U15" s="7" t="str">
        <f t="shared" si="6"/>
        <v xml:space="preserve"> </v>
      </c>
      <c r="V15" s="7"/>
      <c r="W15" s="7"/>
      <c r="X15" s="7"/>
      <c r="Y15" s="7"/>
      <c r="Z15" s="7"/>
      <c r="AA15" s="7"/>
      <c r="AB15" s="7"/>
      <c r="AC15" s="7"/>
      <c r="AD15" s="7"/>
      <c r="AE15" s="7">
        <f t="shared" si="7"/>
        <v>0</v>
      </c>
      <c r="AF15" s="7">
        <f t="shared" si="7"/>
        <v>0</v>
      </c>
      <c r="AG15" s="7" t="str">
        <f t="shared" si="8"/>
        <v xml:space="preserve"> </v>
      </c>
      <c r="AH15" s="7"/>
      <c r="AI15" s="7"/>
      <c r="AJ15" s="14"/>
      <c r="AK15" s="14"/>
      <c r="AL15" s="14"/>
      <c r="AM15" s="14"/>
      <c r="AN15" s="14"/>
      <c r="AO15" s="14"/>
      <c r="AP15" s="14"/>
      <c r="AQ15" s="7">
        <f t="shared" si="9"/>
        <v>0</v>
      </c>
      <c r="AR15" s="7">
        <f t="shared" si="9"/>
        <v>0</v>
      </c>
      <c r="AS15" s="7" t="str">
        <f t="shared" si="10"/>
        <v xml:space="preserve"> </v>
      </c>
      <c r="AT15" s="14"/>
      <c r="AU15" s="14"/>
      <c r="AV15" s="14"/>
      <c r="AW15" s="14"/>
      <c r="AX15" s="14"/>
      <c r="AY15" s="14"/>
      <c r="AZ15" s="14">
        <v>1</v>
      </c>
      <c r="BA15" s="14"/>
      <c r="BB15" s="14"/>
      <c r="BC15" s="7">
        <f t="shared" si="11"/>
        <v>1</v>
      </c>
      <c r="BD15" s="7">
        <f t="shared" si="11"/>
        <v>0</v>
      </c>
      <c r="BE15" s="7">
        <f t="shared" si="12"/>
        <v>0</v>
      </c>
      <c r="BF15" s="7">
        <f t="shared" si="3"/>
        <v>1</v>
      </c>
      <c r="BG15" s="7">
        <f t="shared" si="3"/>
        <v>0</v>
      </c>
      <c r="BH15" s="16">
        <f t="shared" si="4"/>
        <v>0</v>
      </c>
    </row>
  </sheetData>
  <mergeCells count="37">
    <mergeCell ref="B2:H2"/>
    <mergeCell ref="C4:C7"/>
    <mergeCell ref="D4:D7"/>
    <mergeCell ref="E4:E7"/>
    <mergeCell ref="F4:F7"/>
    <mergeCell ref="AT4:BE4"/>
    <mergeCell ref="BF4:BH6"/>
    <mergeCell ref="J5:U5"/>
    <mergeCell ref="V5:AG5"/>
    <mergeCell ref="AH5:AS5"/>
    <mergeCell ref="AT5:BE5"/>
    <mergeCell ref="J6:L6"/>
    <mergeCell ref="M6:O6"/>
    <mergeCell ref="P6:R6"/>
    <mergeCell ref="S6:U6"/>
    <mergeCell ref="J4:U4"/>
    <mergeCell ref="V4:AG4"/>
    <mergeCell ref="AH4:AS4"/>
    <mergeCell ref="V6:X6"/>
    <mergeCell ref="Y6:AA6"/>
    <mergeCell ref="AB6:AD6"/>
    <mergeCell ref="AZ6:BB6"/>
    <mergeCell ref="BC6:BE6"/>
    <mergeCell ref="A9:A10"/>
    <mergeCell ref="B9:B10"/>
    <mergeCell ref="AH6:AJ6"/>
    <mergeCell ref="AK6:AM6"/>
    <mergeCell ref="AN6:AP6"/>
    <mergeCell ref="AQ6:AS6"/>
    <mergeCell ref="AT6:AV6"/>
    <mergeCell ref="AW6:AY6"/>
    <mergeCell ref="G4:G7"/>
    <mergeCell ref="H4:H7"/>
    <mergeCell ref="I4:I7"/>
    <mergeCell ref="AE6:AG6"/>
    <mergeCell ref="A4:A7"/>
    <mergeCell ref="B4:B7"/>
  </mergeCells>
  <pageMargins left="0.70866141732283472" right="0.70866141732283472" top="0.74803149606299213" bottom="0.74803149606299213" header="0.31496062992125984" footer="0.31496062992125984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23"/>
  <sheetViews>
    <sheetView topLeftCell="V1" zoomScale="75" zoomScaleNormal="75" zoomScaleSheetLayoutView="70" zoomScalePageLayoutView="75" workbookViewId="0">
      <selection activeCell="BH8" sqref="BH8"/>
    </sheetView>
  </sheetViews>
  <sheetFormatPr baseColWidth="10" defaultColWidth="11.5" defaultRowHeight="14" x14ac:dyDescent="0"/>
  <cols>
    <col min="1" max="1" width="11.5" style="63"/>
    <col min="2" max="2" width="41.1640625" style="63" customWidth="1"/>
    <col min="3" max="3" width="33" style="63" customWidth="1"/>
    <col min="4" max="4" width="43.5" style="63" customWidth="1"/>
    <col min="5" max="5" width="16.83203125" style="63" customWidth="1"/>
    <col min="6" max="6" width="15.5" style="63" customWidth="1"/>
    <col min="7" max="7" width="18.6640625" style="63" customWidth="1"/>
    <col min="8" max="8" width="19.1640625" style="63" customWidth="1"/>
    <col min="9" max="9" width="17.33203125" style="63" customWidth="1"/>
    <col min="10" max="21" width="9.1640625" style="63" customWidth="1"/>
    <col min="22" max="59" width="5.1640625" style="63" customWidth="1"/>
    <col min="60" max="60" width="6.5" style="63" customWidth="1"/>
    <col min="61" max="16384" width="11.5" style="63"/>
  </cols>
  <sheetData>
    <row r="3" spans="1:60">
      <c r="B3" s="90" t="s">
        <v>262</v>
      </c>
      <c r="C3" s="90"/>
      <c r="D3" s="90"/>
      <c r="E3" s="90"/>
      <c r="F3" s="90"/>
      <c r="G3" s="90"/>
      <c r="H3" s="90"/>
    </row>
    <row r="5" spans="1:60" ht="15">
      <c r="A5" s="97" t="s">
        <v>0</v>
      </c>
      <c r="B5" s="98" t="s">
        <v>1</v>
      </c>
      <c r="C5" s="98" t="s">
        <v>2</v>
      </c>
      <c r="D5" s="98" t="s">
        <v>3</v>
      </c>
      <c r="E5" s="98" t="s">
        <v>4</v>
      </c>
      <c r="F5" s="98" t="s">
        <v>5</v>
      </c>
      <c r="G5" s="98" t="s">
        <v>6</v>
      </c>
      <c r="H5" s="98" t="s">
        <v>7</v>
      </c>
      <c r="I5" s="99" t="s">
        <v>41</v>
      </c>
      <c r="J5" s="102" t="s">
        <v>8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 t="s">
        <v>8</v>
      </c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 t="s">
        <v>8</v>
      </c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 t="s">
        <v>8</v>
      </c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3" t="s">
        <v>9</v>
      </c>
      <c r="BG5" s="103"/>
      <c r="BH5" s="103"/>
    </row>
    <row r="6" spans="1:60" ht="15">
      <c r="A6" s="97"/>
      <c r="B6" s="98"/>
      <c r="C6" s="98"/>
      <c r="D6" s="98"/>
      <c r="E6" s="98"/>
      <c r="F6" s="98"/>
      <c r="G6" s="98"/>
      <c r="H6" s="98"/>
      <c r="I6" s="100"/>
      <c r="J6" s="102" t="s">
        <v>10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 t="s">
        <v>11</v>
      </c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 t="s">
        <v>12</v>
      </c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 t="s">
        <v>13</v>
      </c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3"/>
      <c r="BG6" s="103"/>
      <c r="BH6" s="103"/>
    </row>
    <row r="7" spans="1:60" ht="15">
      <c r="A7" s="97"/>
      <c r="B7" s="98"/>
      <c r="C7" s="98"/>
      <c r="D7" s="98"/>
      <c r="E7" s="98"/>
      <c r="F7" s="98"/>
      <c r="G7" s="98"/>
      <c r="H7" s="98"/>
      <c r="I7" s="100"/>
      <c r="J7" s="104" t="s">
        <v>14</v>
      </c>
      <c r="K7" s="104"/>
      <c r="L7" s="104"/>
      <c r="M7" s="104" t="s">
        <v>15</v>
      </c>
      <c r="N7" s="104"/>
      <c r="O7" s="104"/>
      <c r="P7" s="104" t="s">
        <v>16</v>
      </c>
      <c r="Q7" s="104"/>
      <c r="R7" s="104"/>
      <c r="S7" s="103" t="s">
        <v>17</v>
      </c>
      <c r="T7" s="103"/>
      <c r="U7" s="103"/>
      <c r="V7" s="104" t="s">
        <v>18</v>
      </c>
      <c r="W7" s="104"/>
      <c r="X7" s="104"/>
      <c r="Y7" s="104" t="s">
        <v>19</v>
      </c>
      <c r="Z7" s="104"/>
      <c r="AA7" s="104"/>
      <c r="AB7" s="104" t="s">
        <v>20</v>
      </c>
      <c r="AC7" s="104"/>
      <c r="AD7" s="104"/>
      <c r="AE7" s="103" t="s">
        <v>17</v>
      </c>
      <c r="AF7" s="103"/>
      <c r="AG7" s="103"/>
      <c r="AH7" s="104" t="s">
        <v>21</v>
      </c>
      <c r="AI7" s="104"/>
      <c r="AJ7" s="104"/>
      <c r="AK7" s="104" t="s">
        <v>22</v>
      </c>
      <c r="AL7" s="104"/>
      <c r="AM7" s="104"/>
      <c r="AN7" s="104" t="s">
        <v>23</v>
      </c>
      <c r="AO7" s="104"/>
      <c r="AP7" s="104"/>
      <c r="AQ7" s="103" t="s">
        <v>17</v>
      </c>
      <c r="AR7" s="103"/>
      <c r="AS7" s="103"/>
      <c r="AT7" s="104" t="s">
        <v>24</v>
      </c>
      <c r="AU7" s="104"/>
      <c r="AV7" s="104"/>
      <c r="AW7" s="104" t="s">
        <v>25</v>
      </c>
      <c r="AX7" s="104"/>
      <c r="AY7" s="104"/>
      <c r="AZ7" s="104" t="s">
        <v>26</v>
      </c>
      <c r="BA7" s="104"/>
      <c r="BB7" s="104"/>
      <c r="BC7" s="103" t="s">
        <v>17</v>
      </c>
      <c r="BD7" s="103"/>
      <c r="BE7" s="103"/>
      <c r="BF7" s="103"/>
      <c r="BG7" s="103"/>
      <c r="BH7" s="103"/>
    </row>
    <row r="8" spans="1:60" ht="15">
      <c r="A8" s="97"/>
      <c r="B8" s="98"/>
      <c r="C8" s="98"/>
      <c r="D8" s="98"/>
      <c r="E8" s="98"/>
      <c r="F8" s="98"/>
      <c r="G8" s="98"/>
      <c r="H8" s="98"/>
      <c r="I8" s="101"/>
      <c r="J8" s="105" t="s">
        <v>27</v>
      </c>
      <c r="K8" s="105" t="s">
        <v>28</v>
      </c>
      <c r="L8" s="105" t="s">
        <v>29</v>
      </c>
      <c r="M8" s="105" t="s">
        <v>27</v>
      </c>
      <c r="N8" s="105" t="s">
        <v>28</v>
      </c>
      <c r="O8" s="105" t="s">
        <v>29</v>
      </c>
      <c r="P8" s="105" t="s">
        <v>27</v>
      </c>
      <c r="Q8" s="105" t="s">
        <v>28</v>
      </c>
      <c r="R8" s="105" t="s">
        <v>29</v>
      </c>
      <c r="S8" s="105" t="s">
        <v>27</v>
      </c>
      <c r="T8" s="105" t="s">
        <v>28</v>
      </c>
      <c r="U8" s="106" t="s">
        <v>30</v>
      </c>
      <c r="V8" s="116" t="s">
        <v>27</v>
      </c>
      <c r="W8" s="116" t="s">
        <v>28</v>
      </c>
      <c r="X8" s="116" t="s">
        <v>29</v>
      </c>
      <c r="Y8" s="116" t="s">
        <v>27</v>
      </c>
      <c r="Z8" s="116" t="s">
        <v>28</v>
      </c>
      <c r="AA8" s="116" t="s">
        <v>29</v>
      </c>
      <c r="AB8" s="116" t="s">
        <v>27</v>
      </c>
      <c r="AC8" s="116" t="s">
        <v>28</v>
      </c>
      <c r="AD8" s="116" t="s">
        <v>29</v>
      </c>
      <c r="AE8" s="116" t="s">
        <v>27</v>
      </c>
      <c r="AF8" s="116" t="s">
        <v>28</v>
      </c>
      <c r="AG8" s="106" t="s">
        <v>30</v>
      </c>
      <c r="AH8" s="116" t="s">
        <v>27</v>
      </c>
      <c r="AI8" s="116" t="s">
        <v>28</v>
      </c>
      <c r="AJ8" s="116" t="s">
        <v>29</v>
      </c>
      <c r="AK8" s="116" t="s">
        <v>27</v>
      </c>
      <c r="AL8" s="116" t="s">
        <v>28</v>
      </c>
      <c r="AM8" s="116" t="s">
        <v>29</v>
      </c>
      <c r="AN8" s="116" t="s">
        <v>27</v>
      </c>
      <c r="AO8" s="116" t="s">
        <v>28</v>
      </c>
      <c r="AP8" s="116" t="s">
        <v>29</v>
      </c>
      <c r="AQ8" s="116" t="s">
        <v>27</v>
      </c>
      <c r="AR8" s="116" t="s">
        <v>28</v>
      </c>
      <c r="AS8" s="106" t="s">
        <v>30</v>
      </c>
      <c r="AT8" s="116" t="s">
        <v>27</v>
      </c>
      <c r="AU8" s="116" t="s">
        <v>28</v>
      </c>
      <c r="AV8" s="116" t="s">
        <v>29</v>
      </c>
      <c r="AW8" s="116" t="s">
        <v>27</v>
      </c>
      <c r="AX8" s="116" t="s">
        <v>28</v>
      </c>
      <c r="AY8" s="116" t="s">
        <v>29</v>
      </c>
      <c r="AZ8" s="116" t="s">
        <v>27</v>
      </c>
      <c r="BA8" s="116" t="s">
        <v>28</v>
      </c>
      <c r="BB8" s="116" t="s">
        <v>29</v>
      </c>
      <c r="BC8" s="116" t="s">
        <v>27</v>
      </c>
      <c r="BD8" s="116" t="s">
        <v>28</v>
      </c>
      <c r="BE8" s="106" t="s">
        <v>30</v>
      </c>
      <c r="BF8" s="116" t="s">
        <v>27</v>
      </c>
      <c r="BG8" s="116" t="s">
        <v>28</v>
      </c>
      <c r="BH8" s="106" t="s">
        <v>30</v>
      </c>
    </row>
    <row r="9" spans="1:60" ht="23.25" customHeight="1">
      <c r="A9" s="64"/>
      <c r="B9" s="65" t="s">
        <v>42</v>
      </c>
      <c r="C9" s="64"/>
      <c r="D9" s="64"/>
      <c r="E9" s="64"/>
      <c r="F9" s="64"/>
      <c r="G9" s="64"/>
      <c r="H9" s="64"/>
      <c r="I9" s="64"/>
      <c r="J9" s="7"/>
      <c r="K9" s="110"/>
      <c r="L9" s="7"/>
      <c r="M9" s="7"/>
      <c r="N9" s="107"/>
      <c r="O9" s="7"/>
      <c r="P9" s="7"/>
      <c r="Q9" s="10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</row>
    <row r="10" spans="1:60" ht="30" customHeight="1">
      <c r="A10" s="59" t="s">
        <v>184</v>
      </c>
      <c r="B10" s="59" t="s">
        <v>185</v>
      </c>
      <c r="C10" s="58"/>
      <c r="D10" s="22" t="s">
        <v>186</v>
      </c>
      <c r="E10" s="58"/>
      <c r="F10" s="59" t="s">
        <v>192</v>
      </c>
      <c r="G10" s="59" t="s">
        <v>64</v>
      </c>
      <c r="H10" s="59" t="s">
        <v>33</v>
      </c>
      <c r="I10" s="22">
        <v>1</v>
      </c>
      <c r="J10" s="7"/>
      <c r="K10" s="110"/>
      <c r="L10" s="7"/>
      <c r="M10" s="7"/>
      <c r="N10" s="107"/>
      <c r="O10" s="7"/>
      <c r="P10" s="7"/>
      <c r="Q10" s="107"/>
      <c r="R10" s="7"/>
      <c r="S10" s="7">
        <f t="shared" ref="S10:T23" si="0">+J10+M10+P10</f>
        <v>0</v>
      </c>
      <c r="T10" s="7">
        <f t="shared" si="0"/>
        <v>0</v>
      </c>
      <c r="U10" s="16" t="str">
        <f>IF(S10=0," ",(IF(T10&gt;S10,100,(T10/S10))))</f>
        <v xml:space="preserve"> </v>
      </c>
      <c r="V10" s="7"/>
      <c r="W10" s="7"/>
      <c r="X10" s="7"/>
      <c r="Y10" s="7"/>
      <c r="Z10" s="7"/>
      <c r="AA10" s="7"/>
      <c r="AB10" s="7"/>
      <c r="AC10" s="7"/>
      <c r="AD10" s="7"/>
      <c r="AE10" s="7">
        <f t="shared" ref="AE10:AF10" si="1">+V10+Y10+AB10</f>
        <v>0</v>
      </c>
      <c r="AF10" s="7">
        <f t="shared" si="1"/>
        <v>0</v>
      </c>
      <c r="AG10" s="7" t="str">
        <f t="shared" ref="AG10" si="2">IF(AE10=0," ",(IF(AF10&gt;AE10,100,(AF10/AE10)*100)))</f>
        <v xml:space="preserve"> </v>
      </c>
      <c r="AH10" s="7">
        <v>1</v>
      </c>
      <c r="AI10" s="7"/>
      <c r="AJ10" s="7">
        <f t="shared" ref="AJ10" si="3">IF(AH10=0," ",(IF(AI10&gt;AH10,100,(AI10/AH10)*100)))</f>
        <v>0</v>
      </c>
      <c r="AK10" s="7"/>
      <c r="AL10" s="7"/>
      <c r="AM10" s="7"/>
      <c r="AN10" s="7"/>
      <c r="AO10" s="7"/>
      <c r="AP10" s="7"/>
      <c r="AQ10" s="7">
        <f t="shared" ref="AQ10:AR10" si="4">+AH10+AK10+AN10</f>
        <v>1</v>
      </c>
      <c r="AR10" s="7">
        <f t="shared" si="4"/>
        <v>0</v>
      </c>
      <c r="AS10" s="7">
        <f t="shared" ref="AS10" si="5">IF(AQ10=0," ",(IF(AR10&gt;AQ10,100,(AR10/AQ10)*100)))</f>
        <v>0</v>
      </c>
      <c r="AT10" s="7"/>
      <c r="AU10" s="7"/>
      <c r="AV10" s="7"/>
      <c r="AW10" s="7"/>
      <c r="AX10" s="7"/>
      <c r="AY10" s="7"/>
      <c r="AZ10" s="7"/>
      <c r="BA10" s="7"/>
      <c r="BB10" s="7"/>
      <c r="BC10" s="7">
        <f t="shared" ref="BC10:BD10" si="6">+AT10+AW10+AZ10</f>
        <v>0</v>
      </c>
      <c r="BD10" s="7">
        <f t="shared" si="6"/>
        <v>0</v>
      </c>
      <c r="BE10" s="7" t="str">
        <f t="shared" ref="BE10" si="7">IF(BC10=0," ",(IF(BD10&gt;BC10,100,(BD10/BC10)*100)))</f>
        <v xml:space="preserve"> </v>
      </c>
      <c r="BF10" s="7">
        <f>+S10+AE10+AQ10+BC10</f>
        <v>1</v>
      </c>
      <c r="BG10" s="7">
        <f>+T10+AF10+AR10+BD10</f>
        <v>0</v>
      </c>
      <c r="BH10" s="16">
        <f>IF(BF10=0," ",(IF(BG10&gt;BF10,100,(BG10/BF10))))</f>
        <v>0</v>
      </c>
    </row>
    <row r="11" spans="1:60" ht="42">
      <c r="A11" s="59" t="s">
        <v>187</v>
      </c>
      <c r="B11" s="59" t="s">
        <v>188</v>
      </c>
      <c r="C11" s="22" t="s">
        <v>32</v>
      </c>
      <c r="D11" s="22"/>
      <c r="E11" s="59"/>
      <c r="F11" s="59" t="s">
        <v>189</v>
      </c>
      <c r="G11" s="59" t="s">
        <v>64</v>
      </c>
      <c r="H11" s="59" t="s">
        <v>33</v>
      </c>
      <c r="I11" s="59">
        <v>12</v>
      </c>
      <c r="J11" s="7">
        <v>1</v>
      </c>
      <c r="K11" s="110">
        <v>1</v>
      </c>
      <c r="L11" s="7">
        <f>IF(J11=0," ",(IF(K11&gt;J11,100,(K11/J11)*100)))</f>
        <v>100</v>
      </c>
      <c r="M11" s="7">
        <v>1</v>
      </c>
      <c r="N11" s="107">
        <v>1</v>
      </c>
      <c r="O11" s="7">
        <f>IF(M11=0," ",(IF(N11&gt;M11,100,(N11/M11)*100)))</f>
        <v>100</v>
      </c>
      <c r="P11" s="7">
        <v>1</v>
      </c>
      <c r="Q11" s="107">
        <v>1</v>
      </c>
      <c r="R11" s="7">
        <f>IF(P11=0," ",(IF(Q11&gt;P11,100,(Q11/P11)*100)))</f>
        <v>100</v>
      </c>
      <c r="S11" s="7">
        <f t="shared" si="0"/>
        <v>3</v>
      </c>
      <c r="T11" s="7">
        <f t="shared" ref="T11" si="8">+K11+N11+Q11</f>
        <v>3</v>
      </c>
      <c r="U11" s="16">
        <f t="shared" ref="U11:U23" si="9">IF(S11=0," ",(IF(T11&gt;S11,100,(T11/S11))))</f>
        <v>1</v>
      </c>
      <c r="V11" s="7">
        <v>1</v>
      </c>
      <c r="W11" s="7"/>
      <c r="X11" s="7">
        <f>IF(V11=0," ",(IF(W11&gt;V11,100,(W11/V11)*100)))</f>
        <v>0</v>
      </c>
      <c r="Y11" s="7">
        <v>1</v>
      </c>
      <c r="Z11" s="7"/>
      <c r="AA11" s="7">
        <f>IF(Y11=0," ",(IF(Z11&gt;Y11,100,(Z11/Y11)*100)))</f>
        <v>0</v>
      </c>
      <c r="AB11" s="7">
        <v>1</v>
      </c>
      <c r="AC11" s="7"/>
      <c r="AD11" s="7">
        <f>IF(AB11=0," ",(IF(AC11&gt;AB11,100,(AC11/AB11)*100)))</f>
        <v>0</v>
      </c>
      <c r="AE11" s="7">
        <f t="shared" ref="AE11" si="10">+V11+Y11+AB11</f>
        <v>3</v>
      </c>
      <c r="AF11" s="7">
        <f t="shared" ref="AF11" si="11">+W11+Z11+AC11</f>
        <v>0</v>
      </c>
      <c r="AG11" s="7">
        <f t="shared" ref="AG11" si="12">IF(AE11=0," ",(IF(AF11&gt;AE11,100,(AF11/AE11)*100)))</f>
        <v>0</v>
      </c>
      <c r="AH11" s="7">
        <v>1</v>
      </c>
      <c r="AI11" s="7"/>
      <c r="AJ11" s="7">
        <f>IF(AH11=0," ",(IF(AI11&gt;AH11,100,(AI11/AH11)*100)))</f>
        <v>0</v>
      </c>
      <c r="AK11" s="7">
        <v>1</v>
      </c>
      <c r="AL11" s="7"/>
      <c r="AM11" s="7">
        <f>IF(AK11=0," ",(IF(AL11&gt;AK11,100,(AL11/AK11)*100)))</f>
        <v>0</v>
      </c>
      <c r="AN11" s="7">
        <v>1</v>
      </c>
      <c r="AO11" s="7"/>
      <c r="AP11" s="7">
        <f>IF(AN11=0," ",(IF(AO11&gt;AN11,100,(AO11/AN11)*100)))</f>
        <v>0</v>
      </c>
      <c r="AQ11" s="7">
        <f t="shared" ref="AQ11" si="13">+AH11+AK11+AN11</f>
        <v>3</v>
      </c>
      <c r="AR11" s="7">
        <f t="shared" ref="AR11" si="14">+AI11+AL11+AO11</f>
        <v>0</v>
      </c>
      <c r="AS11" s="7">
        <f t="shared" ref="AS11" si="15">IF(AQ11=0," ",(IF(AR11&gt;AQ11,100,(AR11/AQ11)*100)))</f>
        <v>0</v>
      </c>
      <c r="AT11" s="7">
        <v>1</v>
      </c>
      <c r="AU11" s="7"/>
      <c r="AV11" s="7">
        <f>IF(AT11=0," ",(IF(AU11&gt;AT11,100,(AU11/AT11)*100)))</f>
        <v>0</v>
      </c>
      <c r="AW11" s="7">
        <v>1</v>
      </c>
      <c r="AX11" s="7"/>
      <c r="AY11" s="7">
        <f>IF(AW11=0," ",(IF(AX11&gt;AW11,100,(AX11/AW11)*100)))</f>
        <v>0</v>
      </c>
      <c r="AZ11" s="7">
        <v>1</v>
      </c>
      <c r="BA11" s="7"/>
      <c r="BB11" s="7">
        <f>IF(AZ11=0," ",(IF(BA11&gt;AZ11,100,(BA11/AZ11)*100)))</f>
        <v>0</v>
      </c>
      <c r="BC11" s="7">
        <f t="shared" ref="BC11" si="16">+AT11+AW11+AZ11</f>
        <v>3</v>
      </c>
      <c r="BD11" s="7">
        <f t="shared" ref="BD11" si="17">+AU11+AX11+BA11</f>
        <v>0</v>
      </c>
      <c r="BE11" s="7">
        <f t="shared" ref="BE11" si="18">IF(BC11=0," ",(IF(BD11&gt;BC11,100,(BD11/BC11)*100)))</f>
        <v>0</v>
      </c>
      <c r="BF11" s="7">
        <f t="shared" ref="BF11" si="19">+S11+AE11+AQ11+BC11</f>
        <v>12</v>
      </c>
      <c r="BG11" s="7">
        <f t="shared" ref="BG11" si="20">+T11+AF11+AR11+BD11</f>
        <v>3</v>
      </c>
      <c r="BH11" s="16">
        <f t="shared" ref="BH11:BH23" si="21">IF(BF11=0," ",(IF(BG11&gt;BF11,100,(BG11/BF11))))</f>
        <v>0.25</v>
      </c>
    </row>
    <row r="12" spans="1:60" ht="42">
      <c r="A12" s="59" t="s">
        <v>190</v>
      </c>
      <c r="B12" s="59" t="s">
        <v>191</v>
      </c>
      <c r="C12" s="22" t="s">
        <v>32</v>
      </c>
      <c r="D12" s="22"/>
      <c r="E12" s="59"/>
      <c r="F12" s="59" t="s">
        <v>192</v>
      </c>
      <c r="G12" s="59" t="s">
        <v>193</v>
      </c>
      <c r="H12" s="59" t="s">
        <v>194</v>
      </c>
      <c r="I12" s="59">
        <v>12</v>
      </c>
      <c r="J12" s="7">
        <v>1</v>
      </c>
      <c r="K12" s="110">
        <v>1</v>
      </c>
      <c r="L12" s="7">
        <f t="shared" ref="L12:L13" si="22">IF(J12=0," ",(IF(K12&gt;J12,100,(K12/J12)*100)))</f>
        <v>100</v>
      </c>
      <c r="M12" s="7">
        <v>1</v>
      </c>
      <c r="N12" s="107">
        <v>1</v>
      </c>
      <c r="O12" s="7">
        <f t="shared" ref="O12:O13" si="23">IF(M12=0," ",(IF(N12&gt;M12,100,(N12/M12)*100)))</f>
        <v>100</v>
      </c>
      <c r="P12" s="7">
        <v>1</v>
      </c>
      <c r="Q12" s="107">
        <v>1</v>
      </c>
      <c r="R12" s="7">
        <f t="shared" ref="R12:R13" si="24">IF(P12=0," ",(IF(Q12&gt;P12,100,(Q12/P12)*100)))</f>
        <v>100</v>
      </c>
      <c r="S12" s="7">
        <f t="shared" si="0"/>
        <v>3</v>
      </c>
      <c r="T12" s="7">
        <f t="shared" ref="T12:T21" si="25">+K12+N12+Q12</f>
        <v>3</v>
      </c>
      <c r="U12" s="16">
        <f t="shared" si="9"/>
        <v>1</v>
      </c>
      <c r="V12" s="7">
        <v>1</v>
      </c>
      <c r="W12" s="7"/>
      <c r="X12" s="7">
        <f t="shared" ref="X12:X13" si="26">IF(V12=0," ",(IF(W12&gt;V12,100,(W12/V12)*100)))</f>
        <v>0</v>
      </c>
      <c r="Y12" s="7">
        <v>1</v>
      </c>
      <c r="Z12" s="7"/>
      <c r="AA12" s="7">
        <f t="shared" ref="AA12:AA13" si="27">IF(Y12=0," ",(IF(Z12&gt;Y12,100,(Z12/Y12)*100)))</f>
        <v>0</v>
      </c>
      <c r="AB12" s="7">
        <v>1</v>
      </c>
      <c r="AC12" s="7"/>
      <c r="AD12" s="7">
        <f t="shared" ref="AD12:AD13" si="28">IF(AB12=0," ",(IF(AC12&gt;AB12,100,(AC12/AB12)*100)))</f>
        <v>0</v>
      </c>
      <c r="AE12" s="7">
        <f t="shared" ref="AE12:AE13" si="29">+V12+Y12+AB12</f>
        <v>3</v>
      </c>
      <c r="AF12" s="7">
        <f t="shared" ref="AF12:AF13" si="30">+W12+Z12+AC12</f>
        <v>0</v>
      </c>
      <c r="AG12" s="7">
        <f t="shared" ref="AG12:AG13" si="31">IF(AE12=0," ",(IF(AF12&gt;AE12,100,(AF12/AE12)*100)))</f>
        <v>0</v>
      </c>
      <c r="AH12" s="7">
        <v>1</v>
      </c>
      <c r="AI12" s="7"/>
      <c r="AJ12" s="7">
        <f t="shared" ref="AJ12:AJ13" si="32">IF(AH12=0," ",(IF(AI12&gt;AH12,100,(AI12/AH12)*100)))</f>
        <v>0</v>
      </c>
      <c r="AK12" s="7">
        <v>1</v>
      </c>
      <c r="AL12" s="7"/>
      <c r="AM12" s="7">
        <f t="shared" ref="AM12:AM13" si="33">IF(AK12=0," ",(IF(AL12&gt;AK12,100,(AL12/AK12)*100)))</f>
        <v>0</v>
      </c>
      <c r="AN12" s="7">
        <v>1</v>
      </c>
      <c r="AO12" s="7"/>
      <c r="AP12" s="7">
        <f t="shared" ref="AP12:AP13" si="34">IF(AN12=0," ",(IF(AO12&gt;AN12,100,(AO12/AN12)*100)))</f>
        <v>0</v>
      </c>
      <c r="AQ12" s="7">
        <f t="shared" ref="AQ12:AQ13" si="35">+AH12+AK12+AN12</f>
        <v>3</v>
      </c>
      <c r="AR12" s="7">
        <f t="shared" ref="AR12:AR13" si="36">+AI12+AL12+AO12</f>
        <v>0</v>
      </c>
      <c r="AS12" s="7">
        <f t="shared" ref="AS12:AS13" si="37">IF(AQ12=0," ",(IF(AR12&gt;AQ12,100,(AR12/AQ12)*100)))</f>
        <v>0</v>
      </c>
      <c r="AT12" s="7">
        <v>1</v>
      </c>
      <c r="AU12" s="7"/>
      <c r="AV12" s="7">
        <f t="shared" ref="AV12:AV13" si="38">IF(AT12=0," ",(IF(AU12&gt;AT12,100,(AU12/AT12)*100)))</f>
        <v>0</v>
      </c>
      <c r="AW12" s="7">
        <v>1</v>
      </c>
      <c r="AX12" s="7"/>
      <c r="AY12" s="7">
        <f t="shared" ref="AY12:AY13" si="39">IF(AW12=0," ",(IF(AX12&gt;AW12,100,(AX12/AW12)*100)))</f>
        <v>0</v>
      </c>
      <c r="AZ12" s="7">
        <v>1</v>
      </c>
      <c r="BA12" s="7"/>
      <c r="BB12" s="7">
        <f t="shared" ref="BB12:BB13" si="40">IF(AZ12=0," ",(IF(BA12&gt;AZ12,100,(BA12/AZ12)*100)))</f>
        <v>0</v>
      </c>
      <c r="BC12" s="7">
        <f t="shared" ref="BC12:BC13" si="41">+AT12+AW12+AZ12</f>
        <v>3</v>
      </c>
      <c r="BD12" s="7">
        <f t="shared" ref="BD12:BD13" si="42">+AU12+AX12+BA12</f>
        <v>0</v>
      </c>
      <c r="BE12" s="7">
        <f t="shared" ref="BE12:BE13" si="43">IF(BC12=0," ",(IF(BD12&gt;BC12,100,(BD12/BC12)*100)))</f>
        <v>0</v>
      </c>
      <c r="BF12" s="7">
        <f t="shared" ref="BF12:BF21" si="44">+S12+AE12+AQ12+BC12</f>
        <v>12</v>
      </c>
      <c r="BG12" s="7">
        <f t="shared" ref="BG12:BG21" si="45">+T12+AF12+AR12+BD12</f>
        <v>3</v>
      </c>
      <c r="BH12" s="16">
        <f t="shared" si="21"/>
        <v>0.25</v>
      </c>
    </row>
    <row r="13" spans="1:60" ht="52.5" customHeight="1">
      <c r="A13" s="59" t="s">
        <v>195</v>
      </c>
      <c r="B13" s="59" t="s">
        <v>196</v>
      </c>
      <c r="C13" s="22" t="s">
        <v>197</v>
      </c>
      <c r="D13" s="22"/>
      <c r="E13" s="59"/>
      <c r="F13" s="59" t="s">
        <v>198</v>
      </c>
      <c r="G13" s="59" t="s">
        <v>199</v>
      </c>
      <c r="H13" s="59" t="s">
        <v>33</v>
      </c>
      <c r="I13" s="59">
        <v>12</v>
      </c>
      <c r="J13" s="7">
        <v>1</v>
      </c>
      <c r="K13" s="110">
        <v>1</v>
      </c>
      <c r="L13" s="7">
        <f t="shared" si="22"/>
        <v>100</v>
      </c>
      <c r="M13" s="7">
        <v>1</v>
      </c>
      <c r="N13" s="107">
        <v>1</v>
      </c>
      <c r="O13" s="7">
        <f t="shared" si="23"/>
        <v>100</v>
      </c>
      <c r="P13" s="7">
        <v>1</v>
      </c>
      <c r="Q13" s="107">
        <v>1</v>
      </c>
      <c r="R13" s="7">
        <f t="shared" si="24"/>
        <v>100</v>
      </c>
      <c r="S13" s="7">
        <f t="shared" si="0"/>
        <v>3</v>
      </c>
      <c r="T13" s="7">
        <f t="shared" si="25"/>
        <v>3</v>
      </c>
      <c r="U13" s="16">
        <f t="shared" si="9"/>
        <v>1</v>
      </c>
      <c r="V13" s="7">
        <v>1</v>
      </c>
      <c r="W13" s="7"/>
      <c r="X13" s="7">
        <f t="shared" si="26"/>
        <v>0</v>
      </c>
      <c r="Y13" s="7">
        <v>1</v>
      </c>
      <c r="Z13" s="7"/>
      <c r="AA13" s="7">
        <f t="shared" si="27"/>
        <v>0</v>
      </c>
      <c r="AB13" s="7">
        <v>1</v>
      </c>
      <c r="AC13" s="7"/>
      <c r="AD13" s="7">
        <f t="shared" si="28"/>
        <v>0</v>
      </c>
      <c r="AE13" s="7">
        <f t="shared" si="29"/>
        <v>3</v>
      </c>
      <c r="AF13" s="7">
        <f t="shared" si="30"/>
        <v>0</v>
      </c>
      <c r="AG13" s="7">
        <f t="shared" si="31"/>
        <v>0</v>
      </c>
      <c r="AH13" s="7">
        <v>1</v>
      </c>
      <c r="AI13" s="7"/>
      <c r="AJ13" s="7">
        <f t="shared" si="32"/>
        <v>0</v>
      </c>
      <c r="AK13" s="7">
        <v>1</v>
      </c>
      <c r="AL13" s="7"/>
      <c r="AM13" s="7">
        <f t="shared" si="33"/>
        <v>0</v>
      </c>
      <c r="AN13" s="7">
        <v>1</v>
      </c>
      <c r="AO13" s="7"/>
      <c r="AP13" s="7">
        <f t="shared" si="34"/>
        <v>0</v>
      </c>
      <c r="AQ13" s="7">
        <f t="shared" si="35"/>
        <v>3</v>
      </c>
      <c r="AR13" s="7">
        <f t="shared" si="36"/>
        <v>0</v>
      </c>
      <c r="AS13" s="7">
        <f t="shared" si="37"/>
        <v>0</v>
      </c>
      <c r="AT13" s="7">
        <v>1</v>
      </c>
      <c r="AU13" s="7"/>
      <c r="AV13" s="7">
        <f t="shared" si="38"/>
        <v>0</v>
      </c>
      <c r="AW13" s="7">
        <v>1</v>
      </c>
      <c r="AX13" s="7"/>
      <c r="AY13" s="7">
        <f t="shared" si="39"/>
        <v>0</v>
      </c>
      <c r="AZ13" s="7">
        <v>1</v>
      </c>
      <c r="BA13" s="7"/>
      <c r="BB13" s="7">
        <f t="shared" si="40"/>
        <v>0</v>
      </c>
      <c r="BC13" s="7">
        <f t="shared" si="41"/>
        <v>3</v>
      </c>
      <c r="BD13" s="7">
        <f t="shared" si="42"/>
        <v>0</v>
      </c>
      <c r="BE13" s="7">
        <f t="shared" si="43"/>
        <v>0</v>
      </c>
      <c r="BF13" s="7">
        <f t="shared" si="44"/>
        <v>12</v>
      </c>
      <c r="BG13" s="7">
        <f t="shared" si="45"/>
        <v>3</v>
      </c>
      <c r="BH13" s="16">
        <f t="shared" si="21"/>
        <v>0.25</v>
      </c>
    </row>
    <row r="14" spans="1:60" ht="28">
      <c r="A14" s="59" t="s">
        <v>200</v>
      </c>
      <c r="B14" s="59" t="s">
        <v>201</v>
      </c>
      <c r="C14" s="22" t="s">
        <v>202</v>
      </c>
      <c r="D14" s="22" t="s">
        <v>203</v>
      </c>
      <c r="E14" s="59"/>
      <c r="F14" s="59" t="s">
        <v>204</v>
      </c>
      <c r="G14" s="59" t="s">
        <v>205</v>
      </c>
      <c r="H14" s="59" t="s">
        <v>31</v>
      </c>
      <c r="I14" s="68">
        <v>0.05</v>
      </c>
      <c r="J14" s="16"/>
      <c r="K14" s="111"/>
      <c r="L14" s="16" t="str">
        <f t="shared" ref="L14:L23" si="46">IF(J14=0," ",(IF(K14&gt;J14,100,(K14/J14)*100)))</f>
        <v xml:space="preserve"> </v>
      </c>
      <c r="M14" s="16"/>
      <c r="N14" s="108"/>
      <c r="O14" s="16" t="str">
        <f t="shared" ref="O14:O23" si="47">IF(M14=0," ",(IF(N14&gt;M14,100,(N14/M14)*100)))</f>
        <v xml:space="preserve"> </v>
      </c>
      <c r="P14" s="16">
        <v>0.05</v>
      </c>
      <c r="Q14" s="108">
        <v>0.05</v>
      </c>
      <c r="R14" s="16">
        <f>IF(P14=0," ",(IF(Q14&gt;P14,100,(Q14/P14))))</f>
        <v>1</v>
      </c>
      <c r="S14" s="16">
        <f t="shared" si="0"/>
        <v>0.05</v>
      </c>
      <c r="T14" s="16">
        <f t="shared" si="25"/>
        <v>0.05</v>
      </c>
      <c r="U14" s="16">
        <f t="shared" si="9"/>
        <v>1</v>
      </c>
      <c r="V14" s="16"/>
      <c r="W14" s="16"/>
      <c r="X14" s="16" t="str">
        <f t="shared" ref="X14:X23" si="48">IF(V14=0," ",(IF(W14&gt;V14,100,(W14/V14)*100)))</f>
        <v xml:space="preserve"> </v>
      </c>
      <c r="Y14" s="16"/>
      <c r="Z14" s="16"/>
      <c r="AA14" s="16" t="str">
        <f t="shared" ref="AA14:AA23" si="49">IF(Y14=0," ",(IF(Z14&gt;Y14,100,(Z14/Y14)*100)))</f>
        <v xml:space="preserve"> </v>
      </c>
      <c r="AB14" s="16"/>
      <c r="AC14" s="16"/>
      <c r="AD14" s="16" t="str">
        <f t="shared" ref="AD14:AD23" si="50">IF(AB14=0," ",(IF(AC14&gt;AB14,100,(AC14/AB14)*100)))</f>
        <v xml:space="preserve"> </v>
      </c>
      <c r="AE14" s="16"/>
      <c r="AF14" s="16"/>
      <c r="AG14" s="16"/>
      <c r="AH14" s="16"/>
      <c r="AI14" s="16"/>
      <c r="AJ14" s="16" t="str">
        <f t="shared" ref="AJ14:AJ23" si="51">IF(AH14=0," ",(IF(AI14&gt;AH14,100,(AI14/AH14)*100)))</f>
        <v xml:space="preserve"> </v>
      </c>
      <c r="AK14" s="16"/>
      <c r="AL14" s="16"/>
      <c r="AM14" s="16" t="str">
        <f t="shared" ref="AM14:AM23" si="52">IF(AK14=0," ",(IF(AL14&gt;AK14,100,(AL14/AK14)*100)))</f>
        <v xml:space="preserve"> </v>
      </c>
      <c r="AN14" s="16"/>
      <c r="AO14" s="16"/>
      <c r="AP14" s="16" t="str">
        <f t="shared" ref="AP14:AP23" si="53">IF(AN14=0," ",(IF(AO14&gt;AN14,100,(AO14/AN14)*100)))</f>
        <v xml:space="preserve"> </v>
      </c>
      <c r="AQ14" s="16"/>
      <c r="AR14" s="16"/>
      <c r="AS14" s="16"/>
      <c r="AT14" s="16"/>
      <c r="AU14" s="16"/>
      <c r="AV14" s="16" t="str">
        <f t="shared" ref="AV14:AV23" si="54">IF(AT14=0," ",(IF(AU14&gt;AT14,100,(AU14/AT14)*100)))</f>
        <v xml:space="preserve"> </v>
      </c>
      <c r="AW14" s="16"/>
      <c r="AX14" s="16"/>
      <c r="AY14" s="16" t="str">
        <f t="shared" ref="AY14:AY23" si="55">IF(AW14=0," ",(IF(AX14&gt;AW14,100,(AX14/AW14)*100)))</f>
        <v xml:space="preserve"> </v>
      </c>
      <c r="AZ14" s="16"/>
      <c r="BA14" s="16"/>
      <c r="BB14" s="16" t="str">
        <f t="shared" ref="BB14:BB23" si="56">IF(AZ14=0," ",(IF(BA14&gt;AZ14,100,(BA14/AZ14)*100)))</f>
        <v xml:space="preserve"> </v>
      </c>
      <c r="BC14" s="16"/>
      <c r="BD14" s="16"/>
      <c r="BE14" s="16"/>
      <c r="BF14" s="16">
        <f t="shared" si="44"/>
        <v>0.05</v>
      </c>
      <c r="BG14" s="16">
        <f t="shared" si="45"/>
        <v>0.05</v>
      </c>
      <c r="BH14" s="16">
        <f t="shared" si="21"/>
        <v>1</v>
      </c>
    </row>
    <row r="15" spans="1:60" ht="48">
      <c r="A15" s="59" t="s">
        <v>206</v>
      </c>
      <c r="B15" s="59" t="s">
        <v>207</v>
      </c>
      <c r="C15" s="22" t="s">
        <v>202</v>
      </c>
      <c r="D15" s="22" t="s">
        <v>203</v>
      </c>
      <c r="E15" s="59"/>
      <c r="F15" s="59" t="s">
        <v>208</v>
      </c>
      <c r="G15" s="59" t="s">
        <v>265</v>
      </c>
      <c r="H15" s="59" t="s">
        <v>31</v>
      </c>
      <c r="I15" s="68">
        <v>0.30000000000000004</v>
      </c>
      <c r="J15" s="16"/>
      <c r="K15" s="111"/>
      <c r="L15" s="16" t="str">
        <f t="shared" si="46"/>
        <v xml:space="preserve"> </v>
      </c>
      <c r="M15" s="16"/>
      <c r="N15" s="108"/>
      <c r="O15" s="16" t="str">
        <f t="shared" si="47"/>
        <v xml:space="preserve"> </v>
      </c>
      <c r="P15" s="16">
        <v>0.1</v>
      </c>
      <c r="Q15" s="108">
        <v>0.1</v>
      </c>
      <c r="R15" s="16">
        <f>IF(P15=0," ",(IF(Q15&gt;P15,100,(Q15/P15))))</f>
        <v>1</v>
      </c>
      <c r="S15" s="16">
        <f t="shared" si="0"/>
        <v>0.1</v>
      </c>
      <c r="T15" s="16">
        <f t="shared" si="25"/>
        <v>0.1</v>
      </c>
      <c r="U15" s="16">
        <f t="shared" si="9"/>
        <v>1</v>
      </c>
      <c r="V15" s="16"/>
      <c r="W15" s="16"/>
      <c r="X15" s="16" t="str">
        <f t="shared" si="48"/>
        <v xml:space="preserve"> </v>
      </c>
      <c r="Y15" s="16"/>
      <c r="Z15" s="16"/>
      <c r="AA15" s="16" t="str">
        <f t="shared" si="49"/>
        <v xml:space="preserve"> </v>
      </c>
      <c r="AB15" s="16">
        <v>0.1</v>
      </c>
      <c r="AC15" s="16"/>
      <c r="AD15" s="16">
        <f t="shared" si="50"/>
        <v>0</v>
      </c>
      <c r="AE15" s="16">
        <v>0.1</v>
      </c>
      <c r="AF15" s="16"/>
      <c r="AG15" s="16"/>
      <c r="AH15" s="16">
        <v>0.1</v>
      </c>
      <c r="AI15" s="16"/>
      <c r="AJ15" s="16">
        <f t="shared" si="51"/>
        <v>0</v>
      </c>
      <c r="AK15" s="16"/>
      <c r="AL15" s="16"/>
      <c r="AM15" s="16" t="str">
        <f t="shared" si="52"/>
        <v xml:space="preserve"> </v>
      </c>
      <c r="AN15" s="16"/>
      <c r="AO15" s="16"/>
      <c r="AP15" s="16" t="str">
        <f t="shared" si="53"/>
        <v xml:space="preserve"> </v>
      </c>
      <c r="AQ15" s="16">
        <v>0.1</v>
      </c>
      <c r="AR15" s="16"/>
      <c r="AS15" s="16"/>
      <c r="AT15" s="16"/>
      <c r="AU15" s="16"/>
      <c r="AV15" s="16" t="str">
        <f t="shared" si="54"/>
        <v xml:space="preserve"> </v>
      </c>
      <c r="AW15" s="16"/>
      <c r="AX15" s="16"/>
      <c r="AY15" s="16" t="str">
        <f t="shared" si="55"/>
        <v xml:space="preserve"> </v>
      </c>
      <c r="AZ15" s="16"/>
      <c r="BA15" s="16"/>
      <c r="BB15" s="16" t="str">
        <f t="shared" si="56"/>
        <v xml:space="preserve"> </v>
      </c>
      <c r="BC15" s="16"/>
      <c r="BD15" s="16"/>
      <c r="BE15" s="16"/>
      <c r="BF15" s="16">
        <f t="shared" si="44"/>
        <v>0.30000000000000004</v>
      </c>
      <c r="BG15" s="16">
        <f t="shared" si="45"/>
        <v>0.1</v>
      </c>
      <c r="BH15" s="16">
        <f t="shared" si="21"/>
        <v>0.33333333333333331</v>
      </c>
    </row>
    <row r="16" spans="1:60" ht="28">
      <c r="A16" s="59" t="s">
        <v>209</v>
      </c>
      <c r="B16" s="59" t="s">
        <v>210</v>
      </c>
      <c r="C16" s="22" t="s">
        <v>202</v>
      </c>
      <c r="D16" s="22" t="s">
        <v>203</v>
      </c>
      <c r="E16" s="59"/>
      <c r="F16" s="59" t="s">
        <v>204</v>
      </c>
      <c r="G16" s="59" t="s">
        <v>211</v>
      </c>
      <c r="H16" s="76" t="s">
        <v>60</v>
      </c>
      <c r="I16" s="68">
        <v>0.15</v>
      </c>
      <c r="J16" s="16"/>
      <c r="K16" s="111"/>
      <c r="L16" s="16" t="str">
        <f t="shared" si="46"/>
        <v xml:space="preserve"> </v>
      </c>
      <c r="M16" s="16"/>
      <c r="N16" s="108"/>
      <c r="O16" s="16" t="str">
        <f t="shared" si="47"/>
        <v xml:space="preserve"> </v>
      </c>
      <c r="P16" s="16"/>
      <c r="Q16" s="108"/>
      <c r="R16" s="16" t="str">
        <f t="shared" ref="R16:R23" si="57">IF(P16=0," ",(IF(Q16&gt;P16,100,(Q16/P16)*100)))</f>
        <v xml:space="preserve"> </v>
      </c>
      <c r="S16" s="16">
        <f t="shared" si="0"/>
        <v>0</v>
      </c>
      <c r="T16" s="7">
        <f t="shared" si="25"/>
        <v>0</v>
      </c>
      <c r="U16" s="16" t="str">
        <f t="shared" si="9"/>
        <v xml:space="preserve"> </v>
      </c>
      <c r="V16" s="16"/>
      <c r="W16" s="16"/>
      <c r="X16" s="16" t="str">
        <f t="shared" si="48"/>
        <v xml:space="preserve"> </v>
      </c>
      <c r="Y16" s="16">
        <v>0.05</v>
      </c>
      <c r="Z16" s="16"/>
      <c r="AA16" s="16">
        <f t="shared" si="49"/>
        <v>0</v>
      </c>
      <c r="AB16" s="16">
        <v>0.1</v>
      </c>
      <c r="AC16" s="16"/>
      <c r="AD16" s="16">
        <f t="shared" si="50"/>
        <v>0</v>
      </c>
      <c r="AE16" s="16">
        <v>0.15</v>
      </c>
      <c r="AF16" s="16"/>
      <c r="AG16" s="16"/>
      <c r="AH16" s="16"/>
      <c r="AI16" s="16"/>
      <c r="AJ16" s="16" t="str">
        <f t="shared" si="51"/>
        <v xml:space="preserve"> </v>
      </c>
      <c r="AK16" s="16"/>
      <c r="AL16" s="16"/>
      <c r="AM16" s="16" t="str">
        <f t="shared" si="52"/>
        <v xml:space="preserve"> </v>
      </c>
      <c r="AN16" s="16"/>
      <c r="AO16" s="16"/>
      <c r="AP16" s="16" t="str">
        <f t="shared" si="53"/>
        <v xml:space="preserve"> </v>
      </c>
      <c r="AQ16" s="16"/>
      <c r="AR16" s="16"/>
      <c r="AS16" s="16"/>
      <c r="AT16" s="16"/>
      <c r="AU16" s="16"/>
      <c r="AV16" s="16" t="str">
        <f t="shared" si="54"/>
        <v xml:space="preserve"> </v>
      </c>
      <c r="AW16" s="16"/>
      <c r="AX16" s="16"/>
      <c r="AY16" s="16" t="str">
        <f t="shared" si="55"/>
        <v xml:space="preserve"> </v>
      </c>
      <c r="AZ16" s="16"/>
      <c r="BA16" s="16"/>
      <c r="BB16" s="16" t="str">
        <f t="shared" si="56"/>
        <v xml:space="preserve"> </v>
      </c>
      <c r="BC16" s="16"/>
      <c r="BD16" s="16"/>
      <c r="BE16" s="16"/>
      <c r="BF16" s="16">
        <f t="shared" si="44"/>
        <v>0.15</v>
      </c>
      <c r="BG16" s="16">
        <f t="shared" si="45"/>
        <v>0</v>
      </c>
      <c r="BH16" s="16">
        <f t="shared" si="21"/>
        <v>0</v>
      </c>
    </row>
    <row r="17" spans="1:60" ht="28">
      <c r="A17" s="59" t="s">
        <v>212</v>
      </c>
      <c r="B17" s="59" t="s">
        <v>213</v>
      </c>
      <c r="C17" s="22" t="s">
        <v>202</v>
      </c>
      <c r="D17" s="22" t="s">
        <v>203</v>
      </c>
      <c r="E17" s="59"/>
      <c r="F17" s="59" t="s">
        <v>204</v>
      </c>
      <c r="G17" s="59" t="s">
        <v>39</v>
      </c>
      <c r="H17" s="76" t="s">
        <v>60</v>
      </c>
      <c r="I17" s="68">
        <v>0.15</v>
      </c>
      <c r="J17" s="16"/>
      <c r="K17" s="111"/>
      <c r="L17" s="16" t="str">
        <f t="shared" si="46"/>
        <v xml:space="preserve"> </v>
      </c>
      <c r="M17" s="16"/>
      <c r="N17" s="108"/>
      <c r="O17" s="16" t="str">
        <f t="shared" si="47"/>
        <v xml:space="preserve"> </v>
      </c>
      <c r="P17" s="16"/>
      <c r="Q17" s="108"/>
      <c r="R17" s="16" t="str">
        <f t="shared" si="57"/>
        <v xml:space="preserve"> </v>
      </c>
      <c r="S17" s="16">
        <f t="shared" si="0"/>
        <v>0</v>
      </c>
      <c r="T17" s="7">
        <f t="shared" si="25"/>
        <v>0</v>
      </c>
      <c r="U17" s="16" t="str">
        <f t="shared" si="9"/>
        <v xml:space="preserve"> </v>
      </c>
      <c r="V17" s="16"/>
      <c r="W17" s="16"/>
      <c r="X17" s="16" t="str">
        <f t="shared" si="48"/>
        <v xml:space="preserve"> </v>
      </c>
      <c r="Y17" s="16">
        <v>0.1</v>
      </c>
      <c r="Z17" s="16"/>
      <c r="AA17" s="16">
        <f t="shared" si="49"/>
        <v>0</v>
      </c>
      <c r="AB17" s="16">
        <v>0.05</v>
      </c>
      <c r="AC17" s="16"/>
      <c r="AD17" s="16">
        <f t="shared" si="50"/>
        <v>0</v>
      </c>
      <c r="AE17" s="16">
        <v>0.15</v>
      </c>
      <c r="AF17" s="16"/>
      <c r="AG17" s="16"/>
      <c r="AH17" s="16"/>
      <c r="AI17" s="16"/>
      <c r="AJ17" s="16" t="str">
        <f t="shared" si="51"/>
        <v xml:space="preserve"> </v>
      </c>
      <c r="AK17" s="16"/>
      <c r="AL17" s="16"/>
      <c r="AM17" s="16" t="str">
        <f t="shared" si="52"/>
        <v xml:space="preserve"> </v>
      </c>
      <c r="AN17" s="16"/>
      <c r="AO17" s="16"/>
      <c r="AP17" s="16" t="str">
        <f t="shared" si="53"/>
        <v xml:space="preserve"> </v>
      </c>
      <c r="AQ17" s="16"/>
      <c r="AR17" s="16"/>
      <c r="AS17" s="16"/>
      <c r="AT17" s="16"/>
      <c r="AU17" s="16"/>
      <c r="AV17" s="16" t="str">
        <f t="shared" si="54"/>
        <v xml:space="preserve"> </v>
      </c>
      <c r="AW17" s="16"/>
      <c r="AX17" s="16"/>
      <c r="AY17" s="16" t="str">
        <f t="shared" si="55"/>
        <v xml:space="preserve"> </v>
      </c>
      <c r="AZ17" s="16"/>
      <c r="BA17" s="16"/>
      <c r="BB17" s="16" t="str">
        <f t="shared" si="56"/>
        <v xml:space="preserve"> </v>
      </c>
      <c r="BC17" s="16"/>
      <c r="BD17" s="16"/>
      <c r="BE17" s="16"/>
      <c r="BF17" s="16">
        <f t="shared" si="44"/>
        <v>0.15</v>
      </c>
      <c r="BG17" s="16">
        <f t="shared" si="45"/>
        <v>0</v>
      </c>
      <c r="BH17" s="16">
        <f t="shared" si="21"/>
        <v>0</v>
      </c>
    </row>
    <row r="18" spans="1:60" ht="28">
      <c r="A18" s="59" t="s">
        <v>214</v>
      </c>
      <c r="B18" s="59" t="s">
        <v>215</v>
      </c>
      <c r="C18" s="22" t="s">
        <v>202</v>
      </c>
      <c r="D18" s="22" t="s">
        <v>203</v>
      </c>
      <c r="E18" s="59"/>
      <c r="F18" s="59" t="s">
        <v>204</v>
      </c>
      <c r="G18" s="59" t="s">
        <v>39</v>
      </c>
      <c r="H18" s="76" t="s">
        <v>60</v>
      </c>
      <c r="I18" s="68">
        <v>0.1</v>
      </c>
      <c r="J18" s="16"/>
      <c r="K18" s="111"/>
      <c r="L18" s="16" t="str">
        <f t="shared" si="46"/>
        <v xml:space="preserve"> </v>
      </c>
      <c r="M18" s="16"/>
      <c r="N18" s="108"/>
      <c r="O18" s="16" t="str">
        <f t="shared" si="47"/>
        <v xml:space="preserve"> </v>
      </c>
      <c r="P18" s="16"/>
      <c r="Q18" s="108"/>
      <c r="R18" s="16" t="str">
        <f t="shared" si="57"/>
        <v xml:space="preserve"> </v>
      </c>
      <c r="S18" s="16">
        <f t="shared" si="0"/>
        <v>0</v>
      </c>
      <c r="T18" s="7">
        <f t="shared" si="25"/>
        <v>0</v>
      </c>
      <c r="U18" s="16" t="str">
        <f t="shared" si="9"/>
        <v xml:space="preserve"> </v>
      </c>
      <c r="V18" s="16"/>
      <c r="W18" s="16"/>
      <c r="X18" s="16" t="str">
        <f t="shared" si="48"/>
        <v xml:space="preserve"> </v>
      </c>
      <c r="Y18" s="16"/>
      <c r="Z18" s="16"/>
      <c r="AA18" s="16" t="str">
        <f t="shared" si="49"/>
        <v xml:space="preserve"> </v>
      </c>
      <c r="AB18" s="16"/>
      <c r="AC18" s="16"/>
      <c r="AD18" s="16" t="str">
        <f t="shared" si="50"/>
        <v xml:space="preserve"> </v>
      </c>
      <c r="AE18" s="16"/>
      <c r="AF18" s="16"/>
      <c r="AG18" s="16"/>
      <c r="AH18" s="16"/>
      <c r="AI18" s="16"/>
      <c r="AJ18" s="16" t="str">
        <f t="shared" si="51"/>
        <v xml:space="preserve"> </v>
      </c>
      <c r="AK18" s="16">
        <v>0.05</v>
      </c>
      <c r="AL18" s="16"/>
      <c r="AM18" s="16">
        <f t="shared" si="52"/>
        <v>0</v>
      </c>
      <c r="AN18" s="16">
        <v>0.05</v>
      </c>
      <c r="AO18" s="16"/>
      <c r="AP18" s="16">
        <f t="shared" si="53"/>
        <v>0</v>
      </c>
      <c r="AQ18" s="16">
        <v>0.1</v>
      </c>
      <c r="AR18" s="16"/>
      <c r="AS18" s="16"/>
      <c r="AT18" s="16"/>
      <c r="AU18" s="16"/>
      <c r="AV18" s="16" t="str">
        <f t="shared" si="54"/>
        <v xml:space="preserve"> </v>
      </c>
      <c r="AW18" s="16"/>
      <c r="AX18" s="16"/>
      <c r="AY18" s="16" t="str">
        <f t="shared" si="55"/>
        <v xml:space="preserve"> </v>
      </c>
      <c r="AZ18" s="16"/>
      <c r="BA18" s="16"/>
      <c r="BB18" s="16" t="str">
        <f t="shared" si="56"/>
        <v xml:space="preserve"> </v>
      </c>
      <c r="BC18" s="16"/>
      <c r="BD18" s="16"/>
      <c r="BE18" s="16"/>
      <c r="BF18" s="16">
        <f t="shared" si="44"/>
        <v>0.1</v>
      </c>
      <c r="BG18" s="16">
        <f t="shared" si="45"/>
        <v>0</v>
      </c>
      <c r="BH18" s="16">
        <f t="shared" si="21"/>
        <v>0</v>
      </c>
    </row>
    <row r="19" spans="1:60" ht="36">
      <c r="A19" s="59" t="s">
        <v>216</v>
      </c>
      <c r="B19" s="66" t="s">
        <v>217</v>
      </c>
      <c r="C19" s="22" t="s">
        <v>202</v>
      </c>
      <c r="D19" s="22" t="s">
        <v>203</v>
      </c>
      <c r="E19" s="59"/>
      <c r="F19" s="59" t="s">
        <v>208</v>
      </c>
      <c r="G19" s="59" t="s">
        <v>218</v>
      </c>
      <c r="H19" s="76" t="s">
        <v>60</v>
      </c>
      <c r="I19" s="68">
        <v>0.1</v>
      </c>
      <c r="J19" s="16"/>
      <c r="K19" s="111"/>
      <c r="L19" s="16" t="str">
        <f t="shared" si="46"/>
        <v xml:space="preserve"> </v>
      </c>
      <c r="M19" s="16"/>
      <c r="N19" s="108"/>
      <c r="O19" s="16" t="str">
        <f t="shared" si="47"/>
        <v xml:space="preserve"> </v>
      </c>
      <c r="P19" s="16"/>
      <c r="Q19" s="108"/>
      <c r="R19" s="16" t="str">
        <f t="shared" si="57"/>
        <v xml:space="preserve"> </v>
      </c>
      <c r="S19" s="16">
        <f t="shared" si="0"/>
        <v>0</v>
      </c>
      <c r="T19" s="7">
        <f t="shared" si="25"/>
        <v>0</v>
      </c>
      <c r="U19" s="16" t="str">
        <f t="shared" si="9"/>
        <v xml:space="preserve"> </v>
      </c>
      <c r="V19" s="16"/>
      <c r="W19" s="16"/>
      <c r="X19" s="16" t="str">
        <f t="shared" si="48"/>
        <v xml:space="preserve"> </v>
      </c>
      <c r="Y19" s="16"/>
      <c r="Z19" s="16"/>
      <c r="AA19" s="16" t="str">
        <f t="shared" si="49"/>
        <v xml:space="preserve"> </v>
      </c>
      <c r="AB19" s="16"/>
      <c r="AC19" s="16"/>
      <c r="AD19" s="16" t="str">
        <f t="shared" si="50"/>
        <v xml:space="preserve"> </v>
      </c>
      <c r="AE19" s="16"/>
      <c r="AF19" s="16"/>
      <c r="AG19" s="16"/>
      <c r="AH19" s="16"/>
      <c r="AI19" s="16"/>
      <c r="AJ19" s="16" t="str">
        <f t="shared" si="51"/>
        <v xml:space="preserve"> </v>
      </c>
      <c r="AK19" s="16"/>
      <c r="AL19" s="16"/>
      <c r="AM19" s="16" t="str">
        <f t="shared" si="52"/>
        <v xml:space="preserve"> </v>
      </c>
      <c r="AN19" s="16"/>
      <c r="AO19" s="16"/>
      <c r="AP19" s="16" t="str">
        <f t="shared" si="53"/>
        <v xml:space="preserve"> </v>
      </c>
      <c r="AQ19" s="16"/>
      <c r="AR19" s="16"/>
      <c r="AS19" s="16"/>
      <c r="AT19" s="16"/>
      <c r="AU19" s="16"/>
      <c r="AV19" s="16" t="str">
        <f t="shared" si="54"/>
        <v xml:space="preserve"> </v>
      </c>
      <c r="AW19" s="16"/>
      <c r="AX19" s="16"/>
      <c r="AY19" s="16" t="str">
        <f t="shared" si="55"/>
        <v xml:space="preserve"> </v>
      </c>
      <c r="AZ19" s="16">
        <v>0.1</v>
      </c>
      <c r="BA19" s="16"/>
      <c r="BB19" s="16">
        <f t="shared" si="56"/>
        <v>0</v>
      </c>
      <c r="BC19" s="16">
        <v>0.1</v>
      </c>
      <c r="BD19" s="16"/>
      <c r="BE19" s="16"/>
      <c r="BF19" s="16">
        <f t="shared" si="44"/>
        <v>0.1</v>
      </c>
      <c r="BG19" s="16">
        <f t="shared" si="45"/>
        <v>0</v>
      </c>
      <c r="BH19" s="16">
        <f t="shared" si="21"/>
        <v>0</v>
      </c>
    </row>
    <row r="20" spans="1:60" ht="36">
      <c r="A20" s="59" t="s">
        <v>219</v>
      </c>
      <c r="B20" s="59" t="s">
        <v>220</v>
      </c>
      <c r="C20" s="22" t="s">
        <v>202</v>
      </c>
      <c r="D20" s="22" t="s">
        <v>203</v>
      </c>
      <c r="E20" s="59"/>
      <c r="F20" s="59" t="s">
        <v>208</v>
      </c>
      <c r="G20" s="59" t="s">
        <v>39</v>
      </c>
      <c r="H20" s="76" t="s">
        <v>60</v>
      </c>
      <c r="I20" s="68">
        <v>0.1</v>
      </c>
      <c r="J20" s="16"/>
      <c r="K20" s="111"/>
      <c r="L20" s="16" t="str">
        <f t="shared" si="46"/>
        <v xml:space="preserve"> </v>
      </c>
      <c r="M20" s="16"/>
      <c r="N20" s="108"/>
      <c r="O20" s="16" t="str">
        <f t="shared" si="47"/>
        <v xml:space="preserve"> </v>
      </c>
      <c r="P20" s="16"/>
      <c r="Q20" s="108"/>
      <c r="R20" s="16" t="str">
        <f t="shared" si="57"/>
        <v xml:space="preserve"> </v>
      </c>
      <c r="S20" s="16">
        <f t="shared" si="0"/>
        <v>0</v>
      </c>
      <c r="T20" s="7">
        <f t="shared" si="25"/>
        <v>0</v>
      </c>
      <c r="U20" s="16" t="str">
        <f t="shared" si="9"/>
        <v xml:space="preserve"> </v>
      </c>
      <c r="V20" s="16"/>
      <c r="W20" s="16"/>
      <c r="X20" s="16" t="str">
        <f t="shared" si="48"/>
        <v xml:space="preserve"> </v>
      </c>
      <c r="Y20" s="16"/>
      <c r="Z20" s="16"/>
      <c r="AA20" s="16" t="str">
        <f t="shared" si="49"/>
        <v xml:space="preserve"> </v>
      </c>
      <c r="AB20" s="16"/>
      <c r="AC20" s="16"/>
      <c r="AD20" s="16" t="str">
        <f t="shared" si="50"/>
        <v xml:space="preserve"> </v>
      </c>
      <c r="AE20" s="16"/>
      <c r="AF20" s="16"/>
      <c r="AG20" s="16"/>
      <c r="AH20" s="16"/>
      <c r="AI20" s="16"/>
      <c r="AJ20" s="16" t="str">
        <f t="shared" si="51"/>
        <v xml:space="preserve"> </v>
      </c>
      <c r="AK20" s="16"/>
      <c r="AL20" s="16"/>
      <c r="AM20" s="16" t="str">
        <f t="shared" si="52"/>
        <v xml:space="preserve"> </v>
      </c>
      <c r="AN20" s="16"/>
      <c r="AO20" s="16"/>
      <c r="AP20" s="16" t="str">
        <f t="shared" si="53"/>
        <v xml:space="preserve"> </v>
      </c>
      <c r="AQ20" s="16"/>
      <c r="AR20" s="16"/>
      <c r="AS20" s="16"/>
      <c r="AT20" s="16">
        <v>0.05</v>
      </c>
      <c r="AU20" s="16"/>
      <c r="AV20" s="16">
        <f t="shared" si="54"/>
        <v>0</v>
      </c>
      <c r="AW20" s="16"/>
      <c r="AX20" s="16"/>
      <c r="AY20" s="16" t="str">
        <f t="shared" si="55"/>
        <v xml:space="preserve"> </v>
      </c>
      <c r="AZ20" s="16">
        <v>0.05</v>
      </c>
      <c r="BA20" s="16"/>
      <c r="BB20" s="16">
        <f t="shared" si="56"/>
        <v>0</v>
      </c>
      <c r="BC20" s="16">
        <v>0.1</v>
      </c>
      <c r="BD20" s="16"/>
      <c r="BE20" s="16"/>
      <c r="BF20" s="16">
        <f t="shared" si="44"/>
        <v>0.1</v>
      </c>
      <c r="BG20" s="16">
        <f t="shared" si="45"/>
        <v>0</v>
      </c>
      <c r="BH20" s="16">
        <f t="shared" si="21"/>
        <v>0</v>
      </c>
    </row>
    <row r="21" spans="1:60" ht="36">
      <c r="A21" s="59" t="s">
        <v>221</v>
      </c>
      <c r="B21" s="59" t="s">
        <v>222</v>
      </c>
      <c r="C21" s="22" t="s">
        <v>202</v>
      </c>
      <c r="D21" s="22" t="s">
        <v>203</v>
      </c>
      <c r="E21" s="59"/>
      <c r="F21" s="59" t="s">
        <v>208</v>
      </c>
      <c r="G21" s="59" t="s">
        <v>39</v>
      </c>
      <c r="H21" s="76" t="s">
        <v>60</v>
      </c>
      <c r="I21" s="68">
        <v>0.05</v>
      </c>
      <c r="J21" s="16"/>
      <c r="K21" s="111"/>
      <c r="L21" s="16" t="str">
        <f t="shared" si="46"/>
        <v xml:space="preserve"> </v>
      </c>
      <c r="M21" s="16"/>
      <c r="N21" s="108"/>
      <c r="O21" s="16" t="str">
        <f t="shared" si="47"/>
        <v xml:space="preserve"> </v>
      </c>
      <c r="P21" s="16"/>
      <c r="Q21" s="108"/>
      <c r="R21" s="16" t="str">
        <f t="shared" si="57"/>
        <v xml:space="preserve"> </v>
      </c>
      <c r="S21" s="16">
        <f t="shared" si="0"/>
        <v>0</v>
      </c>
      <c r="T21" s="7">
        <f t="shared" si="25"/>
        <v>0</v>
      </c>
      <c r="U21" s="16" t="str">
        <f t="shared" si="9"/>
        <v xml:space="preserve"> </v>
      </c>
      <c r="V21" s="16"/>
      <c r="W21" s="16"/>
      <c r="X21" s="16" t="str">
        <f t="shared" si="48"/>
        <v xml:space="preserve"> </v>
      </c>
      <c r="Y21" s="16"/>
      <c r="Z21" s="16"/>
      <c r="AA21" s="16" t="str">
        <f t="shared" si="49"/>
        <v xml:space="preserve"> </v>
      </c>
      <c r="AB21" s="16"/>
      <c r="AC21" s="16"/>
      <c r="AD21" s="16" t="str">
        <f t="shared" si="50"/>
        <v xml:space="preserve"> </v>
      </c>
      <c r="AE21" s="16"/>
      <c r="AF21" s="16"/>
      <c r="AG21" s="16"/>
      <c r="AH21" s="16"/>
      <c r="AI21" s="16"/>
      <c r="AJ21" s="16" t="str">
        <f t="shared" si="51"/>
        <v xml:space="preserve"> </v>
      </c>
      <c r="AK21" s="16"/>
      <c r="AL21" s="16"/>
      <c r="AM21" s="16" t="str">
        <f t="shared" si="52"/>
        <v xml:space="preserve"> </v>
      </c>
      <c r="AN21" s="16"/>
      <c r="AO21" s="16"/>
      <c r="AP21" s="16" t="str">
        <f t="shared" si="53"/>
        <v xml:space="preserve"> </v>
      </c>
      <c r="AQ21" s="16"/>
      <c r="AR21" s="16"/>
      <c r="AS21" s="16"/>
      <c r="AT21" s="16"/>
      <c r="AU21" s="16"/>
      <c r="AV21" s="16" t="str">
        <f t="shared" si="54"/>
        <v xml:space="preserve"> </v>
      </c>
      <c r="AW21" s="16">
        <v>0.05</v>
      </c>
      <c r="AX21" s="16"/>
      <c r="AY21" s="16">
        <f t="shared" si="55"/>
        <v>0</v>
      </c>
      <c r="AZ21" s="16"/>
      <c r="BA21" s="16"/>
      <c r="BB21" s="16" t="str">
        <f t="shared" si="56"/>
        <v xml:space="preserve"> </v>
      </c>
      <c r="BC21" s="16">
        <v>0.05</v>
      </c>
      <c r="BD21" s="16"/>
      <c r="BE21" s="16"/>
      <c r="BF21" s="16">
        <f t="shared" si="44"/>
        <v>0.05</v>
      </c>
      <c r="BG21" s="16">
        <f t="shared" si="45"/>
        <v>0</v>
      </c>
      <c r="BH21" s="16">
        <f t="shared" si="21"/>
        <v>0</v>
      </c>
    </row>
    <row r="22" spans="1:60" ht="36">
      <c r="A22" s="59" t="s">
        <v>223</v>
      </c>
      <c r="B22" s="59" t="s">
        <v>224</v>
      </c>
      <c r="C22" s="22" t="s">
        <v>202</v>
      </c>
      <c r="D22" s="22" t="s">
        <v>203</v>
      </c>
      <c r="E22" s="59"/>
      <c r="F22" s="59" t="s">
        <v>208</v>
      </c>
      <c r="G22" s="59" t="s">
        <v>39</v>
      </c>
      <c r="H22" s="76" t="s">
        <v>60</v>
      </c>
      <c r="I22" s="68">
        <v>1</v>
      </c>
      <c r="J22" s="16"/>
      <c r="K22" s="111"/>
      <c r="L22" s="16" t="str">
        <f t="shared" si="46"/>
        <v xml:space="preserve"> </v>
      </c>
      <c r="M22" s="16"/>
      <c r="N22" s="108"/>
      <c r="O22" s="16" t="str">
        <f t="shared" si="47"/>
        <v xml:space="preserve"> </v>
      </c>
      <c r="P22" s="16"/>
      <c r="Q22" s="108"/>
      <c r="R22" s="16" t="str">
        <f t="shared" si="57"/>
        <v xml:space="preserve"> </v>
      </c>
      <c r="S22" s="16">
        <f t="shared" si="0"/>
        <v>0</v>
      </c>
      <c r="T22" s="16">
        <f t="shared" ref="T22" si="58">+K22+N22+Q22</f>
        <v>0</v>
      </c>
      <c r="U22" s="16" t="str">
        <f t="shared" si="9"/>
        <v xml:space="preserve"> </v>
      </c>
      <c r="V22" s="16"/>
      <c r="W22" s="16"/>
      <c r="X22" s="16" t="str">
        <f t="shared" si="48"/>
        <v xml:space="preserve"> </v>
      </c>
      <c r="Y22" s="16"/>
      <c r="Z22" s="16"/>
      <c r="AA22" s="16" t="str">
        <f t="shared" si="49"/>
        <v xml:space="preserve"> </v>
      </c>
      <c r="AB22" s="16"/>
      <c r="AC22" s="16"/>
      <c r="AD22" s="16" t="str">
        <f t="shared" si="50"/>
        <v xml:space="preserve"> </v>
      </c>
      <c r="AE22" s="16">
        <f t="shared" ref="AE22" si="59">+V22+Y22+AB22</f>
        <v>0</v>
      </c>
      <c r="AF22" s="16">
        <f t="shared" ref="AF22" si="60">+W22+Z22+AC22</f>
        <v>0</v>
      </c>
      <c r="AG22" s="16" t="str">
        <f t="shared" ref="AG22" si="61">IF(AE22=0," ",(IF(AF22&gt;AE22,100,(AF22/AE22)*100)))</f>
        <v xml:space="preserve"> </v>
      </c>
      <c r="AH22" s="16"/>
      <c r="AI22" s="16"/>
      <c r="AJ22" s="16" t="str">
        <f t="shared" si="51"/>
        <v xml:space="preserve"> </v>
      </c>
      <c r="AK22" s="16"/>
      <c r="AL22" s="16"/>
      <c r="AM22" s="16" t="str">
        <f t="shared" si="52"/>
        <v xml:space="preserve"> </v>
      </c>
      <c r="AN22" s="16"/>
      <c r="AO22" s="16"/>
      <c r="AP22" s="16" t="str">
        <f t="shared" si="53"/>
        <v xml:space="preserve"> </v>
      </c>
      <c r="AQ22" s="16">
        <f t="shared" ref="AQ22" si="62">+AH22+AK22+AN22</f>
        <v>0</v>
      </c>
      <c r="AR22" s="16">
        <f t="shared" ref="AR22" si="63">+AI22+AL22+AO22</f>
        <v>0</v>
      </c>
      <c r="AS22" s="16" t="str">
        <f t="shared" ref="AS22" si="64">IF(AQ22=0," ",(IF(AR22&gt;AQ22,100,(AR22/AQ22)*100)))</f>
        <v xml:space="preserve"> </v>
      </c>
      <c r="AT22" s="16"/>
      <c r="AU22" s="16"/>
      <c r="AV22" s="16" t="str">
        <f t="shared" si="54"/>
        <v xml:space="preserve"> </v>
      </c>
      <c r="AW22" s="16"/>
      <c r="AX22" s="16"/>
      <c r="AY22" s="16" t="str">
        <f t="shared" si="55"/>
        <v xml:space="preserve"> </v>
      </c>
      <c r="AZ22" s="16">
        <v>1</v>
      </c>
      <c r="BA22" s="16"/>
      <c r="BB22" s="16">
        <f t="shared" si="56"/>
        <v>0</v>
      </c>
      <c r="BC22" s="16">
        <f t="shared" ref="BC22" si="65">+AT22+AW22+AZ22</f>
        <v>1</v>
      </c>
      <c r="BD22" s="16">
        <f t="shared" ref="BD22" si="66">+AU22+AX22+BA22</f>
        <v>0</v>
      </c>
      <c r="BE22" s="16">
        <f t="shared" ref="BE22" si="67">IF(BC22=0," ",(IF(BD22&gt;BC22,100,(BD22/BC22)*100)))</f>
        <v>0</v>
      </c>
      <c r="BF22" s="16">
        <f t="shared" ref="BF22:BF23" si="68">+S22+AE22+AQ22+BC22</f>
        <v>1</v>
      </c>
      <c r="BG22" s="64">
        <f t="shared" ref="BG22:BG23" si="69">+T22+AF22+AR22+BD22</f>
        <v>0</v>
      </c>
      <c r="BH22" s="16">
        <f t="shared" si="21"/>
        <v>0</v>
      </c>
    </row>
    <row r="23" spans="1:60" ht="36">
      <c r="A23" s="59" t="s">
        <v>225</v>
      </c>
      <c r="B23" s="59" t="s">
        <v>226</v>
      </c>
      <c r="C23" s="59" t="s">
        <v>227</v>
      </c>
      <c r="D23" s="59"/>
      <c r="E23" s="59"/>
      <c r="F23" s="59" t="s">
        <v>228</v>
      </c>
      <c r="G23" s="59" t="s">
        <v>229</v>
      </c>
      <c r="H23" s="59" t="s">
        <v>230</v>
      </c>
      <c r="I23" s="59">
        <v>1</v>
      </c>
      <c r="J23" s="64"/>
      <c r="K23" s="110"/>
      <c r="L23" s="7" t="str">
        <f t="shared" si="46"/>
        <v xml:space="preserve"> </v>
      </c>
      <c r="M23" s="64"/>
      <c r="N23" s="109"/>
      <c r="O23" s="7" t="str">
        <f t="shared" si="47"/>
        <v xml:space="preserve"> </v>
      </c>
      <c r="P23" s="64"/>
      <c r="Q23" s="109"/>
      <c r="R23" s="7" t="str">
        <f t="shared" si="57"/>
        <v xml:space="preserve"> </v>
      </c>
      <c r="S23" s="7">
        <f t="shared" si="0"/>
        <v>0</v>
      </c>
      <c r="T23" s="7">
        <f t="shared" ref="T23" si="70">+K23+N23+Q23</f>
        <v>0</v>
      </c>
      <c r="U23" s="16" t="str">
        <f t="shared" si="9"/>
        <v xml:space="preserve"> </v>
      </c>
      <c r="V23" s="64"/>
      <c r="W23" s="64"/>
      <c r="X23" s="7" t="str">
        <f t="shared" si="48"/>
        <v xml:space="preserve"> </v>
      </c>
      <c r="Y23" s="64"/>
      <c r="Z23" s="64"/>
      <c r="AA23" s="7" t="str">
        <f t="shared" si="49"/>
        <v xml:space="preserve"> </v>
      </c>
      <c r="AB23" s="64"/>
      <c r="AC23" s="64"/>
      <c r="AD23" s="7" t="str">
        <f t="shared" si="50"/>
        <v xml:space="preserve"> </v>
      </c>
      <c r="AE23" s="7">
        <f t="shared" ref="AE23" si="71">+V23+Y23+AB23</f>
        <v>0</v>
      </c>
      <c r="AF23" s="7">
        <f t="shared" ref="AF23" si="72">+W23+Z23+AC23</f>
        <v>0</v>
      </c>
      <c r="AG23" s="7" t="str">
        <f t="shared" ref="AG23" si="73">IF(AE23=0," ",(IF(AF23&gt;AE23,100,(AF23/AE23)*100)))</f>
        <v xml:space="preserve"> </v>
      </c>
      <c r="AH23" s="64"/>
      <c r="AI23" s="64"/>
      <c r="AJ23" s="7" t="str">
        <f t="shared" si="51"/>
        <v xml:space="preserve"> </v>
      </c>
      <c r="AK23" s="64"/>
      <c r="AL23" s="64"/>
      <c r="AM23" s="7" t="str">
        <f t="shared" si="52"/>
        <v xml:space="preserve"> </v>
      </c>
      <c r="AN23" s="64"/>
      <c r="AO23" s="64"/>
      <c r="AP23" s="7" t="str">
        <f t="shared" si="53"/>
        <v xml:space="preserve"> </v>
      </c>
      <c r="AQ23" s="7">
        <f t="shared" ref="AQ23" si="74">+AH23+AK23+AN23</f>
        <v>0</v>
      </c>
      <c r="AR23" s="7">
        <f t="shared" ref="AR23" si="75">+AI23+AL23+AO23</f>
        <v>0</v>
      </c>
      <c r="AS23" s="7" t="str">
        <f t="shared" ref="AS23" si="76">IF(AQ23=0," ",(IF(AR23&gt;AQ23,100,(AR23/AQ23)*100)))</f>
        <v xml:space="preserve"> </v>
      </c>
      <c r="AT23" s="64"/>
      <c r="AU23" s="64"/>
      <c r="AV23" s="7" t="str">
        <f t="shared" si="54"/>
        <v xml:space="preserve"> </v>
      </c>
      <c r="AW23" s="64"/>
      <c r="AX23" s="64"/>
      <c r="AY23" s="7" t="str">
        <f t="shared" si="55"/>
        <v xml:space="preserve"> </v>
      </c>
      <c r="AZ23" s="64">
        <v>1</v>
      </c>
      <c r="BA23" s="64"/>
      <c r="BB23" s="7">
        <f t="shared" si="56"/>
        <v>0</v>
      </c>
      <c r="BC23" s="7">
        <f t="shared" ref="BC23" si="77">+AT23+AW23+AZ23</f>
        <v>1</v>
      </c>
      <c r="BD23" s="7">
        <f t="shared" ref="BD23" si="78">+AU23+AX23+BA23</f>
        <v>0</v>
      </c>
      <c r="BE23" s="7">
        <f t="shared" ref="BE23" si="79">IF(BC23=0," ",(IF(BD23&gt;BC23,100,(BD23/BC23)*100)))</f>
        <v>0</v>
      </c>
      <c r="BF23" s="7">
        <f t="shared" si="68"/>
        <v>1</v>
      </c>
      <c r="BG23" s="7">
        <f t="shared" si="69"/>
        <v>0</v>
      </c>
      <c r="BH23" s="16">
        <f t="shared" si="21"/>
        <v>0</v>
      </c>
    </row>
  </sheetData>
  <mergeCells count="35">
    <mergeCell ref="F5:F8"/>
    <mergeCell ref="I5:I8"/>
    <mergeCell ref="B3:H3"/>
    <mergeCell ref="A5:A8"/>
    <mergeCell ref="B5:B8"/>
    <mergeCell ref="C5:C8"/>
    <mergeCell ref="D5:D8"/>
    <mergeCell ref="E5:E8"/>
    <mergeCell ref="G5:G8"/>
    <mergeCell ref="H5:H8"/>
    <mergeCell ref="AQ7:AS7"/>
    <mergeCell ref="AT7:AV7"/>
    <mergeCell ref="J5:U5"/>
    <mergeCell ref="V5:AG5"/>
    <mergeCell ref="AH5:AS5"/>
    <mergeCell ref="Y7:AA7"/>
    <mergeCell ref="AB7:AD7"/>
    <mergeCell ref="AE7:AG7"/>
    <mergeCell ref="AH7:AJ7"/>
    <mergeCell ref="AW7:AY7"/>
    <mergeCell ref="AZ7:BB7"/>
    <mergeCell ref="BF5:BH7"/>
    <mergeCell ref="J6:U6"/>
    <mergeCell ref="V6:AG6"/>
    <mergeCell ref="AH6:AS6"/>
    <mergeCell ref="AT6:BE6"/>
    <mergeCell ref="J7:L7"/>
    <mergeCell ref="M7:O7"/>
    <mergeCell ref="P7:R7"/>
    <mergeCell ref="S7:U7"/>
    <mergeCell ref="V7:X7"/>
    <mergeCell ref="AT5:BE5"/>
    <mergeCell ref="BC7:BE7"/>
    <mergeCell ref="AK7:AM7"/>
    <mergeCell ref="AN7:AP7"/>
  </mergeCells>
  <printOptions horizontalCentered="1"/>
  <pageMargins left="0.31496062992125984" right="0.31496062992125984" top="0.74803149606299213" bottom="0.74803149606299213" header="0.31496062992125984" footer="0.31496062992125984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20"/>
  <sheetViews>
    <sheetView topLeftCell="I2" zoomScaleSheetLayoutView="85" workbookViewId="0">
      <selection activeCell="BH9" sqref="BH9"/>
    </sheetView>
  </sheetViews>
  <sheetFormatPr baseColWidth="10" defaultColWidth="11.5" defaultRowHeight="14" x14ac:dyDescent="0"/>
  <cols>
    <col min="1" max="1" width="11.5" style="1"/>
    <col min="2" max="2" width="29.83203125" style="1" customWidth="1"/>
    <col min="3" max="3" width="35.1640625" style="1" customWidth="1"/>
    <col min="4" max="4" width="25.33203125" style="1" customWidth="1"/>
    <col min="5" max="5" width="20.33203125" style="1" customWidth="1"/>
    <col min="6" max="6" width="22.33203125" style="1" customWidth="1"/>
    <col min="7" max="7" width="23.5" style="1" customWidth="1"/>
    <col min="8" max="9" width="17.5" style="1" customWidth="1"/>
    <col min="10" max="11" width="3.83203125" style="1" customWidth="1"/>
    <col min="12" max="12" width="7.5" style="1" bestFit="1" customWidth="1"/>
    <col min="13" max="14" width="3.83203125" style="1" customWidth="1"/>
    <col min="15" max="15" width="8.1640625" style="1" customWidth="1"/>
    <col min="16" max="17" width="3.83203125" style="1" customWidth="1"/>
    <col min="18" max="18" width="5.5" style="1" bestFit="1" customWidth="1"/>
    <col min="19" max="20" width="3.83203125" style="1" customWidth="1"/>
    <col min="21" max="21" width="7.5" style="1" bestFit="1" customWidth="1"/>
    <col min="22" max="57" width="3.83203125" style="1" customWidth="1"/>
    <col min="58" max="58" width="5" style="1" bestFit="1" customWidth="1"/>
    <col min="59" max="59" width="3.83203125" style="1" customWidth="1"/>
    <col min="60" max="60" width="7.5" style="1" bestFit="1" customWidth="1"/>
    <col min="61" max="16384" width="11.5" style="1"/>
  </cols>
  <sheetData>
    <row r="3" spans="1:60">
      <c r="B3" s="86" t="s">
        <v>256</v>
      </c>
      <c r="C3" s="86"/>
      <c r="D3" s="86"/>
      <c r="E3" s="86"/>
      <c r="F3" s="86"/>
      <c r="G3" s="86"/>
      <c r="H3" s="86"/>
    </row>
    <row r="5" spans="1:60">
      <c r="A5" s="119" t="s">
        <v>0</v>
      </c>
      <c r="B5" s="120" t="s">
        <v>1</v>
      </c>
      <c r="C5" s="120" t="s">
        <v>2</v>
      </c>
      <c r="D5" s="120" t="s">
        <v>3</v>
      </c>
      <c r="E5" s="120" t="s">
        <v>4</v>
      </c>
      <c r="F5" s="120" t="s">
        <v>5</v>
      </c>
      <c r="G5" s="120" t="s">
        <v>6</v>
      </c>
      <c r="H5" s="120" t="s">
        <v>7</v>
      </c>
      <c r="I5" s="120" t="s">
        <v>41</v>
      </c>
    </row>
    <row r="6" spans="1:60" ht="15.75" customHeight="1">
      <c r="A6" s="119"/>
      <c r="B6" s="120"/>
      <c r="C6" s="120"/>
      <c r="D6" s="120"/>
      <c r="E6" s="120"/>
      <c r="F6" s="120"/>
      <c r="G6" s="120"/>
      <c r="H6" s="120"/>
      <c r="I6" s="120"/>
      <c r="J6" s="136" t="s">
        <v>8</v>
      </c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8"/>
      <c r="V6" s="136" t="s">
        <v>8</v>
      </c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8"/>
      <c r="AH6" s="136" t="s">
        <v>8</v>
      </c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  <c r="AT6" s="136" t="s">
        <v>8</v>
      </c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8"/>
      <c r="BF6" s="121" t="s">
        <v>9</v>
      </c>
      <c r="BG6" s="122"/>
      <c r="BH6" s="123"/>
    </row>
    <row r="7" spans="1:60" ht="15.75" customHeight="1">
      <c r="A7" s="119"/>
      <c r="B7" s="120"/>
      <c r="C7" s="120"/>
      <c r="D7" s="120"/>
      <c r="E7" s="120"/>
      <c r="F7" s="120"/>
      <c r="G7" s="120"/>
      <c r="H7" s="120"/>
      <c r="I7" s="120"/>
      <c r="J7" s="136" t="s">
        <v>10</v>
      </c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8"/>
      <c r="V7" s="136" t="s">
        <v>11</v>
      </c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8"/>
      <c r="AH7" s="136" t="s">
        <v>12</v>
      </c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8"/>
      <c r="AT7" s="136" t="s">
        <v>13</v>
      </c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8"/>
      <c r="BF7" s="124"/>
      <c r="BG7" s="125"/>
      <c r="BH7" s="126"/>
    </row>
    <row r="8" spans="1:60" ht="15.75" customHeight="1">
      <c r="A8" s="119"/>
      <c r="B8" s="120"/>
      <c r="C8" s="120"/>
      <c r="D8" s="120"/>
      <c r="E8" s="120"/>
      <c r="F8" s="120"/>
      <c r="G8" s="120"/>
      <c r="H8" s="120"/>
      <c r="I8" s="120"/>
      <c r="J8" s="130" t="s">
        <v>14</v>
      </c>
      <c r="K8" s="131"/>
      <c r="L8" s="132"/>
      <c r="M8" s="130" t="s">
        <v>15</v>
      </c>
      <c r="N8" s="131"/>
      <c r="O8" s="132"/>
      <c r="P8" s="130" t="s">
        <v>16</v>
      </c>
      <c r="Q8" s="131"/>
      <c r="R8" s="132"/>
      <c r="S8" s="133" t="s">
        <v>17</v>
      </c>
      <c r="T8" s="134"/>
      <c r="U8" s="135"/>
      <c r="V8" s="130" t="s">
        <v>18</v>
      </c>
      <c r="W8" s="131"/>
      <c r="X8" s="132"/>
      <c r="Y8" s="130" t="s">
        <v>19</v>
      </c>
      <c r="Z8" s="131"/>
      <c r="AA8" s="132"/>
      <c r="AB8" s="130" t="s">
        <v>20</v>
      </c>
      <c r="AC8" s="131"/>
      <c r="AD8" s="132"/>
      <c r="AE8" s="133" t="s">
        <v>17</v>
      </c>
      <c r="AF8" s="134"/>
      <c r="AG8" s="135"/>
      <c r="AH8" s="130" t="s">
        <v>21</v>
      </c>
      <c r="AI8" s="131"/>
      <c r="AJ8" s="132"/>
      <c r="AK8" s="130" t="s">
        <v>22</v>
      </c>
      <c r="AL8" s="131"/>
      <c r="AM8" s="132"/>
      <c r="AN8" s="130" t="s">
        <v>23</v>
      </c>
      <c r="AO8" s="131"/>
      <c r="AP8" s="132"/>
      <c r="AQ8" s="133" t="s">
        <v>17</v>
      </c>
      <c r="AR8" s="134"/>
      <c r="AS8" s="135"/>
      <c r="AT8" s="130" t="s">
        <v>24</v>
      </c>
      <c r="AU8" s="131"/>
      <c r="AV8" s="132"/>
      <c r="AW8" s="130" t="s">
        <v>25</v>
      </c>
      <c r="AX8" s="131"/>
      <c r="AY8" s="132"/>
      <c r="AZ8" s="130" t="s">
        <v>26</v>
      </c>
      <c r="BA8" s="131"/>
      <c r="BB8" s="132"/>
      <c r="BC8" s="133" t="s">
        <v>17</v>
      </c>
      <c r="BD8" s="134"/>
      <c r="BE8" s="135"/>
      <c r="BF8" s="127"/>
      <c r="BG8" s="128"/>
      <c r="BH8" s="129"/>
    </row>
    <row r="9" spans="1:60" ht="15">
      <c r="A9" s="2"/>
      <c r="B9" s="3" t="s">
        <v>42</v>
      </c>
      <c r="C9" s="3"/>
      <c r="D9" s="3"/>
      <c r="E9" s="3"/>
      <c r="F9" s="4"/>
      <c r="G9" s="5"/>
      <c r="H9" s="6"/>
      <c r="I9" s="6"/>
      <c r="J9" s="116" t="s">
        <v>27</v>
      </c>
      <c r="K9" s="116" t="s">
        <v>28</v>
      </c>
      <c r="L9" s="116" t="s">
        <v>29</v>
      </c>
      <c r="M9" s="116" t="s">
        <v>27</v>
      </c>
      <c r="N9" s="116" t="s">
        <v>28</v>
      </c>
      <c r="O9" s="116" t="s">
        <v>29</v>
      </c>
      <c r="P9" s="116" t="s">
        <v>27</v>
      </c>
      <c r="Q9" s="116" t="s">
        <v>28</v>
      </c>
      <c r="R9" s="116" t="s">
        <v>29</v>
      </c>
      <c r="S9" s="116" t="s">
        <v>27</v>
      </c>
      <c r="T9" s="116" t="s">
        <v>28</v>
      </c>
      <c r="U9" s="106" t="s">
        <v>30</v>
      </c>
      <c r="V9" s="116" t="s">
        <v>27</v>
      </c>
      <c r="W9" s="116" t="s">
        <v>28</v>
      </c>
      <c r="X9" s="116" t="s">
        <v>29</v>
      </c>
      <c r="Y9" s="116" t="s">
        <v>27</v>
      </c>
      <c r="Z9" s="116" t="s">
        <v>28</v>
      </c>
      <c r="AA9" s="116" t="s">
        <v>29</v>
      </c>
      <c r="AB9" s="116" t="s">
        <v>27</v>
      </c>
      <c r="AC9" s="116" t="s">
        <v>28</v>
      </c>
      <c r="AD9" s="116" t="s">
        <v>29</v>
      </c>
      <c r="AE9" s="116" t="s">
        <v>27</v>
      </c>
      <c r="AF9" s="116" t="s">
        <v>28</v>
      </c>
      <c r="AG9" s="106" t="s">
        <v>30</v>
      </c>
      <c r="AH9" s="116" t="s">
        <v>27</v>
      </c>
      <c r="AI9" s="116" t="s">
        <v>28</v>
      </c>
      <c r="AJ9" s="116" t="s">
        <v>29</v>
      </c>
      <c r="AK9" s="116" t="s">
        <v>27</v>
      </c>
      <c r="AL9" s="116" t="s">
        <v>28</v>
      </c>
      <c r="AM9" s="116" t="s">
        <v>29</v>
      </c>
      <c r="AN9" s="116" t="s">
        <v>27</v>
      </c>
      <c r="AO9" s="116" t="s">
        <v>28</v>
      </c>
      <c r="AP9" s="116" t="s">
        <v>29</v>
      </c>
      <c r="AQ9" s="116" t="s">
        <v>27</v>
      </c>
      <c r="AR9" s="116" t="s">
        <v>28</v>
      </c>
      <c r="AS9" s="106" t="s">
        <v>30</v>
      </c>
      <c r="AT9" s="116" t="s">
        <v>27</v>
      </c>
      <c r="AU9" s="116" t="s">
        <v>28</v>
      </c>
      <c r="AV9" s="116" t="s">
        <v>29</v>
      </c>
      <c r="AW9" s="116" t="s">
        <v>27</v>
      </c>
      <c r="AX9" s="116" t="s">
        <v>28</v>
      </c>
      <c r="AY9" s="116" t="s">
        <v>29</v>
      </c>
      <c r="AZ9" s="116" t="s">
        <v>27</v>
      </c>
      <c r="BA9" s="116" t="s">
        <v>28</v>
      </c>
      <c r="BB9" s="116" t="s">
        <v>29</v>
      </c>
      <c r="BC9" s="116" t="s">
        <v>27</v>
      </c>
      <c r="BD9" s="116" t="s">
        <v>28</v>
      </c>
      <c r="BE9" s="106" t="s">
        <v>30</v>
      </c>
      <c r="BF9" s="116" t="s">
        <v>27</v>
      </c>
      <c r="BG9" s="116" t="s">
        <v>28</v>
      </c>
      <c r="BH9" s="106" t="s">
        <v>30</v>
      </c>
    </row>
    <row r="10" spans="1:60" s="41" customFormat="1" ht="28">
      <c r="A10" s="2" t="s">
        <v>231</v>
      </c>
      <c r="B10" s="9" t="s">
        <v>232</v>
      </c>
      <c r="C10" s="9"/>
      <c r="D10" s="2" t="s">
        <v>263</v>
      </c>
      <c r="E10" s="9"/>
      <c r="F10" s="2" t="s">
        <v>36</v>
      </c>
      <c r="G10" s="2" t="s">
        <v>233</v>
      </c>
      <c r="H10" s="2" t="s">
        <v>33</v>
      </c>
      <c r="I10" s="75">
        <v>12</v>
      </c>
      <c r="J10" s="4">
        <v>1</v>
      </c>
      <c r="K10" s="107">
        <v>1</v>
      </c>
      <c r="L10" s="6">
        <f>IF(J10=0," ",(IF(K10&gt;J10,100,(K10/J10))))</f>
        <v>1</v>
      </c>
      <c r="M10" s="4">
        <v>1</v>
      </c>
      <c r="N10" s="107">
        <v>1</v>
      </c>
      <c r="O10" s="6">
        <f>IF(M10=0," ",(IF(N10&gt;M10,100,(N10/M10))))</f>
        <v>1</v>
      </c>
      <c r="P10" s="4">
        <v>1</v>
      </c>
      <c r="Q10" s="107">
        <v>1</v>
      </c>
      <c r="R10" s="6">
        <f t="shared" ref="R10:R16" si="0">IF(P10=0," ",(IF(Q10&gt;P10,100,(Q10/P10))))</f>
        <v>1</v>
      </c>
      <c r="S10" s="4">
        <f t="shared" ref="S10:T10" si="1">+J10+M10+P10</f>
        <v>3</v>
      </c>
      <c r="T10" s="4">
        <f t="shared" si="1"/>
        <v>3</v>
      </c>
      <c r="U10" s="6">
        <f>IF(S10=0," ",(IF(T10&gt;S10,100,(T10/S10))))</f>
        <v>1</v>
      </c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f t="shared" ref="AE10:AF10" si="2">+V10+Y10+AB10</f>
        <v>3</v>
      </c>
      <c r="AF10" s="4">
        <f t="shared" si="2"/>
        <v>0</v>
      </c>
      <c r="AG10" s="4">
        <f>IF(AE10=0," ",(IF(AF10&gt;AE10,100,(AF10/AE10)*100)))</f>
        <v>0</v>
      </c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f t="shared" ref="AQ10:AR10" si="3">+AH10+AK10+AN10</f>
        <v>3</v>
      </c>
      <c r="AR10" s="4">
        <f t="shared" si="3"/>
        <v>0</v>
      </c>
      <c r="AS10" s="4">
        <f>IF(AQ10=0," ",(IF(AR10&gt;AQ10,100,(AR10/AQ10)*100)))</f>
        <v>0</v>
      </c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f t="shared" ref="BC10:BD10" si="4">+AT10+AW10+AZ10</f>
        <v>3</v>
      </c>
      <c r="BD10" s="4">
        <f t="shared" si="4"/>
        <v>0</v>
      </c>
      <c r="BE10" s="4">
        <f>IF(BC10=0," ",(IF(BD10&gt;BC10,100,(BD10/BC10)*100)))</f>
        <v>0</v>
      </c>
      <c r="BF10" s="4">
        <f t="shared" ref="BF10:BG10" si="5">+S10+AE10+AQ10+BC10</f>
        <v>12</v>
      </c>
      <c r="BG10" s="4">
        <f t="shared" si="5"/>
        <v>3</v>
      </c>
      <c r="BH10" s="6">
        <f>IF(BF10=0," ",(IF(BG10&gt;BF10,100,(BG10/BF10))))</f>
        <v>0.25</v>
      </c>
    </row>
    <row r="11" spans="1:60" s="41" customFormat="1" ht="28">
      <c r="A11" s="67" t="s">
        <v>234</v>
      </c>
      <c r="B11" s="9" t="s">
        <v>236</v>
      </c>
      <c r="C11" s="9"/>
      <c r="D11" s="67" t="s">
        <v>263</v>
      </c>
      <c r="E11" s="9"/>
      <c r="F11" s="2" t="s">
        <v>36</v>
      </c>
      <c r="G11" s="2" t="s">
        <v>237</v>
      </c>
      <c r="H11" s="2" t="s">
        <v>238</v>
      </c>
      <c r="I11" s="75">
        <v>1</v>
      </c>
      <c r="J11" s="7"/>
      <c r="K11" s="107"/>
      <c r="L11" s="4" t="str">
        <f t="shared" ref="L11" si="6">IF(J11=0," ",(IF(K11&gt;J11,100,(K11/J11)*100)))</f>
        <v xml:space="preserve"> </v>
      </c>
      <c r="M11" s="7"/>
      <c r="N11" s="107"/>
      <c r="O11" s="4" t="str">
        <f t="shared" ref="O11" si="7">IF(M11=0," ",(IF(N11&gt;M11,100,(N11/M11)*100)))</f>
        <v xml:space="preserve"> </v>
      </c>
      <c r="P11" s="7"/>
      <c r="Q11" s="107"/>
      <c r="R11" s="6" t="str">
        <f t="shared" si="0"/>
        <v xml:space="preserve"> </v>
      </c>
      <c r="S11" s="4">
        <f t="shared" ref="S11:S16" si="8">+J11+M11+P11</f>
        <v>0</v>
      </c>
      <c r="T11" s="4">
        <f t="shared" ref="T11:T16" si="9">+K11+N11+Q11</f>
        <v>0</v>
      </c>
      <c r="U11" s="6" t="str">
        <f t="shared" ref="U11:U15" si="10">IF(S11=0," ",(IF(T11&gt;S11,100,(T11/S11))))</f>
        <v xml:space="preserve"> </v>
      </c>
      <c r="V11" s="7"/>
      <c r="W11" s="7"/>
      <c r="X11" s="7"/>
      <c r="Y11" s="7"/>
      <c r="Z11" s="7"/>
      <c r="AA11" s="7"/>
      <c r="AB11" s="7"/>
      <c r="AC11" s="7"/>
      <c r="AD11" s="7"/>
      <c r="AE11" s="4">
        <f t="shared" ref="AE11:AE16" si="11">+V11+Y11+AB11</f>
        <v>0</v>
      </c>
      <c r="AF11" s="4">
        <f t="shared" ref="AF11:AF16" si="12">+W11+Z11+AC11</f>
        <v>0</v>
      </c>
      <c r="AG11" s="4" t="str">
        <f t="shared" ref="AG11:AG16" si="13">IF(AE11=0," ",(IF(AF11&gt;AE11,100,(AF11/AE11)*100)))</f>
        <v xml:space="preserve"> </v>
      </c>
      <c r="AH11" s="7"/>
      <c r="AI11" s="7"/>
      <c r="AJ11" s="7"/>
      <c r="AK11" s="7"/>
      <c r="AL11" s="7"/>
      <c r="AM11" s="7"/>
      <c r="AN11" s="7"/>
      <c r="AO11" s="7"/>
      <c r="AP11" s="7"/>
      <c r="AQ11" s="4">
        <f t="shared" ref="AQ11:AQ16" si="14">+AH11+AK11+AN11</f>
        <v>0</v>
      </c>
      <c r="AR11" s="4">
        <f t="shared" ref="AR11:AR16" si="15">+AI11+AL11+AO11</f>
        <v>0</v>
      </c>
      <c r="AS11" s="4" t="str">
        <f t="shared" ref="AS11:AS16" si="16">IF(AQ11=0," ",(IF(AR11&gt;AQ11,100,(AR11/AQ11)*100)))</f>
        <v xml:space="preserve"> </v>
      </c>
      <c r="AT11" s="7"/>
      <c r="AU11" s="7"/>
      <c r="AV11" s="7"/>
      <c r="AW11" s="7"/>
      <c r="AX11" s="7"/>
      <c r="AY11" s="7"/>
      <c r="AZ11" s="7">
        <v>1</v>
      </c>
      <c r="BA11" s="7"/>
      <c r="BB11" s="7"/>
      <c r="BC11" s="4">
        <f t="shared" ref="BC11:BC16" si="17">+AT11+AW11+AZ11</f>
        <v>1</v>
      </c>
      <c r="BD11" s="4">
        <f t="shared" ref="BD11:BD16" si="18">+AU11+AX11+BA11</f>
        <v>0</v>
      </c>
      <c r="BE11" s="4">
        <f t="shared" ref="BE11:BE16" si="19">IF(BC11=0," ",(IF(BD11&gt;BC11,100,(BD11/BC11)*100)))</f>
        <v>0</v>
      </c>
      <c r="BF11" s="4">
        <f t="shared" ref="BF11:BF16" si="20">+S11+AE11+AQ11+BC11</f>
        <v>1</v>
      </c>
      <c r="BG11" s="4">
        <f t="shared" ref="BG11:BG16" si="21">+T11+AF11+AR11+BD11</f>
        <v>0</v>
      </c>
      <c r="BH11" s="6">
        <f t="shared" ref="BH11:BH15" si="22">IF(BF11=0," ",(IF(BG11&gt;BF11,100,(BG11/BF11))))</f>
        <v>0</v>
      </c>
    </row>
    <row r="12" spans="1:60" s="41" customFormat="1" ht="28">
      <c r="A12" s="67" t="s">
        <v>235</v>
      </c>
      <c r="B12" s="9" t="s">
        <v>240</v>
      </c>
      <c r="C12" s="9"/>
      <c r="D12" s="67" t="s">
        <v>263</v>
      </c>
      <c r="E12" s="9"/>
      <c r="F12" s="2" t="s">
        <v>36</v>
      </c>
      <c r="G12" s="2" t="s">
        <v>241</v>
      </c>
      <c r="H12" s="2" t="s">
        <v>242</v>
      </c>
      <c r="I12" s="75">
        <v>12</v>
      </c>
      <c r="J12" s="7">
        <v>1</v>
      </c>
      <c r="K12" s="107">
        <v>1</v>
      </c>
      <c r="L12" s="6">
        <f>IF(J12=0," ",(IF(K12&gt;J12,100,(K12/J12))))</f>
        <v>1</v>
      </c>
      <c r="M12" s="7">
        <v>1</v>
      </c>
      <c r="N12" s="107">
        <v>1</v>
      </c>
      <c r="O12" s="6">
        <f>IF(M12=0," ",(IF(N12&gt;M12,100,(N12/M12))))</f>
        <v>1</v>
      </c>
      <c r="P12" s="7">
        <v>1</v>
      </c>
      <c r="Q12" s="107">
        <v>1</v>
      </c>
      <c r="R12" s="6">
        <f t="shared" si="0"/>
        <v>1</v>
      </c>
      <c r="S12" s="4">
        <f t="shared" si="8"/>
        <v>3</v>
      </c>
      <c r="T12" s="4">
        <f t="shared" si="9"/>
        <v>3</v>
      </c>
      <c r="U12" s="6">
        <f t="shared" si="10"/>
        <v>1</v>
      </c>
      <c r="V12" s="7">
        <v>1</v>
      </c>
      <c r="W12" s="7"/>
      <c r="X12" s="7"/>
      <c r="Y12" s="7">
        <v>1</v>
      </c>
      <c r="Z12" s="7"/>
      <c r="AA12" s="7"/>
      <c r="AB12" s="7">
        <v>1</v>
      </c>
      <c r="AC12" s="7"/>
      <c r="AD12" s="7"/>
      <c r="AE12" s="4">
        <f t="shared" si="11"/>
        <v>3</v>
      </c>
      <c r="AF12" s="4">
        <f t="shared" si="12"/>
        <v>0</v>
      </c>
      <c r="AG12" s="4">
        <f t="shared" si="13"/>
        <v>0</v>
      </c>
      <c r="AH12" s="7">
        <v>1</v>
      </c>
      <c r="AI12" s="7"/>
      <c r="AJ12" s="7"/>
      <c r="AK12" s="7">
        <v>1</v>
      </c>
      <c r="AL12" s="7"/>
      <c r="AM12" s="7"/>
      <c r="AN12" s="7">
        <v>1</v>
      </c>
      <c r="AO12" s="7"/>
      <c r="AP12" s="7"/>
      <c r="AQ12" s="4">
        <f t="shared" si="14"/>
        <v>3</v>
      </c>
      <c r="AR12" s="4">
        <f t="shared" si="15"/>
        <v>0</v>
      </c>
      <c r="AS12" s="4">
        <f t="shared" si="16"/>
        <v>0</v>
      </c>
      <c r="AT12" s="7">
        <v>1</v>
      </c>
      <c r="AU12" s="7"/>
      <c r="AV12" s="7"/>
      <c r="AW12" s="7">
        <v>1</v>
      </c>
      <c r="AX12" s="7"/>
      <c r="AY12" s="7"/>
      <c r="AZ12" s="7">
        <v>1</v>
      </c>
      <c r="BA12" s="7"/>
      <c r="BB12" s="7"/>
      <c r="BC12" s="4">
        <f t="shared" si="17"/>
        <v>3</v>
      </c>
      <c r="BD12" s="4">
        <f t="shared" si="18"/>
        <v>0</v>
      </c>
      <c r="BE12" s="4">
        <f t="shared" si="19"/>
        <v>0</v>
      </c>
      <c r="BF12" s="4">
        <f t="shared" si="20"/>
        <v>12</v>
      </c>
      <c r="BG12" s="4">
        <f t="shared" si="21"/>
        <v>3</v>
      </c>
      <c r="BH12" s="6">
        <f t="shared" si="22"/>
        <v>0.25</v>
      </c>
    </row>
    <row r="13" spans="1:60" s="41" customFormat="1" ht="42">
      <c r="A13" s="67" t="s">
        <v>239</v>
      </c>
      <c r="B13" s="60" t="s">
        <v>270</v>
      </c>
      <c r="C13" s="2" t="s">
        <v>264</v>
      </c>
      <c r="D13" s="67" t="s">
        <v>263</v>
      </c>
      <c r="E13" s="9"/>
      <c r="F13" s="2" t="s">
        <v>36</v>
      </c>
      <c r="G13" s="2" t="s">
        <v>244</v>
      </c>
      <c r="H13" s="2" t="s">
        <v>245</v>
      </c>
      <c r="I13" s="75">
        <v>103</v>
      </c>
      <c r="J13" s="4"/>
      <c r="K13" s="107">
        <v>52</v>
      </c>
      <c r="L13" s="6" t="str">
        <f t="shared" ref="L13:L14" si="23">IF(J13=0," ",(IF(K13&gt;J13,100,(K13/J13))))</f>
        <v xml:space="preserve"> </v>
      </c>
      <c r="M13" s="4">
        <v>62</v>
      </c>
      <c r="N13" s="107">
        <v>6</v>
      </c>
      <c r="O13" s="6">
        <f t="shared" ref="O13:O15" si="24">IF(M13=0," ",(IF(N13&gt;M13,100,(N13/M13))))</f>
        <v>9.6774193548387094E-2</v>
      </c>
      <c r="P13" s="4">
        <v>33</v>
      </c>
      <c r="Q13" s="107">
        <v>2</v>
      </c>
      <c r="R13" s="6">
        <f t="shared" si="0"/>
        <v>6.0606060606060608E-2</v>
      </c>
      <c r="S13" s="4">
        <f t="shared" si="8"/>
        <v>95</v>
      </c>
      <c r="T13" s="4">
        <f t="shared" si="9"/>
        <v>60</v>
      </c>
      <c r="U13" s="6">
        <f t="shared" si="10"/>
        <v>0.63157894736842102</v>
      </c>
      <c r="V13" s="4">
        <v>3</v>
      </c>
      <c r="W13" s="4"/>
      <c r="X13" s="4"/>
      <c r="Y13" s="4">
        <v>1</v>
      </c>
      <c r="Z13" s="4"/>
      <c r="AA13" s="4"/>
      <c r="AB13" s="4">
        <v>3</v>
      </c>
      <c r="AC13" s="4"/>
      <c r="AD13" s="4"/>
      <c r="AE13" s="4">
        <f t="shared" si="11"/>
        <v>7</v>
      </c>
      <c r="AF13" s="4">
        <f t="shared" si="12"/>
        <v>0</v>
      </c>
      <c r="AG13" s="4">
        <f t="shared" si="13"/>
        <v>0</v>
      </c>
      <c r="AH13" s="4">
        <v>1</v>
      </c>
      <c r="AI13" s="4"/>
      <c r="AJ13" s="4"/>
      <c r="AK13" s="4"/>
      <c r="AL13" s="4"/>
      <c r="AM13" s="4"/>
      <c r="AN13" s="4"/>
      <c r="AO13" s="4"/>
      <c r="AP13" s="4"/>
      <c r="AQ13" s="4">
        <f t="shared" si="14"/>
        <v>1</v>
      </c>
      <c r="AR13" s="4">
        <f t="shared" si="15"/>
        <v>0</v>
      </c>
      <c r="AS13" s="4">
        <f t="shared" si="16"/>
        <v>0</v>
      </c>
      <c r="AT13" s="4"/>
      <c r="AU13" s="4"/>
      <c r="AV13" s="4"/>
      <c r="AW13" s="4"/>
      <c r="AX13" s="4"/>
      <c r="AY13" s="4"/>
      <c r="AZ13" s="4"/>
      <c r="BA13" s="4"/>
      <c r="BB13" s="4"/>
      <c r="BC13" s="4">
        <f t="shared" si="17"/>
        <v>0</v>
      </c>
      <c r="BD13" s="4">
        <f t="shared" si="18"/>
        <v>0</v>
      </c>
      <c r="BE13" s="4" t="str">
        <f t="shared" si="19"/>
        <v xml:space="preserve"> </v>
      </c>
      <c r="BF13" s="4">
        <f t="shared" si="20"/>
        <v>103</v>
      </c>
      <c r="BG13" s="4">
        <f t="shared" si="21"/>
        <v>60</v>
      </c>
      <c r="BH13" s="6">
        <f t="shared" si="22"/>
        <v>0.58252427184466016</v>
      </c>
    </row>
    <row r="14" spans="1:60" s="41" customFormat="1" ht="42">
      <c r="A14" s="67" t="s">
        <v>243</v>
      </c>
      <c r="B14" s="60" t="s">
        <v>271</v>
      </c>
      <c r="C14" s="67" t="s">
        <v>264</v>
      </c>
      <c r="D14" s="67" t="s">
        <v>263</v>
      </c>
      <c r="E14" s="9"/>
      <c r="F14" s="2" t="s">
        <v>36</v>
      </c>
      <c r="G14" s="2" t="s">
        <v>247</v>
      </c>
      <c r="H14" s="2" t="s">
        <v>248</v>
      </c>
      <c r="I14" s="75">
        <v>28</v>
      </c>
      <c r="J14" s="4"/>
      <c r="K14" s="107">
        <v>9</v>
      </c>
      <c r="L14" s="6" t="str">
        <f t="shared" si="23"/>
        <v xml:space="preserve"> </v>
      </c>
      <c r="M14" s="4">
        <v>22</v>
      </c>
      <c r="N14" s="107">
        <v>4</v>
      </c>
      <c r="O14" s="6">
        <f t="shared" si="24"/>
        <v>0.18181818181818182</v>
      </c>
      <c r="P14" s="4">
        <v>0</v>
      </c>
      <c r="Q14" s="107">
        <v>2</v>
      </c>
      <c r="R14" s="6" t="str">
        <f t="shared" si="0"/>
        <v xml:space="preserve"> </v>
      </c>
      <c r="S14" s="4">
        <f t="shared" si="8"/>
        <v>22</v>
      </c>
      <c r="T14" s="4">
        <f t="shared" si="9"/>
        <v>15</v>
      </c>
      <c r="U14" s="6">
        <f t="shared" si="10"/>
        <v>0.68181818181818177</v>
      </c>
      <c r="V14" s="4">
        <v>1</v>
      </c>
      <c r="W14" s="4"/>
      <c r="X14" s="4"/>
      <c r="Y14" s="4">
        <v>1</v>
      </c>
      <c r="Z14" s="4"/>
      <c r="AA14" s="4"/>
      <c r="AB14" s="4">
        <v>3</v>
      </c>
      <c r="AC14" s="4"/>
      <c r="AD14" s="4"/>
      <c r="AE14" s="4">
        <f t="shared" si="11"/>
        <v>5</v>
      </c>
      <c r="AF14" s="4">
        <f t="shared" si="12"/>
        <v>0</v>
      </c>
      <c r="AG14" s="4">
        <f t="shared" si="13"/>
        <v>0</v>
      </c>
      <c r="AH14" s="4">
        <v>1</v>
      </c>
      <c r="AI14" s="4"/>
      <c r="AJ14" s="4"/>
      <c r="AK14" s="4"/>
      <c r="AL14" s="4"/>
      <c r="AM14" s="4"/>
      <c r="AN14" s="4"/>
      <c r="AO14" s="4"/>
      <c r="AP14" s="4"/>
      <c r="AQ14" s="4">
        <f t="shared" si="14"/>
        <v>1</v>
      </c>
      <c r="AR14" s="4">
        <f t="shared" si="15"/>
        <v>0</v>
      </c>
      <c r="AS14" s="4">
        <f t="shared" si="16"/>
        <v>0</v>
      </c>
      <c r="AT14" s="4"/>
      <c r="AU14" s="4"/>
      <c r="AV14" s="4"/>
      <c r="AW14" s="4"/>
      <c r="AX14" s="4"/>
      <c r="AY14" s="4"/>
      <c r="AZ14" s="4"/>
      <c r="BA14" s="4"/>
      <c r="BB14" s="4"/>
      <c r="BC14" s="4">
        <f t="shared" si="17"/>
        <v>0</v>
      </c>
      <c r="BD14" s="4">
        <f t="shared" si="18"/>
        <v>0</v>
      </c>
      <c r="BE14" s="4" t="str">
        <f t="shared" si="19"/>
        <v xml:space="preserve"> </v>
      </c>
      <c r="BF14" s="4">
        <f t="shared" si="20"/>
        <v>28</v>
      </c>
      <c r="BG14" s="4">
        <f t="shared" si="21"/>
        <v>15</v>
      </c>
      <c r="BH14" s="6">
        <f t="shared" si="22"/>
        <v>0.5357142857142857</v>
      </c>
    </row>
    <row r="15" spans="1:60" s="41" customFormat="1" ht="42">
      <c r="A15" s="67" t="s">
        <v>246</v>
      </c>
      <c r="B15" s="9" t="s">
        <v>250</v>
      </c>
      <c r="C15" s="67" t="s">
        <v>264</v>
      </c>
      <c r="D15" s="67" t="s">
        <v>263</v>
      </c>
      <c r="E15" s="9"/>
      <c r="F15" s="2" t="s">
        <v>36</v>
      </c>
      <c r="G15" s="2" t="s">
        <v>251</v>
      </c>
      <c r="H15" s="2" t="s">
        <v>252</v>
      </c>
      <c r="I15" s="75">
        <f>10*12</f>
        <v>120</v>
      </c>
      <c r="J15" s="4">
        <v>10</v>
      </c>
      <c r="K15" s="107">
        <v>15</v>
      </c>
      <c r="L15" s="6">
        <v>1</v>
      </c>
      <c r="M15" s="4">
        <v>10</v>
      </c>
      <c r="N15" s="107">
        <v>8</v>
      </c>
      <c r="O15" s="6">
        <f t="shared" si="24"/>
        <v>0.8</v>
      </c>
      <c r="P15" s="4">
        <v>10</v>
      </c>
      <c r="Q15" s="107">
        <v>2</v>
      </c>
      <c r="R15" s="6">
        <f t="shared" si="0"/>
        <v>0.2</v>
      </c>
      <c r="S15" s="4">
        <f t="shared" si="8"/>
        <v>30</v>
      </c>
      <c r="T15" s="4">
        <f t="shared" si="9"/>
        <v>25</v>
      </c>
      <c r="U15" s="6">
        <f t="shared" si="10"/>
        <v>0.83333333333333337</v>
      </c>
      <c r="V15" s="4">
        <v>10</v>
      </c>
      <c r="W15" s="4"/>
      <c r="X15" s="4"/>
      <c r="Y15" s="4">
        <v>10</v>
      </c>
      <c r="Z15" s="4"/>
      <c r="AA15" s="4"/>
      <c r="AB15" s="4">
        <v>10</v>
      </c>
      <c r="AC15" s="4"/>
      <c r="AD15" s="4"/>
      <c r="AE15" s="4">
        <f t="shared" si="11"/>
        <v>30</v>
      </c>
      <c r="AF15" s="4">
        <f t="shared" si="12"/>
        <v>0</v>
      </c>
      <c r="AG15" s="4">
        <f t="shared" si="13"/>
        <v>0</v>
      </c>
      <c r="AH15" s="4">
        <v>10</v>
      </c>
      <c r="AI15" s="4"/>
      <c r="AJ15" s="4"/>
      <c r="AK15" s="4">
        <v>10</v>
      </c>
      <c r="AL15" s="4"/>
      <c r="AM15" s="4"/>
      <c r="AN15" s="4">
        <v>10</v>
      </c>
      <c r="AO15" s="4"/>
      <c r="AP15" s="4"/>
      <c r="AQ15" s="4">
        <f t="shared" si="14"/>
        <v>30</v>
      </c>
      <c r="AR15" s="4">
        <f t="shared" si="15"/>
        <v>0</v>
      </c>
      <c r="AS15" s="4">
        <f t="shared" si="16"/>
        <v>0</v>
      </c>
      <c r="AT15" s="4">
        <v>10</v>
      </c>
      <c r="AU15" s="4"/>
      <c r="AV15" s="4"/>
      <c r="AW15" s="4">
        <v>10</v>
      </c>
      <c r="AX15" s="4"/>
      <c r="AY15" s="4"/>
      <c r="AZ15" s="4">
        <v>10</v>
      </c>
      <c r="BA15" s="4"/>
      <c r="BB15" s="4"/>
      <c r="BC15" s="4">
        <f t="shared" si="17"/>
        <v>30</v>
      </c>
      <c r="BD15" s="4">
        <f t="shared" si="18"/>
        <v>0</v>
      </c>
      <c r="BE15" s="4">
        <f t="shared" si="19"/>
        <v>0</v>
      </c>
      <c r="BF15" s="4">
        <f t="shared" si="20"/>
        <v>120</v>
      </c>
      <c r="BG15" s="4">
        <f t="shared" si="21"/>
        <v>25</v>
      </c>
      <c r="BH15" s="6">
        <f t="shared" si="22"/>
        <v>0.20833333333333334</v>
      </c>
    </row>
    <row r="16" spans="1:60" s="41" customFormat="1" ht="42">
      <c r="A16" s="67" t="s">
        <v>249</v>
      </c>
      <c r="B16" s="9" t="s">
        <v>253</v>
      </c>
      <c r="C16" s="67" t="s">
        <v>264</v>
      </c>
      <c r="D16" s="67" t="s">
        <v>263</v>
      </c>
      <c r="E16" s="9"/>
      <c r="F16" s="2" t="s">
        <v>36</v>
      </c>
      <c r="G16" s="2" t="s">
        <v>254</v>
      </c>
      <c r="H16" s="2" t="s">
        <v>252</v>
      </c>
      <c r="I16" s="75">
        <v>24</v>
      </c>
      <c r="J16" s="4">
        <v>2</v>
      </c>
      <c r="K16" s="107">
        <v>19</v>
      </c>
      <c r="L16" s="6">
        <v>1</v>
      </c>
      <c r="M16" s="4">
        <v>2</v>
      </c>
      <c r="N16" s="107">
        <f>5+33</f>
        <v>38</v>
      </c>
      <c r="O16" s="6">
        <v>1</v>
      </c>
      <c r="P16" s="4">
        <v>2</v>
      </c>
      <c r="Q16" s="107">
        <v>1</v>
      </c>
      <c r="R16" s="6">
        <f t="shared" si="0"/>
        <v>0.5</v>
      </c>
      <c r="S16" s="4">
        <f t="shared" si="8"/>
        <v>6</v>
      </c>
      <c r="T16" s="4">
        <f t="shared" si="9"/>
        <v>58</v>
      </c>
      <c r="U16" s="6">
        <v>1</v>
      </c>
      <c r="V16" s="4">
        <v>2</v>
      </c>
      <c r="W16" s="4"/>
      <c r="X16" s="4"/>
      <c r="Y16" s="4">
        <v>2</v>
      </c>
      <c r="Z16" s="4"/>
      <c r="AA16" s="4"/>
      <c r="AB16" s="4">
        <v>2</v>
      </c>
      <c r="AC16" s="4"/>
      <c r="AD16" s="4"/>
      <c r="AE16" s="4">
        <f t="shared" si="11"/>
        <v>6</v>
      </c>
      <c r="AF16" s="4">
        <f t="shared" si="12"/>
        <v>0</v>
      </c>
      <c r="AG16" s="4">
        <f t="shared" si="13"/>
        <v>0</v>
      </c>
      <c r="AH16" s="4">
        <v>2</v>
      </c>
      <c r="AI16" s="4"/>
      <c r="AJ16" s="4"/>
      <c r="AK16" s="4">
        <v>2</v>
      </c>
      <c r="AL16" s="4"/>
      <c r="AM16" s="4"/>
      <c r="AN16" s="4">
        <v>2</v>
      </c>
      <c r="AO16" s="4"/>
      <c r="AP16" s="4"/>
      <c r="AQ16" s="4">
        <f t="shared" si="14"/>
        <v>6</v>
      </c>
      <c r="AR16" s="4">
        <f t="shared" si="15"/>
        <v>0</v>
      </c>
      <c r="AS16" s="4">
        <f t="shared" si="16"/>
        <v>0</v>
      </c>
      <c r="AT16" s="4">
        <v>2</v>
      </c>
      <c r="AU16" s="4"/>
      <c r="AV16" s="4"/>
      <c r="AW16" s="4">
        <v>2</v>
      </c>
      <c r="AX16" s="4"/>
      <c r="AY16" s="4"/>
      <c r="AZ16" s="4">
        <v>2</v>
      </c>
      <c r="BA16" s="4"/>
      <c r="BB16" s="4"/>
      <c r="BC16" s="4">
        <f t="shared" si="17"/>
        <v>6</v>
      </c>
      <c r="BD16" s="4">
        <f t="shared" si="18"/>
        <v>0</v>
      </c>
      <c r="BE16" s="4">
        <f t="shared" si="19"/>
        <v>0</v>
      </c>
      <c r="BF16" s="4">
        <f t="shared" si="20"/>
        <v>24</v>
      </c>
      <c r="BG16" s="4">
        <f t="shared" si="21"/>
        <v>58</v>
      </c>
      <c r="BH16" s="6">
        <v>1</v>
      </c>
    </row>
    <row r="18" spans="2:9" ht="44.25" customHeight="1">
      <c r="B18" s="61"/>
      <c r="I18" s="82">
        <f>2*12</f>
        <v>24</v>
      </c>
    </row>
    <row r="20" spans="2:9">
      <c r="B20" s="62"/>
    </row>
  </sheetData>
  <mergeCells count="35">
    <mergeCell ref="I5:I8"/>
    <mergeCell ref="F5:F8"/>
    <mergeCell ref="B3:H3"/>
    <mergeCell ref="A5:A8"/>
    <mergeCell ref="B5:B8"/>
    <mergeCell ref="C5:C8"/>
    <mergeCell ref="D5:D8"/>
    <mergeCell ref="E5:E8"/>
    <mergeCell ref="G5:G8"/>
    <mergeCell ref="H5:H8"/>
    <mergeCell ref="AT6:BE6"/>
    <mergeCell ref="BF6:BH8"/>
    <mergeCell ref="AH6:AS6"/>
    <mergeCell ref="AH7:AS7"/>
    <mergeCell ref="AT7:BE7"/>
    <mergeCell ref="BC8:BE8"/>
    <mergeCell ref="AZ8:BB8"/>
    <mergeCell ref="AH8:AJ8"/>
    <mergeCell ref="AK8:AM8"/>
    <mergeCell ref="AN8:AP8"/>
    <mergeCell ref="AQ8:AS8"/>
    <mergeCell ref="AT8:AV8"/>
    <mergeCell ref="AW8:AY8"/>
    <mergeCell ref="V6:AG6"/>
    <mergeCell ref="J6:U6"/>
    <mergeCell ref="S8:U8"/>
    <mergeCell ref="P8:R8"/>
    <mergeCell ref="M8:O8"/>
    <mergeCell ref="J8:L8"/>
    <mergeCell ref="V7:AG7"/>
    <mergeCell ref="J7:U7"/>
    <mergeCell ref="AE8:AG8"/>
    <mergeCell ref="AB8:AD8"/>
    <mergeCell ref="Y8:AA8"/>
    <mergeCell ref="V8:X8"/>
  </mergeCells>
  <pageMargins left="0.70866141732283472" right="0.70866141732283472" top="0.74803149606299213" bottom="0.74803149606299213" header="0.31496062992125984" footer="0.31496062992125984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3"/>
  <sheetViews>
    <sheetView topLeftCell="H1" zoomScale="80" zoomScaleNormal="80" zoomScalePageLayoutView="80" workbookViewId="0">
      <selection activeCell="U24" sqref="U24"/>
    </sheetView>
  </sheetViews>
  <sheetFormatPr baseColWidth="10" defaultColWidth="11.5" defaultRowHeight="14" x14ac:dyDescent="0"/>
  <cols>
    <col min="1" max="1" width="11.5" style="21"/>
    <col min="2" max="2" width="34" style="21" customWidth="1"/>
    <col min="3" max="3" width="18.6640625" style="21" customWidth="1"/>
    <col min="4" max="4" width="28" style="21" customWidth="1"/>
    <col min="5" max="5" width="14.83203125" style="21" customWidth="1"/>
    <col min="6" max="6" width="15.5" style="21" customWidth="1"/>
    <col min="7" max="7" width="14" style="21" customWidth="1"/>
    <col min="8" max="9" width="13.33203125" style="21" customWidth="1"/>
    <col min="10" max="20" width="5" style="21" customWidth="1"/>
    <col min="21" max="21" width="8" style="21" bestFit="1" customWidth="1"/>
    <col min="22" max="22" width="3" style="21" customWidth="1"/>
    <col min="23" max="23" width="2.1640625" style="21" customWidth="1"/>
    <col min="24" max="24" width="2.5" style="21" customWidth="1"/>
    <col min="25" max="25" width="3" style="21" customWidth="1"/>
    <col min="26" max="26" width="2.1640625" style="21" customWidth="1"/>
    <col min="27" max="27" width="2.5" style="21" customWidth="1"/>
    <col min="28" max="28" width="4.5" style="21" customWidth="1"/>
    <col min="29" max="29" width="2.1640625" style="21" customWidth="1"/>
    <col min="30" max="30" width="2.5" style="21" customWidth="1"/>
    <col min="31" max="31" width="4.5" style="21" bestFit="1" customWidth="1"/>
    <col min="32" max="32" width="2.33203125" style="21" bestFit="1" customWidth="1"/>
    <col min="33" max="33" width="3.6640625" style="21" bestFit="1" customWidth="1"/>
    <col min="34" max="34" width="3" style="21" customWidth="1"/>
    <col min="35" max="35" width="2.1640625" style="21" customWidth="1"/>
    <col min="36" max="36" width="2.5" style="21" customWidth="1"/>
    <col min="37" max="37" width="3" style="21" customWidth="1"/>
    <col min="38" max="38" width="2.1640625" style="21" customWidth="1"/>
    <col min="39" max="39" width="2.5" style="21" customWidth="1"/>
    <col min="40" max="40" width="4.5" style="21" customWidth="1"/>
    <col min="41" max="41" width="2.1640625" style="21" customWidth="1"/>
    <col min="42" max="42" width="2.5" style="21" customWidth="1"/>
    <col min="43" max="43" width="4.5" style="21" bestFit="1" customWidth="1"/>
    <col min="44" max="44" width="2.33203125" style="21" bestFit="1" customWidth="1"/>
    <col min="45" max="45" width="3.6640625" style="21" bestFit="1" customWidth="1"/>
    <col min="46" max="46" width="3" style="21" customWidth="1"/>
    <col min="47" max="47" width="2.1640625" style="21" customWidth="1"/>
    <col min="48" max="48" width="2.5" style="21" customWidth="1"/>
    <col min="49" max="49" width="3" style="21" customWidth="1"/>
    <col min="50" max="50" width="2.1640625" style="21" customWidth="1"/>
    <col min="51" max="51" width="2.5" style="21" customWidth="1"/>
    <col min="52" max="52" width="4.5" style="21" customWidth="1"/>
    <col min="53" max="53" width="2.1640625" style="21" customWidth="1"/>
    <col min="54" max="54" width="2.5" style="21" customWidth="1"/>
    <col min="55" max="55" width="4.5" style="21" bestFit="1" customWidth="1"/>
    <col min="56" max="56" width="2.33203125" style="21" bestFit="1" customWidth="1"/>
    <col min="57" max="57" width="3.6640625" style="21" bestFit="1" customWidth="1"/>
    <col min="58" max="60" width="5" style="21" customWidth="1"/>
    <col min="61" max="16384" width="11.5" style="21"/>
  </cols>
  <sheetData>
    <row r="2" spans="1:60">
      <c r="B2" s="93" t="s">
        <v>258</v>
      </c>
      <c r="C2" s="93"/>
      <c r="D2" s="93"/>
      <c r="E2" s="93"/>
      <c r="F2" s="93"/>
      <c r="G2" s="93"/>
      <c r="H2" s="93"/>
    </row>
    <row r="4" spans="1:60">
      <c r="A4" s="91" t="s">
        <v>0</v>
      </c>
      <c r="B4" s="89" t="s">
        <v>1</v>
      </c>
      <c r="C4" s="139" t="s">
        <v>2</v>
      </c>
      <c r="D4" s="139" t="s">
        <v>3</v>
      </c>
      <c r="E4" s="139" t="s">
        <v>4</v>
      </c>
      <c r="F4" s="139" t="s">
        <v>5</v>
      </c>
      <c r="G4" s="139" t="s">
        <v>6</v>
      </c>
      <c r="H4" s="139" t="s">
        <v>7</v>
      </c>
      <c r="I4" s="140" t="s">
        <v>41</v>
      </c>
      <c r="J4" s="139" t="s">
        <v>8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 t="s">
        <v>8</v>
      </c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 t="s">
        <v>8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 t="s">
        <v>8</v>
      </c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89" t="s">
        <v>9</v>
      </c>
      <c r="BG4" s="89"/>
      <c r="BH4" s="89"/>
    </row>
    <row r="5" spans="1:60">
      <c r="A5" s="91"/>
      <c r="B5" s="89"/>
      <c r="C5" s="139"/>
      <c r="D5" s="139"/>
      <c r="E5" s="139"/>
      <c r="F5" s="139"/>
      <c r="G5" s="139"/>
      <c r="H5" s="139"/>
      <c r="I5" s="141"/>
      <c r="J5" s="139" t="s">
        <v>10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 t="s">
        <v>11</v>
      </c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 t="s">
        <v>12</v>
      </c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 t="s">
        <v>13</v>
      </c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89"/>
      <c r="BG5" s="89"/>
      <c r="BH5" s="89"/>
    </row>
    <row r="6" spans="1:60">
      <c r="A6" s="91"/>
      <c r="B6" s="89"/>
      <c r="C6" s="139"/>
      <c r="D6" s="139"/>
      <c r="E6" s="139"/>
      <c r="F6" s="139"/>
      <c r="G6" s="139"/>
      <c r="H6" s="139"/>
      <c r="I6" s="141"/>
      <c r="J6" s="92" t="s">
        <v>14</v>
      </c>
      <c r="K6" s="92"/>
      <c r="L6" s="92"/>
      <c r="M6" s="92" t="s">
        <v>15</v>
      </c>
      <c r="N6" s="92"/>
      <c r="O6" s="92"/>
      <c r="P6" s="92" t="s">
        <v>16</v>
      </c>
      <c r="Q6" s="92"/>
      <c r="R6" s="92"/>
      <c r="S6" s="89" t="s">
        <v>17</v>
      </c>
      <c r="T6" s="89"/>
      <c r="U6" s="89"/>
      <c r="V6" s="92" t="s">
        <v>18</v>
      </c>
      <c r="W6" s="92"/>
      <c r="X6" s="92"/>
      <c r="Y6" s="92" t="s">
        <v>19</v>
      </c>
      <c r="Z6" s="92"/>
      <c r="AA6" s="92"/>
      <c r="AB6" s="92" t="s">
        <v>20</v>
      </c>
      <c r="AC6" s="92"/>
      <c r="AD6" s="92"/>
      <c r="AE6" s="89" t="s">
        <v>17</v>
      </c>
      <c r="AF6" s="89"/>
      <c r="AG6" s="89"/>
      <c r="AH6" s="92" t="s">
        <v>21</v>
      </c>
      <c r="AI6" s="92"/>
      <c r="AJ6" s="92"/>
      <c r="AK6" s="92" t="s">
        <v>22</v>
      </c>
      <c r="AL6" s="92"/>
      <c r="AM6" s="92"/>
      <c r="AN6" s="92" t="s">
        <v>23</v>
      </c>
      <c r="AO6" s="92"/>
      <c r="AP6" s="92"/>
      <c r="AQ6" s="89" t="s">
        <v>17</v>
      </c>
      <c r="AR6" s="89"/>
      <c r="AS6" s="89"/>
      <c r="AT6" s="92" t="s">
        <v>24</v>
      </c>
      <c r="AU6" s="92"/>
      <c r="AV6" s="92"/>
      <c r="AW6" s="92" t="s">
        <v>25</v>
      </c>
      <c r="AX6" s="92"/>
      <c r="AY6" s="92"/>
      <c r="AZ6" s="92" t="s">
        <v>26</v>
      </c>
      <c r="BA6" s="92"/>
      <c r="BB6" s="92"/>
      <c r="BC6" s="89" t="s">
        <v>17</v>
      </c>
      <c r="BD6" s="89"/>
      <c r="BE6" s="89"/>
      <c r="BF6" s="89"/>
      <c r="BG6" s="89"/>
      <c r="BH6" s="89"/>
    </row>
    <row r="7" spans="1:60">
      <c r="A7" s="91"/>
      <c r="B7" s="89"/>
      <c r="C7" s="139"/>
      <c r="D7" s="139"/>
      <c r="E7" s="139"/>
      <c r="F7" s="139"/>
      <c r="G7" s="139"/>
      <c r="H7" s="139"/>
      <c r="I7" s="142"/>
      <c r="J7" s="143" t="s">
        <v>27</v>
      </c>
      <c r="K7" s="143" t="s">
        <v>28</v>
      </c>
      <c r="L7" s="143" t="s">
        <v>29</v>
      </c>
      <c r="M7" s="143" t="s">
        <v>27</v>
      </c>
      <c r="N7" s="143" t="s">
        <v>28</v>
      </c>
      <c r="O7" s="143" t="s">
        <v>29</v>
      </c>
      <c r="P7" s="143" t="s">
        <v>27</v>
      </c>
      <c r="Q7" s="143" t="s">
        <v>28</v>
      </c>
      <c r="R7" s="143" t="s">
        <v>29</v>
      </c>
      <c r="S7" s="143" t="s">
        <v>27</v>
      </c>
      <c r="T7" s="143" t="s">
        <v>28</v>
      </c>
      <c r="U7" s="147" t="s">
        <v>30</v>
      </c>
      <c r="V7" s="143" t="s">
        <v>27</v>
      </c>
      <c r="W7" s="143" t="s">
        <v>28</v>
      </c>
      <c r="X7" s="143" t="s">
        <v>29</v>
      </c>
      <c r="Y7" s="143" t="s">
        <v>27</v>
      </c>
      <c r="Z7" s="143" t="s">
        <v>28</v>
      </c>
      <c r="AA7" s="143" t="s">
        <v>29</v>
      </c>
      <c r="AB7" s="143" t="s">
        <v>27</v>
      </c>
      <c r="AC7" s="143" t="s">
        <v>28</v>
      </c>
      <c r="AD7" s="143" t="s">
        <v>29</v>
      </c>
      <c r="AE7" s="143" t="s">
        <v>27</v>
      </c>
      <c r="AF7" s="143" t="s">
        <v>28</v>
      </c>
      <c r="AG7" s="147" t="s">
        <v>30</v>
      </c>
      <c r="AH7" s="143" t="s">
        <v>27</v>
      </c>
      <c r="AI7" s="143" t="s">
        <v>28</v>
      </c>
      <c r="AJ7" s="143" t="s">
        <v>29</v>
      </c>
      <c r="AK7" s="143" t="s">
        <v>27</v>
      </c>
      <c r="AL7" s="143" t="s">
        <v>28</v>
      </c>
      <c r="AM7" s="143" t="s">
        <v>29</v>
      </c>
      <c r="AN7" s="143" t="s">
        <v>27</v>
      </c>
      <c r="AO7" s="143" t="s">
        <v>28</v>
      </c>
      <c r="AP7" s="143" t="s">
        <v>29</v>
      </c>
      <c r="AQ7" s="143" t="s">
        <v>27</v>
      </c>
      <c r="AR7" s="143" t="s">
        <v>28</v>
      </c>
      <c r="AS7" s="147" t="s">
        <v>30</v>
      </c>
      <c r="AT7" s="143" t="s">
        <v>27</v>
      </c>
      <c r="AU7" s="143" t="s">
        <v>28</v>
      </c>
      <c r="AV7" s="143" t="s">
        <v>29</v>
      </c>
      <c r="AW7" s="143" t="s">
        <v>27</v>
      </c>
      <c r="AX7" s="143" t="s">
        <v>28</v>
      </c>
      <c r="AY7" s="143" t="s">
        <v>29</v>
      </c>
      <c r="AZ7" s="143" t="s">
        <v>27</v>
      </c>
      <c r="BA7" s="143" t="s">
        <v>28</v>
      </c>
      <c r="BB7" s="143" t="s">
        <v>29</v>
      </c>
      <c r="BC7" s="143" t="s">
        <v>27</v>
      </c>
      <c r="BD7" s="143" t="s">
        <v>28</v>
      </c>
      <c r="BE7" s="147" t="s">
        <v>30</v>
      </c>
      <c r="BF7" s="143" t="s">
        <v>27</v>
      </c>
      <c r="BG7" s="143" t="s">
        <v>28</v>
      </c>
      <c r="BH7" s="147" t="s">
        <v>30</v>
      </c>
    </row>
    <row r="8" spans="1:60">
      <c r="A8" s="22"/>
      <c r="B8" s="23" t="s">
        <v>42</v>
      </c>
      <c r="C8" s="23"/>
      <c r="D8" s="23"/>
      <c r="E8" s="23"/>
      <c r="F8" s="24"/>
      <c r="G8" s="25"/>
      <c r="H8" s="26"/>
      <c r="I8" s="26"/>
      <c r="J8" s="27"/>
      <c r="K8" s="144"/>
      <c r="L8" s="27"/>
      <c r="M8" s="27"/>
      <c r="N8" s="144"/>
      <c r="O8" s="27"/>
      <c r="P8" s="27"/>
      <c r="Q8" s="144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</row>
    <row r="9" spans="1:60" ht="56">
      <c r="A9" s="28" t="s">
        <v>93</v>
      </c>
      <c r="B9" s="29" t="s">
        <v>94</v>
      </c>
      <c r="C9" s="27"/>
      <c r="D9" s="22" t="s">
        <v>79</v>
      </c>
      <c r="E9" s="22"/>
      <c r="F9" s="22" t="s">
        <v>35</v>
      </c>
      <c r="G9" s="22" t="s">
        <v>95</v>
      </c>
      <c r="H9" s="22" t="s">
        <v>96</v>
      </c>
      <c r="I9" s="22">
        <v>100</v>
      </c>
      <c r="J9" s="78">
        <v>0</v>
      </c>
      <c r="K9" s="145"/>
      <c r="L9" s="78" t="str">
        <f>IF(J9=0," ",(IF(K9&gt;J9,100,(K9/J9)*100)))</f>
        <v xml:space="preserve"> </v>
      </c>
      <c r="M9" s="78">
        <v>0</v>
      </c>
      <c r="N9" s="145"/>
      <c r="O9" s="78" t="str">
        <f>IF(M9=0," ",(IF(N9&gt;M9,100,(N9/M9)*100)))</f>
        <v xml:space="preserve"> </v>
      </c>
      <c r="P9" s="78">
        <v>100</v>
      </c>
      <c r="Q9" s="145">
        <v>100</v>
      </c>
      <c r="R9" s="78">
        <f>IF(P9=0," ",(IF(Q9&gt;P9,100,(Q9/P9)*100)))</f>
        <v>100</v>
      </c>
      <c r="S9" s="78">
        <f>+(J9+M9+P9)</f>
        <v>100</v>
      </c>
      <c r="T9" s="78">
        <f>+K9+N9+Q9</f>
        <v>100</v>
      </c>
      <c r="U9" s="79">
        <f>IF(S9=0," ",(IF(T9&gt;S9,100,(T9/S9))))</f>
        <v>1</v>
      </c>
      <c r="V9" s="30">
        <v>0</v>
      </c>
      <c r="W9" s="30"/>
      <c r="X9" s="30"/>
      <c r="Y9" s="30">
        <v>0</v>
      </c>
      <c r="Z9" s="30"/>
      <c r="AA9" s="30"/>
      <c r="AB9" s="30">
        <v>100</v>
      </c>
      <c r="AC9" s="30"/>
      <c r="AD9" s="30"/>
      <c r="AE9" s="30">
        <f>+V9+Y9+AB9</f>
        <v>100</v>
      </c>
      <c r="AF9" s="30">
        <f>+W9+Z9+AC9</f>
        <v>0</v>
      </c>
      <c r="AG9" s="30">
        <f>IF(AE9=0," ",(IF(AF9&gt;AE9,100,(AF9/AE9)*100)))</f>
        <v>0</v>
      </c>
      <c r="AH9" s="30">
        <v>0</v>
      </c>
      <c r="AI9" s="30"/>
      <c r="AJ9" s="30"/>
      <c r="AK9" s="30">
        <v>0</v>
      </c>
      <c r="AL9" s="30"/>
      <c r="AM9" s="30"/>
      <c r="AN9" s="30">
        <v>100</v>
      </c>
      <c r="AO9" s="30"/>
      <c r="AP9" s="30"/>
      <c r="AQ9" s="30">
        <f>AH9+AK9+AN9</f>
        <v>100</v>
      </c>
      <c r="AR9" s="30">
        <f>+AI9+AL9+AO9</f>
        <v>0</v>
      </c>
      <c r="AS9" s="30">
        <f>IF(AQ9=0," ",(IF(AR9&gt;AQ9,100,(AR9/AQ9)*100)))</f>
        <v>0</v>
      </c>
      <c r="AT9" s="30">
        <v>0</v>
      </c>
      <c r="AU9" s="30"/>
      <c r="AV9" s="30"/>
      <c r="AW9" s="30">
        <v>0</v>
      </c>
      <c r="AX9" s="30"/>
      <c r="AY9" s="30"/>
      <c r="AZ9" s="30">
        <v>100</v>
      </c>
      <c r="BA9" s="30"/>
      <c r="BB9" s="30"/>
      <c r="BC9" s="30">
        <f>+AT9+AW9+AZ9</f>
        <v>100</v>
      </c>
      <c r="BD9" s="30">
        <f>+AU9+AX9+BA9</f>
        <v>0</v>
      </c>
      <c r="BE9" s="30">
        <f>IF(BC9=0," ",(IF(BD9&gt;BC9,100,(BD9/BC9)*100)))</f>
        <v>0</v>
      </c>
      <c r="BF9" s="30">
        <f>(+S9+AE9+AQ9+BC9)/4</f>
        <v>100</v>
      </c>
      <c r="BG9" s="30">
        <f>(+T9+AF9+AR9+BD9)/4</f>
        <v>25</v>
      </c>
      <c r="BH9" s="77">
        <f>IF(BF9=0," ",(IF(BG9&gt;BF9,100,(BG9/BF9))))</f>
        <v>0.25</v>
      </c>
    </row>
    <row r="10" spans="1:60" ht="42">
      <c r="A10" s="28" t="s">
        <v>97</v>
      </c>
      <c r="B10" s="29" t="s">
        <v>98</v>
      </c>
      <c r="C10" s="27"/>
      <c r="D10" s="31" t="s">
        <v>34</v>
      </c>
      <c r="E10" s="32">
        <v>17500</v>
      </c>
      <c r="F10" s="22" t="s">
        <v>35</v>
      </c>
      <c r="G10" s="22" t="s">
        <v>37</v>
      </c>
      <c r="H10" s="22" t="s">
        <v>33</v>
      </c>
      <c r="I10" s="22">
        <v>36</v>
      </c>
      <c r="J10" s="78">
        <v>3</v>
      </c>
      <c r="K10" s="145">
        <v>3</v>
      </c>
      <c r="L10" s="78">
        <f t="shared" ref="L10:L12" si="0">IF(J10=0," ",(IF(K10&gt;J10,100,(K10/J10)*100)))</f>
        <v>100</v>
      </c>
      <c r="M10" s="78">
        <v>3</v>
      </c>
      <c r="N10" s="145">
        <v>2</v>
      </c>
      <c r="O10" s="78">
        <f t="shared" ref="O10:O12" si="1">IF(M10=0," ",(IF(N10&gt;M10,100,(N10/M10)*100)))</f>
        <v>66.666666666666657</v>
      </c>
      <c r="P10" s="78">
        <v>3</v>
      </c>
      <c r="Q10" s="145">
        <v>4</v>
      </c>
      <c r="R10" s="78">
        <f t="shared" ref="R10:R12" si="2">IF(P10=0," ",(IF(Q10&gt;P10,100,(Q10/P10)*100)))</f>
        <v>100</v>
      </c>
      <c r="S10" s="78">
        <f>+J10+M10+P10</f>
        <v>9</v>
      </c>
      <c r="T10" s="78">
        <f t="shared" ref="S10:T12" si="3">+K10+N10+Q10</f>
        <v>9</v>
      </c>
      <c r="U10" s="79">
        <f t="shared" ref="U10:U11" si="4">IF(S10=0," ",(IF(T10&gt;S10,100,(T10/S10))))</f>
        <v>1</v>
      </c>
      <c r="V10" s="30">
        <v>3</v>
      </c>
      <c r="W10" s="30"/>
      <c r="X10" s="30"/>
      <c r="Y10" s="30">
        <v>3</v>
      </c>
      <c r="Z10" s="30"/>
      <c r="AA10" s="30"/>
      <c r="AB10" s="30">
        <v>3</v>
      </c>
      <c r="AC10" s="30"/>
      <c r="AD10" s="30"/>
      <c r="AE10" s="30">
        <f t="shared" ref="AE10:AF12" si="5">+V10+Y10+AB10</f>
        <v>9</v>
      </c>
      <c r="AF10" s="30">
        <f t="shared" si="5"/>
        <v>0</v>
      </c>
      <c r="AG10" s="30">
        <f>IF(AE10=0," ",(IF(AF10&gt;AE10,100,(AF10/AE10)*100)))</f>
        <v>0</v>
      </c>
      <c r="AH10" s="30">
        <v>3</v>
      </c>
      <c r="AI10" s="30"/>
      <c r="AJ10" s="30"/>
      <c r="AK10" s="30">
        <v>3</v>
      </c>
      <c r="AL10" s="30"/>
      <c r="AM10" s="30"/>
      <c r="AN10" s="30">
        <v>3</v>
      </c>
      <c r="AO10" s="30"/>
      <c r="AP10" s="30"/>
      <c r="AQ10" s="30">
        <f>AH10+AK10+AN10</f>
        <v>9</v>
      </c>
      <c r="AR10" s="30">
        <f>+AI10+AL10+AO10</f>
        <v>0</v>
      </c>
      <c r="AS10" s="30">
        <f>IF(AQ10=0," ",(IF(AR10&gt;AQ10,100,(AR10/AQ10)*100)))</f>
        <v>0</v>
      </c>
      <c r="AT10" s="30">
        <v>3</v>
      </c>
      <c r="AU10" s="30"/>
      <c r="AV10" s="30"/>
      <c r="AW10" s="30">
        <v>3</v>
      </c>
      <c r="AX10" s="30"/>
      <c r="AY10" s="30"/>
      <c r="AZ10" s="30">
        <v>3</v>
      </c>
      <c r="BA10" s="30"/>
      <c r="BB10" s="30"/>
      <c r="BC10" s="30">
        <f t="shared" ref="BC10:BD12" si="6">+AT10+AW10+AZ10</f>
        <v>9</v>
      </c>
      <c r="BD10" s="30">
        <f t="shared" si="6"/>
        <v>0</v>
      </c>
      <c r="BE10" s="30">
        <f>IF(BC10=0," ",(IF(BD10&gt;BC10,100,(BD10/BC10)*100)))</f>
        <v>0</v>
      </c>
      <c r="BF10" s="30">
        <f>+S10+AE10+AQ10+BC10</f>
        <v>36</v>
      </c>
      <c r="BG10" s="30">
        <f t="shared" ref="BF10:BG12" si="7">+T10+AF10+AR10+BD10</f>
        <v>9</v>
      </c>
      <c r="BH10" s="77">
        <f t="shared" ref="BH10:BH12" si="8">IF(BF10=0," ",(IF(BG10&gt;BF10,100,(BG10/BF10))))</f>
        <v>0.25</v>
      </c>
    </row>
    <row r="11" spans="1:60" s="36" customFormat="1" ht="28">
      <c r="A11" s="28" t="s">
        <v>99</v>
      </c>
      <c r="B11" s="29" t="s">
        <v>100</v>
      </c>
      <c r="C11" s="33"/>
      <c r="D11" s="34" t="s">
        <v>34</v>
      </c>
      <c r="E11" s="32"/>
      <c r="F11" s="22" t="s">
        <v>35</v>
      </c>
      <c r="G11" s="22" t="s">
        <v>101</v>
      </c>
      <c r="H11" s="22" t="s">
        <v>96</v>
      </c>
      <c r="I11" s="22">
        <v>100</v>
      </c>
      <c r="J11" s="80">
        <v>0</v>
      </c>
      <c r="K11" s="146"/>
      <c r="L11" s="78" t="str">
        <f t="shared" si="0"/>
        <v xml:space="preserve"> </v>
      </c>
      <c r="M11" s="80">
        <v>0</v>
      </c>
      <c r="N11" s="146"/>
      <c r="O11" s="78" t="str">
        <f t="shared" si="1"/>
        <v xml:space="preserve"> </v>
      </c>
      <c r="P11" s="80">
        <v>100</v>
      </c>
      <c r="Q11" s="146">
        <v>100</v>
      </c>
      <c r="R11" s="78">
        <f t="shared" si="2"/>
        <v>100</v>
      </c>
      <c r="S11" s="80">
        <f>+(J11+M11+P11)</f>
        <v>100</v>
      </c>
      <c r="T11" s="80">
        <f t="shared" si="3"/>
        <v>100</v>
      </c>
      <c r="U11" s="79">
        <f t="shared" si="4"/>
        <v>1</v>
      </c>
      <c r="V11" s="35">
        <v>0</v>
      </c>
      <c r="W11" s="35"/>
      <c r="X11" s="35"/>
      <c r="Y11" s="35">
        <v>0</v>
      </c>
      <c r="Z11" s="35"/>
      <c r="AA11" s="35"/>
      <c r="AB11" s="35">
        <v>100</v>
      </c>
      <c r="AC11" s="35"/>
      <c r="AD11" s="35"/>
      <c r="AE11" s="35">
        <f>+(V11+Y11+AB11)</f>
        <v>100</v>
      </c>
      <c r="AF11" s="35">
        <f t="shared" si="5"/>
        <v>0</v>
      </c>
      <c r="AG11" s="35">
        <f>IF(AE11=0," ",(IF(AF11&gt;AE11,100,(AF11/AE11)*100)))</f>
        <v>0</v>
      </c>
      <c r="AH11" s="35">
        <v>0</v>
      </c>
      <c r="AI11" s="35"/>
      <c r="AJ11" s="35"/>
      <c r="AK11" s="35">
        <v>0</v>
      </c>
      <c r="AL11" s="35"/>
      <c r="AM11" s="35"/>
      <c r="AN11" s="35">
        <v>100</v>
      </c>
      <c r="AO11" s="35"/>
      <c r="AP11" s="35"/>
      <c r="AQ11" s="35">
        <f>AH11+AK11+AN11</f>
        <v>100</v>
      </c>
      <c r="AR11" s="35">
        <f>+AI11+AL11+AO11</f>
        <v>0</v>
      </c>
      <c r="AS11" s="35">
        <f>IF(AQ11=0," ",(IF(AR11&gt;AQ11,100,(AR11/AQ11)*100)))</f>
        <v>0</v>
      </c>
      <c r="AT11" s="35">
        <v>0</v>
      </c>
      <c r="AU11" s="35"/>
      <c r="AV11" s="35"/>
      <c r="AW11" s="35">
        <v>0</v>
      </c>
      <c r="AX11" s="35"/>
      <c r="AY11" s="35"/>
      <c r="AZ11" s="35">
        <v>100</v>
      </c>
      <c r="BA11" s="35"/>
      <c r="BB11" s="35"/>
      <c r="BC11" s="35">
        <f t="shared" si="6"/>
        <v>100</v>
      </c>
      <c r="BD11" s="35">
        <f t="shared" si="6"/>
        <v>0</v>
      </c>
      <c r="BE11" s="35">
        <f>IF(BC11=0," ",(IF(BD11&gt;BC11,100,(BD11/BC11)*100)))</f>
        <v>0</v>
      </c>
      <c r="BF11" s="35">
        <f>(+S11+AE11+AQ11+BC11)/4</f>
        <v>100</v>
      </c>
      <c r="BG11" s="35">
        <f>(T11+AF11+AR11+BD11)/4</f>
        <v>25</v>
      </c>
      <c r="BH11" s="77">
        <f t="shared" si="8"/>
        <v>0.25</v>
      </c>
    </row>
    <row r="12" spans="1:60" ht="37.5" customHeight="1">
      <c r="A12" s="28" t="s">
        <v>102</v>
      </c>
      <c r="B12" s="29" t="s">
        <v>103</v>
      </c>
      <c r="C12" s="27"/>
      <c r="D12" s="31" t="s">
        <v>34</v>
      </c>
      <c r="E12" s="32">
        <v>17500</v>
      </c>
      <c r="F12" s="22" t="s">
        <v>35</v>
      </c>
      <c r="G12" s="22" t="s">
        <v>37</v>
      </c>
      <c r="H12" s="22" t="s">
        <v>33</v>
      </c>
      <c r="I12" s="22">
        <v>60</v>
      </c>
      <c r="J12" s="78">
        <v>5</v>
      </c>
      <c r="K12" s="145">
        <v>13</v>
      </c>
      <c r="L12" s="78">
        <f t="shared" si="0"/>
        <v>100</v>
      </c>
      <c r="M12" s="78">
        <v>5</v>
      </c>
      <c r="N12" s="145">
        <v>22</v>
      </c>
      <c r="O12" s="78">
        <f t="shared" si="1"/>
        <v>100</v>
      </c>
      <c r="P12" s="78">
        <v>5</v>
      </c>
      <c r="Q12" s="145">
        <v>19</v>
      </c>
      <c r="R12" s="78">
        <f t="shared" si="2"/>
        <v>100</v>
      </c>
      <c r="S12" s="78">
        <f t="shared" si="3"/>
        <v>15</v>
      </c>
      <c r="T12" s="78">
        <f t="shared" si="3"/>
        <v>54</v>
      </c>
      <c r="U12" s="79">
        <f>IF(S12=0," ",(IF(T12&gt;S12,1,(T12/S12))))</f>
        <v>1</v>
      </c>
      <c r="V12" s="30">
        <v>5</v>
      </c>
      <c r="W12" s="30"/>
      <c r="X12" s="30"/>
      <c r="Y12" s="30">
        <v>5</v>
      </c>
      <c r="Z12" s="30"/>
      <c r="AA12" s="30"/>
      <c r="AB12" s="30">
        <v>5</v>
      </c>
      <c r="AC12" s="30"/>
      <c r="AD12" s="30"/>
      <c r="AE12" s="30">
        <f t="shared" si="5"/>
        <v>15</v>
      </c>
      <c r="AF12" s="30">
        <f t="shared" si="5"/>
        <v>0</v>
      </c>
      <c r="AG12" s="30">
        <f>IF(AE12=0," ",(IF(AF12&gt;AE12,100,(AF12/AE12)*100)))</f>
        <v>0</v>
      </c>
      <c r="AH12" s="30">
        <v>5</v>
      </c>
      <c r="AI12" s="30"/>
      <c r="AJ12" s="30"/>
      <c r="AK12" s="30">
        <v>5</v>
      </c>
      <c r="AL12" s="30"/>
      <c r="AM12" s="30"/>
      <c r="AN12" s="30">
        <v>5</v>
      </c>
      <c r="AO12" s="30"/>
      <c r="AP12" s="30"/>
      <c r="AQ12" s="30">
        <f>AH12+AK12+AN12</f>
        <v>15</v>
      </c>
      <c r="AR12" s="30">
        <f>+AI12+AL12+AO12</f>
        <v>0</v>
      </c>
      <c r="AS12" s="30">
        <f>IF(AQ12=0," ",(IF(AR12&gt;AQ12,100,(AR12/AQ12)*100)))</f>
        <v>0</v>
      </c>
      <c r="AT12" s="30">
        <v>5</v>
      </c>
      <c r="AU12" s="30"/>
      <c r="AV12" s="30"/>
      <c r="AW12" s="30">
        <v>5</v>
      </c>
      <c r="AX12" s="30"/>
      <c r="AY12" s="30"/>
      <c r="AZ12" s="30">
        <v>5</v>
      </c>
      <c r="BA12" s="30"/>
      <c r="BB12" s="30"/>
      <c r="BC12" s="30">
        <f t="shared" si="6"/>
        <v>15</v>
      </c>
      <c r="BD12" s="30">
        <f t="shared" si="6"/>
        <v>0</v>
      </c>
      <c r="BE12" s="30">
        <f>IF(BC12=0," ",(IF(BD12&gt;BC12,100,(BD12/BC12)*100)))</f>
        <v>0</v>
      </c>
      <c r="BF12" s="30">
        <f t="shared" si="7"/>
        <v>60</v>
      </c>
      <c r="BG12" s="30">
        <f t="shared" si="7"/>
        <v>54</v>
      </c>
      <c r="BH12" s="77">
        <f t="shared" si="8"/>
        <v>0.9</v>
      </c>
    </row>
    <row r="13" spans="1:60">
      <c r="U13" s="21" t="str">
        <f>IF(S13=0," ",(IF(T13&gt;S13,100,(T13/S13)*100)))</f>
        <v xml:space="preserve"> </v>
      </c>
      <c r="AG13" s="21" t="str">
        <f>IF(AE13=0," ",(IF(AF13&gt;AE13,100,(AF13/AE13)*100)))</f>
        <v xml:space="preserve"> </v>
      </c>
      <c r="AS13" s="21" t="str">
        <f>IF(AQ13=0," ",(IF(AR13&gt;AQ13,100,(AR13/AQ13)*100)))</f>
        <v xml:space="preserve"> </v>
      </c>
      <c r="BE13" s="21" t="str">
        <f>IF(BC13=0," ",(IF(BD13&gt;BC13,100,(BD13/BC13)*100)))</f>
        <v xml:space="preserve"> </v>
      </c>
      <c r="BH13" s="21" t="str">
        <f>IF(BF13=0," ",(IF(BG13&gt;BF13,100,(BG13/BF13)*100)))</f>
        <v xml:space="preserve"> </v>
      </c>
    </row>
  </sheetData>
  <mergeCells count="35">
    <mergeCell ref="F4:F7"/>
    <mergeCell ref="B2:H2"/>
    <mergeCell ref="A4:A7"/>
    <mergeCell ref="B4:B7"/>
    <mergeCell ref="C4:C7"/>
    <mergeCell ref="D4:D7"/>
    <mergeCell ref="E4:E7"/>
    <mergeCell ref="G4:G7"/>
    <mergeCell ref="H4:H7"/>
    <mergeCell ref="I4:I7"/>
    <mergeCell ref="J4:U4"/>
    <mergeCell ref="V4:AG4"/>
    <mergeCell ref="V6:X6"/>
    <mergeCell ref="Y6:AA6"/>
    <mergeCell ref="AB6:AD6"/>
    <mergeCell ref="AE6:AG6"/>
    <mergeCell ref="J5:U5"/>
    <mergeCell ref="V5:AG5"/>
    <mergeCell ref="J6:L6"/>
    <mergeCell ref="M6:O6"/>
    <mergeCell ref="P6:R6"/>
    <mergeCell ref="S6:U6"/>
    <mergeCell ref="AT4:BE4"/>
    <mergeCell ref="BF4:BH6"/>
    <mergeCell ref="AH4:AS4"/>
    <mergeCell ref="AH5:AS5"/>
    <mergeCell ref="AT5:BE5"/>
    <mergeCell ref="BC6:BE6"/>
    <mergeCell ref="AZ6:BB6"/>
    <mergeCell ref="AH6:AJ6"/>
    <mergeCell ref="AK6:AM6"/>
    <mergeCell ref="AN6:AP6"/>
    <mergeCell ref="AQ6:AS6"/>
    <mergeCell ref="AT6:AV6"/>
    <mergeCell ref="AW6:AY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2"/>
  <sheetViews>
    <sheetView tabSelected="1" zoomScale="85" zoomScaleNormal="85" zoomScalePageLayoutView="85" workbookViewId="0">
      <selection activeCell="O18" sqref="O18"/>
    </sheetView>
  </sheetViews>
  <sheetFormatPr baseColWidth="10" defaultColWidth="11.5" defaultRowHeight="14" x14ac:dyDescent="0"/>
  <cols>
    <col min="1" max="1" width="11.5" style="1"/>
    <col min="2" max="2" width="24" style="1" customWidth="1"/>
    <col min="3" max="3" width="34.33203125" style="1" customWidth="1"/>
    <col min="4" max="4" width="22.33203125" style="1" customWidth="1"/>
    <col min="5" max="5" width="20.33203125" style="1" customWidth="1"/>
    <col min="6" max="6" width="15.6640625" style="1" customWidth="1"/>
    <col min="7" max="7" width="17.5" style="1" customWidth="1"/>
    <col min="8" max="8" width="13.5" style="1" customWidth="1"/>
    <col min="9" max="9" width="11.5" style="1"/>
    <col min="10" max="57" width="6.5" style="1" customWidth="1"/>
    <col min="58" max="58" width="6.6640625" style="1" bestFit="1" customWidth="1"/>
    <col min="59" max="59" width="5.6640625" style="1" bestFit="1" customWidth="1"/>
    <col min="60" max="60" width="9.33203125" style="1" bestFit="1" customWidth="1"/>
    <col min="61" max="16384" width="11.5" style="1"/>
  </cols>
  <sheetData>
    <row r="2" spans="1:60">
      <c r="B2" s="94" t="s">
        <v>260</v>
      </c>
      <c r="C2" s="94"/>
      <c r="D2" s="94"/>
      <c r="E2" s="94"/>
      <c r="F2" s="94"/>
      <c r="G2" s="94"/>
      <c r="H2" s="94"/>
    </row>
    <row r="4" spans="1:60" ht="15">
      <c r="A4" s="112" t="s">
        <v>0</v>
      </c>
      <c r="B4" s="113" t="s">
        <v>259</v>
      </c>
      <c r="C4" s="113" t="s">
        <v>2</v>
      </c>
      <c r="D4" s="113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48" t="s">
        <v>41</v>
      </c>
      <c r="J4" s="114" t="s">
        <v>8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 t="s">
        <v>8</v>
      </c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 t="s">
        <v>8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 t="s">
        <v>8</v>
      </c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03" t="s">
        <v>9</v>
      </c>
      <c r="BG4" s="103"/>
      <c r="BH4" s="103"/>
    </row>
    <row r="5" spans="1:60" ht="15">
      <c r="A5" s="112"/>
      <c r="B5" s="113"/>
      <c r="C5" s="113"/>
      <c r="D5" s="113"/>
      <c r="E5" s="113"/>
      <c r="F5" s="113"/>
      <c r="G5" s="113"/>
      <c r="H5" s="113"/>
      <c r="I5" s="149"/>
      <c r="J5" s="114" t="s">
        <v>10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 t="s">
        <v>11</v>
      </c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 t="s">
        <v>12</v>
      </c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 t="s">
        <v>13</v>
      </c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03"/>
      <c r="BG5" s="103"/>
      <c r="BH5" s="103"/>
    </row>
    <row r="6" spans="1:60" ht="15">
      <c r="A6" s="112"/>
      <c r="B6" s="113"/>
      <c r="C6" s="113"/>
      <c r="D6" s="113"/>
      <c r="E6" s="113"/>
      <c r="F6" s="113"/>
      <c r="G6" s="113"/>
      <c r="H6" s="113"/>
      <c r="I6" s="149"/>
      <c r="J6" s="104" t="s">
        <v>14</v>
      </c>
      <c r="K6" s="104"/>
      <c r="L6" s="104"/>
      <c r="M6" s="104" t="s">
        <v>15</v>
      </c>
      <c r="N6" s="104"/>
      <c r="O6" s="104"/>
      <c r="P6" s="104" t="s">
        <v>16</v>
      </c>
      <c r="Q6" s="104"/>
      <c r="R6" s="104"/>
      <c r="S6" s="103" t="s">
        <v>17</v>
      </c>
      <c r="T6" s="103"/>
      <c r="U6" s="103"/>
      <c r="V6" s="104" t="s">
        <v>18</v>
      </c>
      <c r="W6" s="104"/>
      <c r="X6" s="104"/>
      <c r="Y6" s="104" t="s">
        <v>19</v>
      </c>
      <c r="Z6" s="104"/>
      <c r="AA6" s="104"/>
      <c r="AB6" s="104" t="s">
        <v>20</v>
      </c>
      <c r="AC6" s="104"/>
      <c r="AD6" s="104"/>
      <c r="AE6" s="103" t="s">
        <v>17</v>
      </c>
      <c r="AF6" s="103"/>
      <c r="AG6" s="103"/>
      <c r="AH6" s="104" t="s">
        <v>21</v>
      </c>
      <c r="AI6" s="104"/>
      <c r="AJ6" s="104"/>
      <c r="AK6" s="104" t="s">
        <v>22</v>
      </c>
      <c r="AL6" s="104"/>
      <c r="AM6" s="104"/>
      <c r="AN6" s="104" t="s">
        <v>23</v>
      </c>
      <c r="AO6" s="104"/>
      <c r="AP6" s="104"/>
      <c r="AQ6" s="103" t="s">
        <v>17</v>
      </c>
      <c r="AR6" s="103"/>
      <c r="AS6" s="103"/>
      <c r="AT6" s="104" t="s">
        <v>24</v>
      </c>
      <c r="AU6" s="104"/>
      <c r="AV6" s="104"/>
      <c r="AW6" s="104" t="s">
        <v>25</v>
      </c>
      <c r="AX6" s="104"/>
      <c r="AY6" s="104"/>
      <c r="AZ6" s="104" t="s">
        <v>26</v>
      </c>
      <c r="BA6" s="104"/>
      <c r="BB6" s="104"/>
      <c r="BC6" s="103" t="s">
        <v>17</v>
      </c>
      <c r="BD6" s="103"/>
      <c r="BE6" s="103"/>
      <c r="BF6" s="103"/>
      <c r="BG6" s="103"/>
      <c r="BH6" s="103"/>
    </row>
    <row r="7" spans="1:60" ht="15">
      <c r="A7" s="112"/>
      <c r="B7" s="113"/>
      <c r="C7" s="113"/>
      <c r="D7" s="113"/>
      <c r="E7" s="113"/>
      <c r="F7" s="113"/>
      <c r="G7" s="113"/>
      <c r="H7" s="113"/>
      <c r="I7" s="150"/>
      <c r="J7" s="116" t="s">
        <v>27</v>
      </c>
      <c r="K7" s="116" t="s">
        <v>28</v>
      </c>
      <c r="L7" s="116" t="s">
        <v>29</v>
      </c>
      <c r="M7" s="116" t="s">
        <v>27</v>
      </c>
      <c r="N7" s="116" t="s">
        <v>28</v>
      </c>
      <c r="O7" s="116" t="s">
        <v>29</v>
      </c>
      <c r="P7" s="116" t="s">
        <v>27</v>
      </c>
      <c r="Q7" s="116" t="s">
        <v>28</v>
      </c>
      <c r="R7" s="116" t="s">
        <v>29</v>
      </c>
      <c r="S7" s="116" t="s">
        <v>27</v>
      </c>
      <c r="T7" s="116" t="s">
        <v>28</v>
      </c>
      <c r="U7" s="106" t="s">
        <v>30</v>
      </c>
      <c r="V7" s="116" t="s">
        <v>27</v>
      </c>
      <c r="W7" s="116" t="s">
        <v>28</v>
      </c>
      <c r="X7" s="116" t="s">
        <v>29</v>
      </c>
      <c r="Y7" s="116" t="s">
        <v>27</v>
      </c>
      <c r="Z7" s="116" t="s">
        <v>28</v>
      </c>
      <c r="AA7" s="116" t="s">
        <v>29</v>
      </c>
      <c r="AB7" s="116" t="s">
        <v>27</v>
      </c>
      <c r="AC7" s="116" t="s">
        <v>28</v>
      </c>
      <c r="AD7" s="116" t="s">
        <v>29</v>
      </c>
      <c r="AE7" s="116" t="s">
        <v>27</v>
      </c>
      <c r="AF7" s="116" t="s">
        <v>28</v>
      </c>
      <c r="AG7" s="106" t="s">
        <v>30</v>
      </c>
      <c r="AH7" s="116" t="s">
        <v>27</v>
      </c>
      <c r="AI7" s="116" t="s">
        <v>28</v>
      </c>
      <c r="AJ7" s="116" t="s">
        <v>29</v>
      </c>
      <c r="AK7" s="116" t="s">
        <v>27</v>
      </c>
      <c r="AL7" s="116" t="s">
        <v>28</v>
      </c>
      <c r="AM7" s="116" t="s">
        <v>29</v>
      </c>
      <c r="AN7" s="116" t="s">
        <v>27</v>
      </c>
      <c r="AO7" s="116" t="s">
        <v>28</v>
      </c>
      <c r="AP7" s="116" t="s">
        <v>29</v>
      </c>
      <c r="AQ7" s="116" t="s">
        <v>27</v>
      </c>
      <c r="AR7" s="116" t="s">
        <v>28</v>
      </c>
      <c r="AS7" s="106" t="s">
        <v>30</v>
      </c>
      <c r="AT7" s="116" t="s">
        <v>27</v>
      </c>
      <c r="AU7" s="116" t="s">
        <v>28</v>
      </c>
      <c r="AV7" s="116" t="s">
        <v>29</v>
      </c>
      <c r="AW7" s="116" t="s">
        <v>27</v>
      </c>
      <c r="AX7" s="116" t="s">
        <v>28</v>
      </c>
      <c r="AY7" s="116" t="s">
        <v>29</v>
      </c>
      <c r="AZ7" s="116" t="s">
        <v>27</v>
      </c>
      <c r="BA7" s="116" t="s">
        <v>28</v>
      </c>
      <c r="BB7" s="116" t="s">
        <v>29</v>
      </c>
      <c r="BC7" s="116" t="s">
        <v>27</v>
      </c>
      <c r="BD7" s="116" t="s">
        <v>28</v>
      </c>
      <c r="BE7" s="106" t="s">
        <v>30</v>
      </c>
      <c r="BF7" s="116" t="s">
        <v>27</v>
      </c>
      <c r="BG7" s="116" t="s">
        <v>28</v>
      </c>
      <c r="BH7" s="106" t="s">
        <v>30</v>
      </c>
    </row>
    <row r="8" spans="1:60">
      <c r="A8" s="2"/>
      <c r="B8" s="3" t="s">
        <v>42</v>
      </c>
      <c r="C8" s="3"/>
      <c r="D8" s="3"/>
      <c r="E8" s="3"/>
      <c r="F8" s="4"/>
      <c r="G8" s="5"/>
      <c r="H8" s="6"/>
      <c r="I8" s="6"/>
      <c r="J8" s="7"/>
      <c r="K8" s="107"/>
      <c r="L8" s="7"/>
      <c r="M8" s="7"/>
      <c r="N8" s="107"/>
      <c r="O8" s="7"/>
      <c r="P8" s="7"/>
      <c r="Q8" s="10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  <row r="9" spans="1:60" s="15" customFormat="1" ht="54.75" customHeight="1">
      <c r="A9" s="37" t="s">
        <v>104</v>
      </c>
      <c r="B9" s="9" t="s">
        <v>105</v>
      </c>
      <c r="C9" s="2" t="s">
        <v>106</v>
      </c>
      <c r="D9" s="2" t="s">
        <v>107</v>
      </c>
      <c r="E9" s="9"/>
      <c r="F9" s="10" t="s">
        <v>108</v>
      </c>
      <c r="G9" s="2" t="s">
        <v>109</v>
      </c>
      <c r="H9" s="2" t="s">
        <v>110</v>
      </c>
      <c r="I9" s="17">
        <v>1</v>
      </c>
      <c r="J9" s="16">
        <v>1</v>
      </c>
      <c r="K9" s="108">
        <v>1</v>
      </c>
      <c r="L9" s="16">
        <f>IF(J9=0," ",(IF(K9&gt;J9,100,(K9/J9))))</f>
        <v>1</v>
      </c>
      <c r="M9" s="16">
        <v>1</v>
      </c>
      <c r="N9" s="108">
        <v>1</v>
      </c>
      <c r="O9" s="16">
        <f>IF(M9=0," ",(IF(N9&gt;M9,100,(N9/M9))))</f>
        <v>1</v>
      </c>
      <c r="P9" s="16">
        <v>1</v>
      </c>
      <c r="Q9" s="108">
        <v>1</v>
      </c>
      <c r="R9" s="16">
        <f>IF(P9=0," ",(IF(Q9&gt;P9,100,(Q9/P9))))</f>
        <v>1</v>
      </c>
      <c r="S9" s="16">
        <f>+(J9+M9+P9)</f>
        <v>3</v>
      </c>
      <c r="T9" s="16">
        <f>+K9+N9+Q9</f>
        <v>3</v>
      </c>
      <c r="U9" s="16">
        <f>IF(S9=0," ",(IF(T9&gt;S9,100,(T9/S9))))</f>
        <v>1</v>
      </c>
      <c r="V9" s="16">
        <v>1</v>
      </c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f>+(V9+Y9+AB9)</f>
        <v>3</v>
      </c>
      <c r="AF9" s="7">
        <f>+W9+Z9+AC9</f>
        <v>0</v>
      </c>
      <c r="AG9" s="16">
        <f>IF(AE9=0," ",(IF(AF9&gt;AE9,100,(AF9/AE9))))</f>
        <v>0</v>
      </c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f>+(AH9+AK9+AN9)</f>
        <v>3</v>
      </c>
      <c r="AR9" s="7">
        <f>+AI9+AL9+AO9</f>
        <v>0</v>
      </c>
      <c r="AS9" s="16">
        <f>IF(AQ9=0," ",(IF(AR9&gt;AQ9,100,(AR9/AQ9))))</f>
        <v>0</v>
      </c>
      <c r="AT9" s="16">
        <v>1</v>
      </c>
      <c r="AU9" s="16"/>
      <c r="AV9" s="16"/>
      <c r="AW9" s="16">
        <v>1</v>
      </c>
      <c r="AX9" s="16"/>
      <c r="AY9" s="16"/>
      <c r="AZ9" s="16">
        <v>1</v>
      </c>
      <c r="BA9" s="16"/>
      <c r="BB9" s="16"/>
      <c r="BC9" s="16">
        <f>+(AT9+AW9+AZ9)</f>
        <v>3</v>
      </c>
      <c r="BD9" s="7">
        <f>+AU9+AX9+BA9</f>
        <v>0</v>
      </c>
      <c r="BE9" s="16">
        <f>IF(BC9=0," ",(IF(BD9&gt;BC9,100,(BD9/BC9))))</f>
        <v>0</v>
      </c>
      <c r="BF9" s="38">
        <f t="shared" ref="BF9:BG11" si="0">(+S9+AE9+AQ9+BC9)</f>
        <v>12</v>
      </c>
      <c r="BG9" s="38">
        <f t="shared" si="0"/>
        <v>3</v>
      </c>
      <c r="BH9" s="81">
        <f>IF(BF9=0," ",(IF(BG9&gt;BF9,100,(BG9/BF9))))</f>
        <v>0.25</v>
      </c>
    </row>
    <row r="10" spans="1:60" ht="54.75" customHeight="1">
      <c r="A10" s="37" t="s">
        <v>111</v>
      </c>
      <c r="B10" s="9" t="s">
        <v>112</v>
      </c>
      <c r="C10" s="2" t="s">
        <v>106</v>
      </c>
      <c r="D10" s="2" t="s">
        <v>107</v>
      </c>
      <c r="E10" s="9"/>
      <c r="F10" s="10" t="s">
        <v>108</v>
      </c>
      <c r="G10" s="2" t="s">
        <v>113</v>
      </c>
      <c r="H10" s="39" t="s">
        <v>114</v>
      </c>
      <c r="I10" s="2">
        <v>3</v>
      </c>
      <c r="J10" s="7"/>
      <c r="K10" s="107"/>
      <c r="L10" s="16" t="str">
        <f t="shared" ref="L10:L12" si="1">IF(J10=0," ",(IF(K10&gt;J10,100,(K10/J10))))</f>
        <v xml:space="preserve"> </v>
      </c>
      <c r="M10" s="7"/>
      <c r="N10" s="107"/>
      <c r="O10" s="16" t="str">
        <f t="shared" ref="O10:O12" si="2">IF(M10=0," ",(IF(N10&gt;M10,100,(N10/M10))))</f>
        <v xml:space="preserve"> </v>
      </c>
      <c r="P10" s="7"/>
      <c r="Q10" s="107"/>
      <c r="R10" s="16" t="str">
        <f t="shared" ref="R10:R12" si="3">IF(P10=0," ",(IF(Q10&gt;P10,100,(Q10/P10)*100)))</f>
        <v xml:space="preserve"> </v>
      </c>
      <c r="S10" s="7">
        <f t="shared" ref="S10:T12" si="4">+J10+M10+P10</f>
        <v>0</v>
      </c>
      <c r="T10" s="7">
        <f t="shared" si="4"/>
        <v>0</v>
      </c>
      <c r="U10" s="7" t="str">
        <f t="shared" ref="U10:U12" si="5">IF(S10=0," ",(IF(T10&gt;S10,100,(T10/S10))))</f>
        <v xml:space="preserve"> </v>
      </c>
      <c r="V10" s="7"/>
      <c r="W10" s="7"/>
      <c r="X10" s="7"/>
      <c r="Y10" s="7">
        <v>1</v>
      </c>
      <c r="Z10" s="7"/>
      <c r="AA10" s="7"/>
      <c r="AB10" s="7"/>
      <c r="AC10" s="7"/>
      <c r="AD10" s="7"/>
      <c r="AE10" s="7">
        <f t="shared" ref="AE10:AE12" si="6">+(V10+Y10+AB10)</f>
        <v>1</v>
      </c>
      <c r="AF10" s="7">
        <f t="shared" ref="AF10:AF12" si="7">+W10+Z10+AC10</f>
        <v>0</v>
      </c>
      <c r="AG10" s="7">
        <f t="shared" ref="AG10:AG12" si="8">IF(AE10=0," ",(IF(AF10&gt;AE10,100,(AF10/AE10))))</f>
        <v>0</v>
      </c>
      <c r="AH10" s="7">
        <v>1</v>
      </c>
      <c r="AI10" s="7"/>
      <c r="AJ10" s="7"/>
      <c r="AK10" s="7"/>
      <c r="AL10" s="7"/>
      <c r="AM10" s="7"/>
      <c r="AN10" s="7"/>
      <c r="AO10" s="7"/>
      <c r="AP10" s="7"/>
      <c r="AQ10" s="7">
        <f t="shared" ref="AQ10:AQ12" si="9">+(AH10+AK10+AN10)</f>
        <v>1</v>
      </c>
      <c r="AR10" s="7">
        <f t="shared" ref="AR10:AR12" si="10">+AI10+AL10+AO10</f>
        <v>0</v>
      </c>
      <c r="AS10" s="7">
        <f t="shared" ref="AS10:AS12" si="11">IF(AQ10=0," ",(IF(AR10&gt;AQ10,100,(AR10/AQ10))))</f>
        <v>0</v>
      </c>
      <c r="AT10" s="7"/>
      <c r="AU10" s="7"/>
      <c r="AV10" s="7"/>
      <c r="AW10" s="7">
        <v>1</v>
      </c>
      <c r="AX10" s="7"/>
      <c r="AY10" s="7"/>
      <c r="AZ10" s="7"/>
      <c r="BA10" s="7"/>
      <c r="BB10" s="7"/>
      <c r="BC10" s="7">
        <f t="shared" ref="BC10:BC12" si="12">+(AT10+AW10+AZ10)</f>
        <v>1</v>
      </c>
      <c r="BD10" s="7">
        <f>+AU10+AX10+BA10</f>
        <v>0</v>
      </c>
      <c r="BE10" s="7">
        <f t="shared" ref="BE10:BE12" si="13">IF(BC10=0," ",(IF(BD10&gt;BC10,100,(BD10/BC10))))</f>
        <v>0</v>
      </c>
      <c r="BF10" s="7">
        <f t="shared" si="0"/>
        <v>3</v>
      </c>
      <c r="BG10" s="7">
        <f t="shared" si="0"/>
        <v>0</v>
      </c>
      <c r="BH10" s="81">
        <f t="shared" ref="BH10:BH12" si="14">IF(BF10=0," ",(IF(BG10&gt;BF10,100,(BG10/BF10))))</f>
        <v>0</v>
      </c>
    </row>
    <row r="11" spans="1:60" s="41" customFormat="1" ht="54.75" customHeight="1">
      <c r="A11" s="37" t="s">
        <v>115</v>
      </c>
      <c r="B11" s="83" t="s">
        <v>116</v>
      </c>
      <c r="C11" s="84" t="s">
        <v>106</v>
      </c>
      <c r="D11" s="84" t="s">
        <v>117</v>
      </c>
      <c r="E11" s="83"/>
      <c r="F11" s="84" t="s">
        <v>108</v>
      </c>
      <c r="G11" s="84" t="s">
        <v>272</v>
      </c>
      <c r="H11" s="84" t="s">
        <v>114</v>
      </c>
      <c r="I11" s="84">
        <v>6</v>
      </c>
      <c r="J11" s="4">
        <v>1</v>
      </c>
      <c r="K11" s="107">
        <v>1</v>
      </c>
      <c r="L11" s="6">
        <f t="shared" si="1"/>
        <v>1</v>
      </c>
      <c r="M11" s="4">
        <v>1</v>
      </c>
      <c r="N11" s="107">
        <v>1</v>
      </c>
      <c r="O11" s="6">
        <f t="shared" si="2"/>
        <v>1</v>
      </c>
      <c r="P11" s="4">
        <v>1</v>
      </c>
      <c r="Q11" s="107">
        <v>1</v>
      </c>
      <c r="R11" s="6">
        <f>IF(P11=0," ",(IF(Q11&gt;P11,100,(Q11/P11))))</f>
        <v>1</v>
      </c>
      <c r="S11" s="4">
        <f t="shared" si="4"/>
        <v>3</v>
      </c>
      <c r="T11" s="4">
        <f>+K11+N11+Q11</f>
        <v>3</v>
      </c>
      <c r="U11" s="6">
        <f t="shared" si="5"/>
        <v>1</v>
      </c>
      <c r="V11" s="4">
        <v>1</v>
      </c>
      <c r="W11" s="4"/>
      <c r="X11" s="4"/>
      <c r="Y11" s="4">
        <v>1</v>
      </c>
      <c r="Z11" s="4"/>
      <c r="AA11" s="4"/>
      <c r="AB11" s="4"/>
      <c r="AC11" s="4"/>
      <c r="AD11" s="4"/>
      <c r="AE11" s="4">
        <f t="shared" si="6"/>
        <v>2</v>
      </c>
      <c r="AF11" s="4">
        <f t="shared" si="7"/>
        <v>0</v>
      </c>
      <c r="AG11" s="6">
        <f t="shared" si="8"/>
        <v>0</v>
      </c>
      <c r="AH11" s="4"/>
      <c r="AI11" s="4"/>
      <c r="AJ11" s="4"/>
      <c r="AK11" s="4"/>
      <c r="AL11" s="4"/>
      <c r="AM11" s="4"/>
      <c r="AN11" s="4"/>
      <c r="AO11" s="4"/>
      <c r="AP11" s="4"/>
      <c r="AQ11" s="4">
        <f t="shared" si="9"/>
        <v>0</v>
      </c>
      <c r="AR11" s="4">
        <f t="shared" si="10"/>
        <v>0</v>
      </c>
      <c r="AS11" s="6" t="str">
        <f t="shared" si="11"/>
        <v xml:space="preserve"> </v>
      </c>
      <c r="AT11" s="4"/>
      <c r="AU11" s="4"/>
      <c r="AV11" s="4"/>
      <c r="AW11" s="4"/>
      <c r="AX11" s="4"/>
      <c r="AY11" s="4"/>
      <c r="AZ11" s="4">
        <v>1</v>
      </c>
      <c r="BA11" s="4"/>
      <c r="BB11" s="4"/>
      <c r="BC11" s="4">
        <f t="shared" si="12"/>
        <v>1</v>
      </c>
      <c r="BD11" s="4">
        <f t="shared" ref="BD11:BD12" si="15">+AU11+AX11+BA11</f>
        <v>0</v>
      </c>
      <c r="BE11" s="6">
        <f t="shared" si="13"/>
        <v>0</v>
      </c>
      <c r="BF11" s="4">
        <f t="shared" si="0"/>
        <v>6</v>
      </c>
      <c r="BG11" s="4">
        <f t="shared" si="0"/>
        <v>3</v>
      </c>
      <c r="BH11" s="81">
        <f t="shared" si="14"/>
        <v>0.5</v>
      </c>
    </row>
    <row r="12" spans="1:60" ht="67.5" customHeight="1">
      <c r="A12" s="37" t="s">
        <v>118</v>
      </c>
      <c r="B12" s="9" t="s">
        <v>119</v>
      </c>
      <c r="C12" s="2" t="s">
        <v>120</v>
      </c>
      <c r="D12" s="2" t="s">
        <v>121</v>
      </c>
      <c r="E12" s="40"/>
      <c r="F12" s="10" t="s">
        <v>122</v>
      </c>
      <c r="G12" s="2" t="s">
        <v>123</v>
      </c>
      <c r="H12" s="2" t="s">
        <v>114</v>
      </c>
      <c r="I12" s="2">
        <v>5</v>
      </c>
      <c r="J12" s="7">
        <v>1</v>
      </c>
      <c r="K12" s="107">
        <v>1</v>
      </c>
      <c r="L12" s="16">
        <f t="shared" si="1"/>
        <v>1</v>
      </c>
      <c r="M12" s="7">
        <v>1</v>
      </c>
      <c r="N12" s="107">
        <v>1</v>
      </c>
      <c r="O12" s="16">
        <f t="shared" si="2"/>
        <v>1</v>
      </c>
      <c r="P12" s="7"/>
      <c r="Q12" s="107"/>
      <c r="R12" s="16" t="str">
        <f t="shared" si="3"/>
        <v xml:space="preserve"> </v>
      </c>
      <c r="S12" s="7">
        <f t="shared" si="4"/>
        <v>2</v>
      </c>
      <c r="T12" s="7">
        <f t="shared" si="4"/>
        <v>2</v>
      </c>
      <c r="U12" s="16">
        <f t="shared" si="5"/>
        <v>1</v>
      </c>
      <c r="V12" s="7"/>
      <c r="W12" s="7"/>
      <c r="X12" s="7"/>
      <c r="Y12" s="7"/>
      <c r="Z12" s="7"/>
      <c r="AA12" s="7"/>
      <c r="AB12" s="7">
        <v>1</v>
      </c>
      <c r="AC12" s="7"/>
      <c r="AD12" s="7"/>
      <c r="AE12" s="7">
        <f t="shared" si="6"/>
        <v>1</v>
      </c>
      <c r="AF12" s="7">
        <f t="shared" si="7"/>
        <v>0</v>
      </c>
      <c r="AG12" s="16">
        <f t="shared" si="8"/>
        <v>0</v>
      </c>
      <c r="AH12" s="7">
        <v>1</v>
      </c>
      <c r="AI12" s="7"/>
      <c r="AJ12" s="7"/>
      <c r="AK12" s="7"/>
      <c r="AL12" s="7"/>
      <c r="AM12" s="7"/>
      <c r="AN12" s="7"/>
      <c r="AO12" s="7"/>
      <c r="AP12" s="7"/>
      <c r="AQ12" s="7">
        <f t="shared" si="9"/>
        <v>1</v>
      </c>
      <c r="AR12" s="7">
        <f t="shared" si="10"/>
        <v>0</v>
      </c>
      <c r="AS12" s="16">
        <f t="shared" si="11"/>
        <v>0</v>
      </c>
      <c r="AT12" s="7"/>
      <c r="AU12" s="7"/>
      <c r="AV12" s="7"/>
      <c r="AW12" s="7">
        <v>1</v>
      </c>
      <c r="AX12" s="7"/>
      <c r="AY12" s="7"/>
      <c r="AZ12" s="7"/>
      <c r="BA12" s="7"/>
      <c r="BB12" s="7"/>
      <c r="BC12" s="7">
        <f t="shared" si="12"/>
        <v>1</v>
      </c>
      <c r="BD12" s="7">
        <f t="shared" si="15"/>
        <v>0</v>
      </c>
      <c r="BE12" s="16">
        <f t="shared" si="13"/>
        <v>0</v>
      </c>
      <c r="BF12" s="7">
        <f>(+S12+AE12+AQ12+BC12)</f>
        <v>5</v>
      </c>
      <c r="BG12" s="7">
        <f t="shared" ref="BG12" si="16">(+T12+AF12+AR12+BD12)/4</f>
        <v>0.5</v>
      </c>
      <c r="BH12" s="81">
        <f t="shared" si="14"/>
        <v>0.1</v>
      </c>
    </row>
  </sheetData>
  <mergeCells count="35">
    <mergeCell ref="F4:F7"/>
    <mergeCell ref="B2:H2"/>
    <mergeCell ref="A4:A7"/>
    <mergeCell ref="B4:B7"/>
    <mergeCell ref="C4:C7"/>
    <mergeCell ref="D4:D7"/>
    <mergeCell ref="E4:E7"/>
    <mergeCell ref="G4:G7"/>
    <mergeCell ref="H4:H7"/>
    <mergeCell ref="I4:I7"/>
    <mergeCell ref="J4:U4"/>
    <mergeCell ref="V4:AG4"/>
    <mergeCell ref="V6:X6"/>
    <mergeCell ref="Y6:AA6"/>
    <mergeCell ref="AB6:AD6"/>
    <mergeCell ref="AE6:AG6"/>
    <mergeCell ref="J5:U5"/>
    <mergeCell ref="V5:AG5"/>
    <mergeCell ref="J6:L6"/>
    <mergeCell ref="M6:O6"/>
    <mergeCell ref="P6:R6"/>
    <mergeCell ref="S6:U6"/>
    <mergeCell ref="AT4:BE4"/>
    <mergeCell ref="BF4:BH6"/>
    <mergeCell ref="AH4:AS4"/>
    <mergeCell ref="AH5:AS5"/>
    <mergeCell ref="AT5:BE5"/>
    <mergeCell ref="BC6:BE6"/>
    <mergeCell ref="AZ6:BB6"/>
    <mergeCell ref="AH6:AJ6"/>
    <mergeCell ref="AK6:AM6"/>
    <mergeCell ref="AN6:AP6"/>
    <mergeCell ref="AQ6:AS6"/>
    <mergeCell ref="AT6:AV6"/>
    <mergeCell ref="AW6:AY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7"/>
  <sheetViews>
    <sheetView topLeftCell="M1" zoomScale="70" zoomScaleNormal="70" zoomScalePageLayoutView="70" workbookViewId="0">
      <selection activeCell="AW27" sqref="AW27"/>
    </sheetView>
  </sheetViews>
  <sheetFormatPr baseColWidth="10" defaultColWidth="11.5" defaultRowHeight="14" x14ac:dyDescent="0"/>
  <cols>
    <col min="1" max="1" width="8.6640625" style="41" customWidth="1"/>
    <col min="2" max="2" width="26.83203125" style="41" customWidth="1"/>
    <col min="3" max="3" width="53" style="41" customWidth="1"/>
    <col min="4" max="4" width="25.6640625" style="41" customWidth="1"/>
    <col min="5" max="5" width="21" style="41" customWidth="1"/>
    <col min="6" max="6" width="19" style="41" customWidth="1"/>
    <col min="7" max="7" width="17.33203125" style="41" customWidth="1"/>
    <col min="8" max="8" width="14.33203125" style="41" customWidth="1"/>
    <col min="9" max="9" width="8.6640625" style="41" customWidth="1"/>
    <col min="10" max="21" width="8.6640625" style="46" customWidth="1"/>
    <col min="22" max="22" width="8.5" style="46" customWidth="1"/>
    <col min="23" max="24" width="4.1640625" style="46" customWidth="1"/>
    <col min="25" max="25" width="4.83203125" style="46" customWidth="1"/>
    <col min="26" max="27" width="4.1640625" style="46" customWidth="1"/>
    <col min="28" max="28" width="4.83203125" style="46" customWidth="1"/>
    <col min="29" max="30" width="4.1640625" style="46" customWidth="1"/>
    <col min="31" max="31" width="4.83203125" style="46" bestFit="1" customWidth="1"/>
    <col min="32" max="32" width="4.1640625" style="46" bestFit="1" customWidth="1"/>
    <col min="33" max="33" width="5.83203125" style="46" bestFit="1" customWidth="1"/>
    <col min="34" max="34" width="4.83203125" style="46" customWidth="1"/>
    <col min="35" max="36" width="4.1640625" style="46" customWidth="1"/>
    <col min="37" max="37" width="4.83203125" style="46" customWidth="1"/>
    <col min="38" max="39" width="4.1640625" style="46" customWidth="1"/>
    <col min="40" max="40" width="4.83203125" style="46" customWidth="1"/>
    <col min="41" max="42" width="4.1640625" style="46" customWidth="1"/>
    <col min="43" max="43" width="4.83203125" style="46" bestFit="1" customWidth="1"/>
    <col min="44" max="44" width="4.1640625" style="46" bestFit="1" customWidth="1"/>
    <col min="45" max="45" width="5.83203125" style="46" bestFit="1" customWidth="1"/>
    <col min="46" max="46" width="4.83203125" style="46" customWidth="1"/>
    <col min="47" max="48" width="4.1640625" style="46" customWidth="1"/>
    <col min="49" max="49" width="4.83203125" style="46" customWidth="1"/>
    <col min="50" max="51" width="4.1640625" style="46" customWidth="1"/>
    <col min="52" max="52" width="4.83203125" style="46" customWidth="1"/>
    <col min="53" max="54" width="4.1640625" style="46" customWidth="1"/>
    <col min="55" max="55" width="4.83203125" style="46" bestFit="1" customWidth="1"/>
    <col min="56" max="56" width="4.1640625" style="46" bestFit="1" customWidth="1"/>
    <col min="57" max="57" width="5.83203125" style="46" bestFit="1" customWidth="1"/>
    <col min="58" max="58" width="4.83203125" style="46" bestFit="1" customWidth="1"/>
    <col min="59" max="59" width="4.1640625" style="46" bestFit="1" customWidth="1"/>
    <col min="60" max="60" width="5.83203125" style="46" bestFit="1" customWidth="1"/>
    <col min="61" max="16384" width="11.5" style="41"/>
  </cols>
  <sheetData>
    <row r="2" spans="1:60">
      <c r="B2" s="95" t="s">
        <v>261</v>
      </c>
      <c r="C2" s="95"/>
      <c r="D2" s="95"/>
      <c r="E2" s="95"/>
      <c r="F2" s="95"/>
      <c r="G2" s="95"/>
      <c r="H2" s="95"/>
    </row>
    <row r="4" spans="1:60" ht="15">
      <c r="A4" s="119" t="s">
        <v>0</v>
      </c>
      <c r="B4" s="120" t="s">
        <v>1</v>
      </c>
      <c r="C4" s="120" t="s">
        <v>2</v>
      </c>
      <c r="D4" s="120" t="s">
        <v>3</v>
      </c>
      <c r="E4" s="120" t="s">
        <v>4</v>
      </c>
      <c r="F4" s="120" t="s">
        <v>5</v>
      </c>
      <c r="G4" s="120" t="s">
        <v>6</v>
      </c>
      <c r="H4" s="120" t="s">
        <v>7</v>
      </c>
      <c r="I4" s="120" t="s">
        <v>41</v>
      </c>
      <c r="J4" s="102" t="s">
        <v>8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 t="s">
        <v>8</v>
      </c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 t="s">
        <v>8</v>
      </c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 t="s">
        <v>8</v>
      </c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3" t="s">
        <v>9</v>
      </c>
      <c r="BG4" s="103"/>
      <c r="BH4" s="103"/>
    </row>
    <row r="5" spans="1:60" ht="15">
      <c r="A5" s="119"/>
      <c r="B5" s="120"/>
      <c r="C5" s="120"/>
      <c r="D5" s="120"/>
      <c r="E5" s="120"/>
      <c r="F5" s="120"/>
      <c r="G5" s="120"/>
      <c r="H5" s="120"/>
      <c r="I5" s="120"/>
      <c r="J5" s="102" t="s">
        <v>10</v>
      </c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 t="s">
        <v>11</v>
      </c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 t="s">
        <v>12</v>
      </c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 t="s">
        <v>13</v>
      </c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3"/>
      <c r="BG5" s="103"/>
      <c r="BH5" s="103"/>
    </row>
    <row r="6" spans="1:60" ht="15">
      <c r="A6" s="119"/>
      <c r="B6" s="120"/>
      <c r="C6" s="120"/>
      <c r="D6" s="120"/>
      <c r="E6" s="120"/>
      <c r="F6" s="120"/>
      <c r="G6" s="120"/>
      <c r="H6" s="120"/>
      <c r="I6" s="120"/>
      <c r="J6" s="104" t="s">
        <v>14</v>
      </c>
      <c r="K6" s="104"/>
      <c r="L6" s="104"/>
      <c r="M6" s="104" t="s">
        <v>15</v>
      </c>
      <c r="N6" s="104"/>
      <c r="O6" s="104"/>
      <c r="P6" s="104" t="s">
        <v>16</v>
      </c>
      <c r="Q6" s="104"/>
      <c r="R6" s="104"/>
      <c r="S6" s="103" t="s">
        <v>17</v>
      </c>
      <c r="T6" s="103"/>
      <c r="U6" s="103"/>
      <c r="V6" s="104" t="s">
        <v>18</v>
      </c>
      <c r="W6" s="104"/>
      <c r="X6" s="104"/>
      <c r="Y6" s="104" t="s">
        <v>19</v>
      </c>
      <c r="Z6" s="104"/>
      <c r="AA6" s="104"/>
      <c r="AB6" s="104" t="s">
        <v>20</v>
      </c>
      <c r="AC6" s="104"/>
      <c r="AD6" s="104"/>
      <c r="AE6" s="103" t="s">
        <v>17</v>
      </c>
      <c r="AF6" s="103"/>
      <c r="AG6" s="103"/>
      <c r="AH6" s="104" t="s">
        <v>21</v>
      </c>
      <c r="AI6" s="104"/>
      <c r="AJ6" s="104"/>
      <c r="AK6" s="104" t="s">
        <v>22</v>
      </c>
      <c r="AL6" s="104"/>
      <c r="AM6" s="104"/>
      <c r="AN6" s="104" t="s">
        <v>23</v>
      </c>
      <c r="AO6" s="104"/>
      <c r="AP6" s="104"/>
      <c r="AQ6" s="103" t="s">
        <v>17</v>
      </c>
      <c r="AR6" s="103"/>
      <c r="AS6" s="103"/>
      <c r="AT6" s="104" t="s">
        <v>24</v>
      </c>
      <c r="AU6" s="104"/>
      <c r="AV6" s="104"/>
      <c r="AW6" s="104" t="s">
        <v>25</v>
      </c>
      <c r="AX6" s="104"/>
      <c r="AY6" s="104"/>
      <c r="AZ6" s="104" t="s">
        <v>26</v>
      </c>
      <c r="BA6" s="104"/>
      <c r="BB6" s="104"/>
      <c r="BC6" s="103" t="s">
        <v>17</v>
      </c>
      <c r="BD6" s="103"/>
      <c r="BE6" s="103"/>
      <c r="BF6" s="103"/>
      <c r="BG6" s="103"/>
      <c r="BH6" s="103"/>
    </row>
    <row r="7" spans="1:60" ht="15">
      <c r="A7" s="119"/>
      <c r="B7" s="120"/>
      <c r="C7" s="120"/>
      <c r="D7" s="120"/>
      <c r="E7" s="120"/>
      <c r="F7" s="120"/>
      <c r="G7" s="120"/>
      <c r="H7" s="120"/>
      <c r="I7" s="120"/>
      <c r="J7" s="105" t="s">
        <v>27</v>
      </c>
      <c r="K7" s="105" t="s">
        <v>28</v>
      </c>
      <c r="L7" s="105" t="s">
        <v>29</v>
      </c>
      <c r="M7" s="105" t="s">
        <v>27</v>
      </c>
      <c r="N7" s="105" t="s">
        <v>28</v>
      </c>
      <c r="O7" s="105" t="s">
        <v>29</v>
      </c>
      <c r="P7" s="105" t="s">
        <v>27</v>
      </c>
      <c r="Q7" s="105" t="s">
        <v>28</v>
      </c>
      <c r="R7" s="105" t="s">
        <v>29</v>
      </c>
      <c r="S7" s="105" t="s">
        <v>27</v>
      </c>
      <c r="T7" s="105" t="s">
        <v>28</v>
      </c>
      <c r="U7" s="106" t="s">
        <v>30</v>
      </c>
      <c r="V7" s="105" t="s">
        <v>27</v>
      </c>
      <c r="W7" s="105" t="s">
        <v>28</v>
      </c>
      <c r="X7" s="105" t="s">
        <v>29</v>
      </c>
      <c r="Y7" s="105" t="s">
        <v>27</v>
      </c>
      <c r="Z7" s="105" t="s">
        <v>28</v>
      </c>
      <c r="AA7" s="105" t="s">
        <v>29</v>
      </c>
      <c r="AB7" s="105" t="s">
        <v>27</v>
      </c>
      <c r="AC7" s="105" t="s">
        <v>28</v>
      </c>
      <c r="AD7" s="105" t="s">
        <v>29</v>
      </c>
      <c r="AE7" s="105" t="s">
        <v>27</v>
      </c>
      <c r="AF7" s="105" t="s">
        <v>28</v>
      </c>
      <c r="AG7" s="106" t="s">
        <v>30</v>
      </c>
      <c r="AH7" s="105" t="s">
        <v>27</v>
      </c>
      <c r="AI7" s="105" t="s">
        <v>28</v>
      </c>
      <c r="AJ7" s="105" t="s">
        <v>29</v>
      </c>
      <c r="AK7" s="105" t="s">
        <v>27</v>
      </c>
      <c r="AL7" s="105" t="s">
        <v>28</v>
      </c>
      <c r="AM7" s="105" t="s">
        <v>29</v>
      </c>
      <c r="AN7" s="105" t="s">
        <v>27</v>
      </c>
      <c r="AO7" s="105" t="s">
        <v>28</v>
      </c>
      <c r="AP7" s="105" t="s">
        <v>29</v>
      </c>
      <c r="AQ7" s="105" t="s">
        <v>27</v>
      </c>
      <c r="AR7" s="105" t="s">
        <v>28</v>
      </c>
      <c r="AS7" s="106" t="s">
        <v>30</v>
      </c>
      <c r="AT7" s="105" t="s">
        <v>27</v>
      </c>
      <c r="AU7" s="105" t="s">
        <v>28</v>
      </c>
      <c r="AV7" s="105" t="s">
        <v>29</v>
      </c>
      <c r="AW7" s="105" t="s">
        <v>27</v>
      </c>
      <c r="AX7" s="105" t="s">
        <v>28</v>
      </c>
      <c r="AY7" s="105" t="s">
        <v>29</v>
      </c>
      <c r="AZ7" s="105" t="s">
        <v>27</v>
      </c>
      <c r="BA7" s="105" t="s">
        <v>28</v>
      </c>
      <c r="BB7" s="105" t="s">
        <v>29</v>
      </c>
      <c r="BC7" s="105" t="s">
        <v>27</v>
      </c>
      <c r="BD7" s="105" t="s">
        <v>28</v>
      </c>
      <c r="BE7" s="106" t="s">
        <v>30</v>
      </c>
      <c r="BF7" s="105" t="s">
        <v>27</v>
      </c>
      <c r="BG7" s="105" t="s">
        <v>28</v>
      </c>
      <c r="BH7" s="106" t="s">
        <v>30</v>
      </c>
    </row>
    <row r="8" spans="1:60">
      <c r="A8" s="42"/>
      <c r="B8" s="43" t="s">
        <v>42</v>
      </c>
      <c r="C8" s="43"/>
      <c r="D8" s="43"/>
      <c r="E8" s="43"/>
      <c r="F8" s="43"/>
      <c r="G8" s="43"/>
      <c r="H8" s="43"/>
      <c r="I8" s="43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  <row r="9" spans="1:60" s="45" customFormat="1" ht="42">
      <c r="A9" s="9" t="s">
        <v>124</v>
      </c>
      <c r="B9" s="9" t="s">
        <v>125</v>
      </c>
      <c r="C9" s="9" t="s">
        <v>126</v>
      </c>
      <c r="D9" s="44" t="s">
        <v>127</v>
      </c>
      <c r="E9" s="9"/>
      <c r="F9" s="2" t="s">
        <v>128</v>
      </c>
      <c r="G9" s="2" t="s">
        <v>129</v>
      </c>
      <c r="H9" s="2" t="s">
        <v>130</v>
      </c>
      <c r="I9" s="2">
        <v>12</v>
      </c>
      <c r="J9" s="7">
        <v>1</v>
      </c>
      <c r="K9" s="7">
        <v>1</v>
      </c>
      <c r="L9" s="7">
        <f>IF(J9=0," ",(IF(K9&gt;J9,100,(K9/J9))))</f>
        <v>1</v>
      </c>
      <c r="M9" s="7">
        <v>1</v>
      </c>
      <c r="N9" s="7">
        <v>1</v>
      </c>
      <c r="O9" s="7">
        <f>IF(M9=0," ",(IF(N9&gt;M9,100,(N9/M9))))</f>
        <v>1</v>
      </c>
      <c r="P9" s="7">
        <v>1</v>
      </c>
      <c r="Q9" s="7">
        <v>1</v>
      </c>
      <c r="R9" s="7">
        <f>IF(P9=0," ",(IF(Q9&gt;P9,100,(Q9/P9))))</f>
        <v>1</v>
      </c>
      <c r="S9" s="7">
        <f>+J9+M9+P9</f>
        <v>3</v>
      </c>
      <c r="T9" s="7">
        <f>+K9+N9+Q9</f>
        <v>3</v>
      </c>
      <c r="U9" s="16">
        <f>IF(S9=0," ",(IF(T9&gt;S9,100,(T9/S9))))</f>
        <v>1</v>
      </c>
      <c r="V9" s="7">
        <v>1</v>
      </c>
      <c r="W9" s="7"/>
      <c r="X9" s="7"/>
      <c r="Y9" s="7">
        <v>1</v>
      </c>
      <c r="Z9" s="7"/>
      <c r="AA9" s="7"/>
      <c r="AB9" s="7">
        <v>1</v>
      </c>
      <c r="AC9" s="7"/>
      <c r="AD9" s="7"/>
      <c r="AE9" s="7">
        <f>+V9+Y9+AB9</f>
        <v>3</v>
      </c>
      <c r="AF9" s="7">
        <f>+W9+Z9+AC9</f>
        <v>0</v>
      </c>
      <c r="AG9" s="7">
        <f>IF(AE9=0," ",(IF(AF9&gt;AE9,100,(AF9/AE9)*100)))</f>
        <v>0</v>
      </c>
      <c r="AH9" s="7">
        <v>1</v>
      </c>
      <c r="AI9" s="7"/>
      <c r="AJ9" s="7"/>
      <c r="AK9" s="7">
        <v>1</v>
      </c>
      <c r="AL9" s="7"/>
      <c r="AM9" s="7"/>
      <c r="AN9" s="7">
        <v>1</v>
      </c>
      <c r="AO9" s="7"/>
      <c r="AP9" s="7"/>
      <c r="AQ9" s="7">
        <f>+AH9+AK9+AN9</f>
        <v>3</v>
      </c>
      <c r="AR9" s="7">
        <f>+AI9+AL9+AO9</f>
        <v>0</v>
      </c>
      <c r="AS9" s="7">
        <f>IF(AQ9=0," ",(IF(AR9&gt;AQ9,100,(AR9/AQ9)*100)))</f>
        <v>0</v>
      </c>
      <c r="AT9" s="7">
        <v>1</v>
      </c>
      <c r="AU9" s="7"/>
      <c r="AV9" s="7"/>
      <c r="AW9" s="7">
        <v>1</v>
      </c>
      <c r="AX9" s="7"/>
      <c r="AY9" s="7"/>
      <c r="AZ9" s="7">
        <v>1</v>
      </c>
      <c r="BA9" s="7"/>
      <c r="BB9" s="7"/>
      <c r="BC9" s="7">
        <f>+AT9+AW9+AZ9</f>
        <v>3</v>
      </c>
      <c r="BD9" s="7">
        <f>+AU9+AX9+BA9</f>
        <v>0</v>
      </c>
      <c r="BE9" s="7">
        <f>IF(BC9=0," ",(IF(BD9&gt;BC9,100,(BD9/BC9)*100)))</f>
        <v>0</v>
      </c>
      <c r="BF9" s="7">
        <f>+S9+AE9+AQ9+BC9</f>
        <v>12</v>
      </c>
      <c r="BG9" s="7">
        <f>+T9+AF9+AR9+BD9</f>
        <v>3</v>
      </c>
      <c r="BH9" s="16">
        <f>IF(BF9=0," ",(IF(BG9&gt;BF9,100,(BG9/BF9))))</f>
        <v>0.25</v>
      </c>
    </row>
    <row r="10" spans="1:60" ht="42">
      <c r="A10" s="9" t="s">
        <v>131</v>
      </c>
      <c r="B10" s="9" t="s">
        <v>132</v>
      </c>
      <c r="C10" s="9" t="s">
        <v>126</v>
      </c>
      <c r="D10" s="9"/>
      <c r="E10" s="9"/>
      <c r="F10" s="2" t="s">
        <v>128</v>
      </c>
      <c r="G10" s="2" t="s">
        <v>133</v>
      </c>
      <c r="H10" s="2" t="s">
        <v>33</v>
      </c>
      <c r="I10" s="2">
        <v>12</v>
      </c>
      <c r="J10" s="7">
        <v>1</v>
      </c>
      <c r="K10" s="7">
        <v>1</v>
      </c>
      <c r="L10" s="7">
        <f t="shared" ref="L10:L12" si="0">IF(J10=0," ",(IF(K10&gt;J10,100,(K10/J10))))</f>
        <v>1</v>
      </c>
      <c r="M10" s="7">
        <v>1</v>
      </c>
      <c r="N10" s="7">
        <v>1</v>
      </c>
      <c r="O10" s="7">
        <f t="shared" ref="O10:O12" si="1">IF(M10=0," ",(IF(N10&gt;M10,100,(N10/M10))))</f>
        <v>1</v>
      </c>
      <c r="P10" s="7">
        <v>1</v>
      </c>
      <c r="Q10" s="7">
        <v>1</v>
      </c>
      <c r="R10" s="7">
        <f t="shared" ref="R10:R12" si="2">IF(P10=0," ",(IF(Q10&gt;P10,100,(Q10/P10))))</f>
        <v>1</v>
      </c>
      <c r="S10" s="7">
        <f t="shared" ref="S10:T17" si="3">+J10+M10+P10</f>
        <v>3</v>
      </c>
      <c r="T10" s="7">
        <f t="shared" si="3"/>
        <v>3</v>
      </c>
      <c r="U10" s="16">
        <f t="shared" ref="U10:U11" si="4">IF(S10=0," ",(IF(T10&gt;S10,100,(T10/S10))))</f>
        <v>1</v>
      </c>
      <c r="V10" s="7">
        <v>1</v>
      </c>
      <c r="W10" s="7"/>
      <c r="X10" s="7"/>
      <c r="Y10" s="7">
        <v>1</v>
      </c>
      <c r="Z10" s="7"/>
      <c r="AA10" s="7"/>
      <c r="AB10" s="7">
        <v>1</v>
      </c>
      <c r="AC10" s="7"/>
      <c r="AD10" s="7"/>
      <c r="AE10" s="7">
        <f t="shared" ref="AE10:AF17" si="5">+V10+Y10+AB10</f>
        <v>3</v>
      </c>
      <c r="AF10" s="7">
        <f t="shared" si="5"/>
        <v>0</v>
      </c>
      <c r="AG10" s="7">
        <f t="shared" ref="AG10:AG17" si="6">IF(AE10=0," ",(IF(AF10&gt;AE10,100,(AF10/AE10)*100)))</f>
        <v>0</v>
      </c>
      <c r="AH10" s="7">
        <v>1</v>
      </c>
      <c r="AI10" s="7"/>
      <c r="AJ10" s="7"/>
      <c r="AK10" s="7">
        <v>1</v>
      </c>
      <c r="AL10" s="7"/>
      <c r="AM10" s="7"/>
      <c r="AN10" s="7">
        <v>1</v>
      </c>
      <c r="AO10" s="7"/>
      <c r="AP10" s="7"/>
      <c r="AQ10" s="7">
        <f t="shared" ref="AQ10:AR17" si="7">+AH10+AK10+AN10</f>
        <v>3</v>
      </c>
      <c r="AR10" s="7">
        <f t="shared" si="7"/>
        <v>0</v>
      </c>
      <c r="AS10" s="7">
        <f t="shared" ref="AS10:AS17" si="8">IF(AQ10=0," ",(IF(AR10&gt;AQ10,100,(AR10/AQ10)*100)))</f>
        <v>0</v>
      </c>
      <c r="AT10" s="7">
        <v>1</v>
      </c>
      <c r="AU10" s="7"/>
      <c r="AV10" s="7"/>
      <c r="AW10" s="7">
        <v>1</v>
      </c>
      <c r="AX10" s="7"/>
      <c r="AY10" s="7"/>
      <c r="AZ10" s="7">
        <v>1</v>
      </c>
      <c r="BA10" s="7"/>
      <c r="BB10" s="7"/>
      <c r="BC10" s="7">
        <f t="shared" ref="BC10:BD17" si="9">+AT10+AW10+AZ10</f>
        <v>3</v>
      </c>
      <c r="BD10" s="7">
        <f t="shared" si="9"/>
        <v>0</v>
      </c>
      <c r="BE10" s="7">
        <f t="shared" ref="BE10:BE17" si="10">IF(BC10=0," ",(IF(BD10&gt;BC10,100,(BD10/BC10)*100)))</f>
        <v>0</v>
      </c>
      <c r="BF10" s="7">
        <f t="shared" ref="BF10:BG17" si="11">+S10+AE10+AQ10+BC10</f>
        <v>12</v>
      </c>
      <c r="BG10" s="7">
        <f t="shared" si="11"/>
        <v>3</v>
      </c>
      <c r="BH10" s="16">
        <f t="shared" ref="BH10:BH17" si="12">IF(BF10=0," ",(IF(BG10&gt;BF10,100,(BG10/BF10))))</f>
        <v>0.25</v>
      </c>
    </row>
    <row r="11" spans="1:60" ht="42">
      <c r="A11" s="9" t="s">
        <v>134</v>
      </c>
      <c r="B11" s="9" t="s">
        <v>135</v>
      </c>
      <c r="C11" s="9" t="s">
        <v>126</v>
      </c>
      <c r="D11" s="44" t="s">
        <v>127</v>
      </c>
      <c r="E11" s="9"/>
      <c r="F11" s="2" t="s">
        <v>128</v>
      </c>
      <c r="G11" s="2" t="s">
        <v>136</v>
      </c>
      <c r="H11" s="2" t="s">
        <v>33</v>
      </c>
      <c r="I11" s="2">
        <v>12</v>
      </c>
      <c r="J11" s="7">
        <v>1</v>
      </c>
      <c r="K11" s="7">
        <v>1</v>
      </c>
      <c r="L11" s="7">
        <f t="shared" si="0"/>
        <v>1</v>
      </c>
      <c r="M11" s="7">
        <v>1</v>
      </c>
      <c r="N11" s="7">
        <v>1</v>
      </c>
      <c r="O11" s="7">
        <f t="shared" si="1"/>
        <v>1</v>
      </c>
      <c r="P11" s="7">
        <v>1</v>
      </c>
      <c r="Q11" s="7">
        <v>1</v>
      </c>
      <c r="R11" s="7">
        <f t="shared" si="2"/>
        <v>1</v>
      </c>
      <c r="S11" s="7">
        <f t="shared" si="3"/>
        <v>3</v>
      </c>
      <c r="T11" s="7">
        <f t="shared" si="3"/>
        <v>3</v>
      </c>
      <c r="U11" s="16">
        <f t="shared" si="4"/>
        <v>1</v>
      </c>
      <c r="V11" s="7">
        <v>1</v>
      </c>
      <c r="W11" s="7"/>
      <c r="X11" s="7"/>
      <c r="Y11" s="7">
        <v>1</v>
      </c>
      <c r="Z11" s="7"/>
      <c r="AA11" s="7"/>
      <c r="AB11" s="7">
        <v>1</v>
      </c>
      <c r="AC11" s="7"/>
      <c r="AD11" s="7"/>
      <c r="AE11" s="7">
        <f t="shared" si="5"/>
        <v>3</v>
      </c>
      <c r="AF11" s="7">
        <f t="shared" si="5"/>
        <v>0</v>
      </c>
      <c r="AG11" s="7">
        <f t="shared" si="6"/>
        <v>0</v>
      </c>
      <c r="AH11" s="7">
        <v>1</v>
      </c>
      <c r="AI11" s="7"/>
      <c r="AJ11" s="7"/>
      <c r="AK11" s="7">
        <v>1</v>
      </c>
      <c r="AL11" s="7"/>
      <c r="AM11" s="7"/>
      <c r="AN11" s="7">
        <v>1</v>
      </c>
      <c r="AO11" s="7"/>
      <c r="AP11" s="7"/>
      <c r="AQ11" s="7">
        <f t="shared" si="7"/>
        <v>3</v>
      </c>
      <c r="AR11" s="7">
        <f t="shared" si="7"/>
        <v>0</v>
      </c>
      <c r="AS11" s="7">
        <f t="shared" si="8"/>
        <v>0</v>
      </c>
      <c r="AT11" s="7">
        <v>1</v>
      </c>
      <c r="AU11" s="7"/>
      <c r="AV11" s="7"/>
      <c r="AW11" s="7">
        <v>1</v>
      </c>
      <c r="AX11" s="7"/>
      <c r="AY11" s="7"/>
      <c r="AZ11" s="7">
        <v>1</v>
      </c>
      <c r="BA11" s="7"/>
      <c r="BB11" s="7"/>
      <c r="BC11" s="7">
        <f t="shared" si="9"/>
        <v>3</v>
      </c>
      <c r="BD11" s="7">
        <f t="shared" si="9"/>
        <v>0</v>
      </c>
      <c r="BE11" s="7">
        <f t="shared" si="10"/>
        <v>0</v>
      </c>
      <c r="BF11" s="7">
        <f t="shared" si="11"/>
        <v>12</v>
      </c>
      <c r="BG11" s="7">
        <f t="shared" si="11"/>
        <v>3</v>
      </c>
      <c r="BH11" s="16">
        <f t="shared" si="12"/>
        <v>0.25</v>
      </c>
    </row>
    <row r="12" spans="1:60" ht="42">
      <c r="A12" s="9" t="s">
        <v>137</v>
      </c>
      <c r="B12" s="9" t="s">
        <v>138</v>
      </c>
      <c r="C12" s="9" t="s">
        <v>126</v>
      </c>
      <c r="D12" s="44" t="s">
        <v>127</v>
      </c>
      <c r="E12" s="9"/>
      <c r="F12" s="2" t="s">
        <v>128</v>
      </c>
      <c r="G12" s="2" t="s">
        <v>139</v>
      </c>
      <c r="H12" s="2" t="s">
        <v>140</v>
      </c>
      <c r="I12" s="2">
        <f>12*3</f>
        <v>36</v>
      </c>
      <c r="J12" s="7">
        <v>3</v>
      </c>
      <c r="K12" s="7">
        <v>14</v>
      </c>
      <c r="L12" s="7">
        <f t="shared" si="0"/>
        <v>100</v>
      </c>
      <c r="M12" s="7">
        <v>3</v>
      </c>
      <c r="N12" s="7">
        <v>9</v>
      </c>
      <c r="O12" s="7">
        <f t="shared" si="1"/>
        <v>100</v>
      </c>
      <c r="P12" s="7">
        <v>3</v>
      </c>
      <c r="Q12" s="7">
        <v>8</v>
      </c>
      <c r="R12" s="7">
        <f t="shared" si="2"/>
        <v>100</v>
      </c>
      <c r="S12" s="7">
        <f t="shared" si="3"/>
        <v>9</v>
      </c>
      <c r="T12" s="7">
        <f t="shared" si="3"/>
        <v>31</v>
      </c>
      <c r="U12" s="16">
        <v>1</v>
      </c>
      <c r="V12" s="7">
        <v>3</v>
      </c>
      <c r="W12" s="7"/>
      <c r="X12" s="7"/>
      <c r="Y12" s="7">
        <v>3</v>
      </c>
      <c r="Z12" s="7"/>
      <c r="AA12" s="7"/>
      <c r="AB12" s="7">
        <v>3</v>
      </c>
      <c r="AC12" s="7"/>
      <c r="AD12" s="7"/>
      <c r="AE12" s="7">
        <f t="shared" si="5"/>
        <v>9</v>
      </c>
      <c r="AF12" s="7">
        <f t="shared" si="5"/>
        <v>0</v>
      </c>
      <c r="AG12" s="7">
        <f t="shared" si="6"/>
        <v>0</v>
      </c>
      <c r="AH12" s="7">
        <v>3</v>
      </c>
      <c r="AI12" s="7"/>
      <c r="AJ12" s="7"/>
      <c r="AK12" s="7">
        <v>3</v>
      </c>
      <c r="AL12" s="7"/>
      <c r="AM12" s="7"/>
      <c r="AN12" s="7">
        <v>3</v>
      </c>
      <c r="AO12" s="7"/>
      <c r="AP12" s="7"/>
      <c r="AQ12" s="7">
        <f t="shared" si="7"/>
        <v>9</v>
      </c>
      <c r="AR12" s="7">
        <f t="shared" si="7"/>
        <v>0</v>
      </c>
      <c r="AS12" s="7">
        <f t="shared" si="8"/>
        <v>0</v>
      </c>
      <c r="AT12" s="7">
        <v>3</v>
      </c>
      <c r="AU12" s="7"/>
      <c r="AV12" s="7"/>
      <c r="AW12" s="7">
        <v>3</v>
      </c>
      <c r="AX12" s="7"/>
      <c r="AY12" s="7"/>
      <c r="AZ12" s="7">
        <v>3</v>
      </c>
      <c r="BA12" s="7"/>
      <c r="BB12" s="7"/>
      <c r="BC12" s="7">
        <f t="shared" si="9"/>
        <v>9</v>
      </c>
      <c r="BD12" s="7">
        <f t="shared" si="9"/>
        <v>0</v>
      </c>
      <c r="BE12" s="7">
        <f t="shared" si="10"/>
        <v>0</v>
      </c>
      <c r="BF12" s="7">
        <f t="shared" si="11"/>
        <v>36</v>
      </c>
      <c r="BG12" s="7">
        <f t="shared" si="11"/>
        <v>31</v>
      </c>
      <c r="BH12" s="16">
        <f t="shared" si="12"/>
        <v>0.86111111111111116</v>
      </c>
    </row>
    <row r="13" spans="1:60" ht="42">
      <c r="A13" s="9" t="s">
        <v>141</v>
      </c>
      <c r="B13" s="9" t="s">
        <v>142</v>
      </c>
      <c r="C13" s="9" t="s">
        <v>126</v>
      </c>
      <c r="D13" s="44" t="s">
        <v>127</v>
      </c>
      <c r="E13" s="9"/>
      <c r="F13" s="2" t="s">
        <v>128</v>
      </c>
      <c r="G13" s="2" t="s">
        <v>143</v>
      </c>
      <c r="H13" s="2" t="s">
        <v>144</v>
      </c>
      <c r="I13" s="2">
        <v>1</v>
      </c>
      <c r="J13" s="7"/>
      <c r="K13" s="7"/>
      <c r="L13" s="7"/>
      <c r="M13" s="7"/>
      <c r="N13" s="7"/>
      <c r="O13" s="7"/>
      <c r="P13" s="7"/>
      <c r="Q13" s="7"/>
      <c r="R13" s="7"/>
      <c r="S13" s="7">
        <f t="shared" si="3"/>
        <v>0</v>
      </c>
      <c r="T13" s="7">
        <f t="shared" si="3"/>
        <v>0</v>
      </c>
      <c r="U13" s="7" t="str">
        <f t="shared" ref="U13:U17" si="13">IF(S13=0," ",(IF(T13&gt;S13,100,(T13/S13))))</f>
        <v xml:space="preserve"> </v>
      </c>
      <c r="V13" s="7"/>
      <c r="W13" s="7"/>
      <c r="X13" s="7"/>
      <c r="Y13" s="7"/>
      <c r="Z13" s="7"/>
      <c r="AA13" s="7"/>
      <c r="AB13" s="7"/>
      <c r="AC13" s="7"/>
      <c r="AD13" s="7"/>
      <c r="AE13" s="7">
        <f t="shared" si="5"/>
        <v>0</v>
      </c>
      <c r="AF13" s="7">
        <f t="shared" si="5"/>
        <v>0</v>
      </c>
      <c r="AG13" s="7" t="str">
        <f t="shared" si="6"/>
        <v xml:space="preserve"> </v>
      </c>
      <c r="AH13" s="7"/>
      <c r="AI13" s="7"/>
      <c r="AJ13" s="7"/>
      <c r="AK13" s="7"/>
      <c r="AL13" s="7"/>
      <c r="AM13" s="7"/>
      <c r="AN13" s="7"/>
      <c r="AO13" s="7"/>
      <c r="AP13" s="7"/>
      <c r="AQ13" s="7">
        <f t="shared" si="7"/>
        <v>0</v>
      </c>
      <c r="AR13" s="7">
        <f t="shared" si="7"/>
        <v>0</v>
      </c>
      <c r="AS13" s="7" t="str">
        <f t="shared" si="8"/>
        <v xml:space="preserve"> </v>
      </c>
      <c r="AT13" s="7"/>
      <c r="AU13" s="7"/>
      <c r="AV13" s="7"/>
      <c r="AW13" s="7"/>
      <c r="AX13" s="7"/>
      <c r="AY13" s="7"/>
      <c r="AZ13" s="7">
        <v>1</v>
      </c>
      <c r="BA13" s="7"/>
      <c r="BB13" s="7"/>
      <c r="BC13" s="7">
        <f t="shared" si="9"/>
        <v>1</v>
      </c>
      <c r="BD13" s="7">
        <f t="shared" si="9"/>
        <v>0</v>
      </c>
      <c r="BE13" s="7">
        <f t="shared" si="10"/>
        <v>0</v>
      </c>
      <c r="BF13" s="7">
        <f t="shared" si="11"/>
        <v>1</v>
      </c>
      <c r="BG13" s="7">
        <f t="shared" si="11"/>
        <v>0</v>
      </c>
      <c r="BH13" s="16">
        <f t="shared" si="12"/>
        <v>0</v>
      </c>
    </row>
    <row r="14" spans="1:60" ht="28">
      <c r="A14" s="9" t="s">
        <v>145</v>
      </c>
      <c r="B14" s="9" t="s">
        <v>146</v>
      </c>
      <c r="C14" s="9"/>
      <c r="D14" s="44" t="s">
        <v>127</v>
      </c>
      <c r="E14" s="9"/>
      <c r="F14" s="2" t="s">
        <v>128</v>
      </c>
      <c r="G14" s="2" t="s">
        <v>129</v>
      </c>
      <c r="H14" s="2" t="s">
        <v>147</v>
      </c>
      <c r="I14" s="2">
        <v>1</v>
      </c>
      <c r="J14" s="4"/>
      <c r="K14" s="4"/>
      <c r="L14" s="4"/>
      <c r="M14" s="4"/>
      <c r="N14" s="4"/>
      <c r="O14" s="4"/>
      <c r="P14" s="4"/>
      <c r="Q14" s="4"/>
      <c r="R14" s="4"/>
      <c r="S14" s="7">
        <f t="shared" si="3"/>
        <v>0</v>
      </c>
      <c r="T14" s="7">
        <f t="shared" si="3"/>
        <v>0</v>
      </c>
      <c r="U14" s="7" t="str">
        <f t="shared" si="13"/>
        <v xml:space="preserve"> </v>
      </c>
      <c r="V14" s="4">
        <v>1</v>
      </c>
      <c r="W14" s="4"/>
      <c r="X14" s="4"/>
      <c r="Y14" s="4"/>
      <c r="Z14" s="4"/>
      <c r="AA14" s="4"/>
      <c r="AB14" s="4"/>
      <c r="AC14" s="4"/>
      <c r="AD14" s="4"/>
      <c r="AE14" s="7">
        <f t="shared" si="5"/>
        <v>1</v>
      </c>
      <c r="AF14" s="7">
        <f t="shared" si="5"/>
        <v>0</v>
      </c>
      <c r="AG14" s="7">
        <f t="shared" si="6"/>
        <v>0</v>
      </c>
      <c r="AH14" s="4"/>
      <c r="AI14" s="4"/>
      <c r="AJ14" s="4"/>
      <c r="AK14" s="4"/>
      <c r="AL14" s="4"/>
      <c r="AM14" s="4"/>
      <c r="AN14" s="4"/>
      <c r="AO14" s="4"/>
      <c r="AP14" s="4"/>
      <c r="AQ14" s="7">
        <f t="shared" si="7"/>
        <v>0</v>
      </c>
      <c r="AR14" s="7">
        <f t="shared" si="7"/>
        <v>0</v>
      </c>
      <c r="AS14" s="7" t="str">
        <f t="shared" si="8"/>
        <v xml:space="preserve"> </v>
      </c>
      <c r="AT14" s="4"/>
      <c r="AU14" s="4"/>
      <c r="AV14" s="4"/>
      <c r="AW14" s="4"/>
      <c r="AX14" s="4"/>
      <c r="AY14" s="4"/>
      <c r="AZ14" s="4"/>
      <c r="BA14" s="4"/>
      <c r="BB14" s="4"/>
      <c r="BC14" s="7">
        <f t="shared" si="9"/>
        <v>0</v>
      </c>
      <c r="BD14" s="7">
        <f t="shared" si="9"/>
        <v>0</v>
      </c>
      <c r="BE14" s="7" t="str">
        <f t="shared" si="10"/>
        <v xml:space="preserve"> </v>
      </c>
      <c r="BF14" s="7">
        <f t="shared" si="11"/>
        <v>1</v>
      </c>
      <c r="BG14" s="7">
        <f t="shared" si="11"/>
        <v>0</v>
      </c>
      <c r="BH14" s="16">
        <f t="shared" si="12"/>
        <v>0</v>
      </c>
    </row>
    <row r="15" spans="1:60" ht="28">
      <c r="A15" s="9" t="s">
        <v>148</v>
      </c>
      <c r="B15" s="9" t="s">
        <v>149</v>
      </c>
      <c r="C15" s="9"/>
      <c r="D15" s="44" t="s">
        <v>127</v>
      </c>
      <c r="E15" s="9"/>
      <c r="F15" s="2" t="s">
        <v>128</v>
      </c>
      <c r="G15" s="2" t="s">
        <v>150</v>
      </c>
      <c r="H15" s="2" t="s">
        <v>151</v>
      </c>
      <c r="I15" s="2">
        <v>1</v>
      </c>
      <c r="J15" s="4"/>
      <c r="K15" s="4"/>
      <c r="L15" s="4"/>
      <c r="M15" s="4"/>
      <c r="N15" s="4"/>
      <c r="O15" s="4"/>
      <c r="P15" s="4"/>
      <c r="Q15" s="4"/>
      <c r="R15" s="4"/>
      <c r="S15" s="7">
        <f t="shared" si="3"/>
        <v>0</v>
      </c>
      <c r="T15" s="7">
        <f t="shared" si="3"/>
        <v>0</v>
      </c>
      <c r="U15" s="7" t="str">
        <f t="shared" si="13"/>
        <v xml:space="preserve"> </v>
      </c>
      <c r="V15" s="4"/>
      <c r="W15" s="4"/>
      <c r="X15" s="4"/>
      <c r="Y15" s="4"/>
      <c r="Z15" s="4"/>
      <c r="AA15" s="4"/>
      <c r="AB15" s="4">
        <v>1</v>
      </c>
      <c r="AC15" s="4"/>
      <c r="AD15" s="4"/>
      <c r="AE15" s="7">
        <f t="shared" si="5"/>
        <v>1</v>
      </c>
      <c r="AF15" s="7">
        <f t="shared" si="5"/>
        <v>0</v>
      </c>
      <c r="AG15" s="7">
        <f t="shared" si="6"/>
        <v>0</v>
      </c>
      <c r="AH15" s="4"/>
      <c r="AI15" s="4"/>
      <c r="AJ15" s="4"/>
      <c r="AK15" s="4"/>
      <c r="AL15" s="4"/>
      <c r="AM15" s="4"/>
      <c r="AN15" s="4"/>
      <c r="AO15" s="4"/>
      <c r="AP15" s="4"/>
      <c r="AQ15" s="7">
        <f t="shared" si="7"/>
        <v>0</v>
      </c>
      <c r="AR15" s="7">
        <f t="shared" si="7"/>
        <v>0</v>
      </c>
      <c r="AS15" s="7" t="str">
        <f t="shared" si="8"/>
        <v xml:space="preserve"> </v>
      </c>
      <c r="AT15" s="4"/>
      <c r="AU15" s="4"/>
      <c r="AV15" s="4"/>
      <c r="AW15" s="4"/>
      <c r="AX15" s="4"/>
      <c r="AY15" s="4"/>
      <c r="AZ15" s="4"/>
      <c r="BA15" s="4"/>
      <c r="BB15" s="4"/>
      <c r="BC15" s="7">
        <f t="shared" si="9"/>
        <v>0</v>
      </c>
      <c r="BD15" s="7">
        <f t="shared" si="9"/>
        <v>0</v>
      </c>
      <c r="BE15" s="7" t="str">
        <f t="shared" si="10"/>
        <v xml:space="preserve"> </v>
      </c>
      <c r="BF15" s="7">
        <f t="shared" si="11"/>
        <v>1</v>
      </c>
      <c r="BG15" s="7">
        <f t="shared" si="11"/>
        <v>0</v>
      </c>
      <c r="BH15" s="16">
        <f t="shared" si="12"/>
        <v>0</v>
      </c>
    </row>
    <row r="16" spans="1:60" ht="42">
      <c r="A16" s="9" t="s">
        <v>152</v>
      </c>
      <c r="B16" s="9" t="s">
        <v>153</v>
      </c>
      <c r="C16" s="9" t="s">
        <v>126</v>
      </c>
      <c r="D16" s="44" t="s">
        <v>127</v>
      </c>
      <c r="E16" s="9"/>
      <c r="F16" s="2" t="s">
        <v>128</v>
      </c>
      <c r="G16" s="2" t="s">
        <v>154</v>
      </c>
      <c r="H16" s="2" t="s">
        <v>155</v>
      </c>
      <c r="I16" s="2">
        <v>1</v>
      </c>
      <c r="J16" s="4"/>
      <c r="K16" s="4"/>
      <c r="L16" s="4"/>
      <c r="M16" s="4"/>
      <c r="N16" s="4"/>
      <c r="O16" s="4"/>
      <c r="P16" s="4"/>
      <c r="Q16" s="4"/>
      <c r="R16" s="4"/>
      <c r="S16" s="7">
        <f t="shared" si="3"/>
        <v>0</v>
      </c>
      <c r="T16" s="7">
        <f t="shared" si="3"/>
        <v>0</v>
      </c>
      <c r="U16" s="7" t="str">
        <f t="shared" si="13"/>
        <v xml:space="preserve"> </v>
      </c>
      <c r="V16" s="4"/>
      <c r="W16" s="4"/>
      <c r="X16" s="4"/>
      <c r="Y16" s="4"/>
      <c r="Z16" s="4"/>
      <c r="AA16" s="4"/>
      <c r="AB16" s="4"/>
      <c r="AC16" s="4"/>
      <c r="AD16" s="4"/>
      <c r="AE16" s="7">
        <f t="shared" si="5"/>
        <v>0</v>
      </c>
      <c r="AF16" s="7">
        <f t="shared" si="5"/>
        <v>0</v>
      </c>
      <c r="AG16" s="7" t="str">
        <f t="shared" si="6"/>
        <v xml:space="preserve"> </v>
      </c>
      <c r="AH16" s="4"/>
      <c r="AI16" s="4"/>
      <c r="AJ16" s="4"/>
      <c r="AK16" s="4"/>
      <c r="AL16" s="4"/>
      <c r="AM16" s="4"/>
      <c r="AN16" s="4"/>
      <c r="AO16" s="4"/>
      <c r="AP16" s="4"/>
      <c r="AQ16" s="7">
        <f t="shared" si="7"/>
        <v>0</v>
      </c>
      <c r="AR16" s="7">
        <f t="shared" si="7"/>
        <v>0</v>
      </c>
      <c r="AS16" s="7" t="str">
        <f t="shared" si="8"/>
        <v xml:space="preserve"> </v>
      </c>
      <c r="AT16" s="4"/>
      <c r="AU16" s="4"/>
      <c r="AV16" s="4"/>
      <c r="AW16" s="4"/>
      <c r="AX16" s="4"/>
      <c r="AY16" s="4"/>
      <c r="AZ16" s="4">
        <v>1</v>
      </c>
      <c r="BA16" s="4"/>
      <c r="BB16" s="4"/>
      <c r="BC16" s="7">
        <f t="shared" si="9"/>
        <v>1</v>
      </c>
      <c r="BD16" s="7">
        <f t="shared" si="9"/>
        <v>0</v>
      </c>
      <c r="BE16" s="7">
        <f t="shared" si="10"/>
        <v>0</v>
      </c>
      <c r="BF16" s="7">
        <f t="shared" si="11"/>
        <v>1</v>
      </c>
      <c r="BG16" s="7">
        <f t="shared" si="11"/>
        <v>0</v>
      </c>
      <c r="BH16" s="16">
        <f t="shared" si="12"/>
        <v>0</v>
      </c>
    </row>
    <row r="17" spans="1:60" ht="28">
      <c r="A17" s="9" t="s">
        <v>156</v>
      </c>
      <c r="B17" s="9" t="s">
        <v>157</v>
      </c>
      <c r="C17" s="9"/>
      <c r="D17" s="44" t="s">
        <v>127</v>
      </c>
      <c r="E17" s="9"/>
      <c r="F17" s="2" t="s">
        <v>128</v>
      </c>
      <c r="G17" s="2" t="s">
        <v>33</v>
      </c>
      <c r="H17" s="2" t="s">
        <v>33</v>
      </c>
      <c r="I17" s="2">
        <v>1</v>
      </c>
      <c r="J17" s="4"/>
      <c r="K17" s="4"/>
      <c r="L17" s="4"/>
      <c r="M17" s="4"/>
      <c r="N17" s="4"/>
      <c r="O17" s="4"/>
      <c r="P17" s="4"/>
      <c r="Q17" s="4"/>
      <c r="R17" s="4"/>
      <c r="S17" s="7">
        <f t="shared" si="3"/>
        <v>0</v>
      </c>
      <c r="T17" s="7">
        <f t="shared" si="3"/>
        <v>0</v>
      </c>
      <c r="U17" s="7" t="str">
        <f t="shared" si="13"/>
        <v xml:space="preserve"> </v>
      </c>
      <c r="V17" s="4"/>
      <c r="W17" s="4"/>
      <c r="X17" s="4"/>
      <c r="Y17" s="4"/>
      <c r="Z17" s="4"/>
      <c r="AA17" s="4"/>
      <c r="AB17" s="4"/>
      <c r="AC17" s="4"/>
      <c r="AD17" s="4"/>
      <c r="AE17" s="7">
        <f t="shared" si="5"/>
        <v>0</v>
      </c>
      <c r="AF17" s="7">
        <f t="shared" si="5"/>
        <v>0</v>
      </c>
      <c r="AG17" s="7" t="str">
        <f t="shared" si="6"/>
        <v xml:space="preserve"> </v>
      </c>
      <c r="AH17" s="4">
        <v>1</v>
      </c>
      <c r="AI17" s="4"/>
      <c r="AJ17" s="4"/>
      <c r="AK17" s="4"/>
      <c r="AL17" s="4"/>
      <c r="AM17" s="4"/>
      <c r="AN17" s="4"/>
      <c r="AO17" s="4"/>
      <c r="AP17" s="4"/>
      <c r="AQ17" s="7">
        <f t="shared" si="7"/>
        <v>1</v>
      </c>
      <c r="AR17" s="7">
        <f t="shared" si="7"/>
        <v>0</v>
      </c>
      <c r="AS17" s="7">
        <f t="shared" si="8"/>
        <v>0</v>
      </c>
      <c r="AT17" s="4"/>
      <c r="AU17" s="4"/>
      <c r="AV17" s="4"/>
      <c r="AW17" s="4"/>
      <c r="AX17" s="4"/>
      <c r="AY17" s="4"/>
      <c r="AZ17" s="4"/>
      <c r="BA17" s="4"/>
      <c r="BB17" s="4"/>
      <c r="BC17" s="7">
        <f t="shared" si="9"/>
        <v>0</v>
      </c>
      <c r="BD17" s="7">
        <f t="shared" si="9"/>
        <v>0</v>
      </c>
      <c r="BE17" s="7" t="str">
        <f t="shared" si="10"/>
        <v xml:space="preserve"> </v>
      </c>
      <c r="BF17" s="7">
        <f t="shared" si="11"/>
        <v>1</v>
      </c>
      <c r="BG17" s="7">
        <f t="shared" si="11"/>
        <v>0</v>
      </c>
      <c r="BH17" s="16">
        <f t="shared" si="12"/>
        <v>0</v>
      </c>
    </row>
  </sheetData>
  <mergeCells count="35">
    <mergeCell ref="F4:F7"/>
    <mergeCell ref="B2:H2"/>
    <mergeCell ref="A4:A7"/>
    <mergeCell ref="B4:B7"/>
    <mergeCell ref="C4:C7"/>
    <mergeCell ref="D4:D7"/>
    <mergeCell ref="E4:E7"/>
    <mergeCell ref="G4:G7"/>
    <mergeCell ref="H4:H7"/>
    <mergeCell ref="I4:I7"/>
    <mergeCell ref="J4:U4"/>
    <mergeCell ref="V4:AG4"/>
    <mergeCell ref="V6:X6"/>
    <mergeCell ref="Y6:AA6"/>
    <mergeCell ref="AB6:AD6"/>
    <mergeCell ref="AE6:AG6"/>
    <mergeCell ref="J5:U5"/>
    <mergeCell ref="V5:AG5"/>
    <mergeCell ref="J6:L6"/>
    <mergeCell ref="M6:O6"/>
    <mergeCell ref="P6:R6"/>
    <mergeCell ref="S6:U6"/>
    <mergeCell ref="AT4:BE4"/>
    <mergeCell ref="BF4:BH6"/>
    <mergeCell ref="AH4:AS4"/>
    <mergeCell ref="AH5:AS5"/>
    <mergeCell ref="AT5:BE5"/>
    <mergeCell ref="BC6:BE6"/>
    <mergeCell ref="AZ6:BB6"/>
    <mergeCell ref="AH6:AJ6"/>
    <mergeCell ref="AK6:AM6"/>
    <mergeCell ref="AN6:AP6"/>
    <mergeCell ref="AQ6:AS6"/>
    <mergeCell ref="AT6:AV6"/>
    <mergeCell ref="AW6:AY6"/>
  </mergeCells>
  <pageMargins left="0.70866141732283472" right="0.70866141732283472" top="0.74803149606299213" bottom="0.74803149606299213" header="0.31496062992125984" footer="0.31496062992125984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"/>
  <sheetViews>
    <sheetView zoomScale="70" zoomScaleNormal="70" zoomScalePageLayoutView="70" workbookViewId="0">
      <selection activeCell="Y20" sqref="Y20"/>
    </sheetView>
  </sheetViews>
  <sheetFormatPr baseColWidth="10" defaultColWidth="27.33203125" defaultRowHeight="14" x14ac:dyDescent="0"/>
  <cols>
    <col min="1" max="1" width="10.83203125" style="47" customWidth="1"/>
    <col min="2" max="2" width="55" style="47" customWidth="1"/>
    <col min="3" max="6" width="27.6640625" style="47" customWidth="1"/>
    <col min="7" max="7" width="24" style="47" customWidth="1"/>
    <col min="8" max="8" width="17.33203125" style="47" customWidth="1"/>
    <col min="9" max="9" width="15.5" style="47" customWidth="1"/>
    <col min="10" max="20" width="6.5" style="47" customWidth="1"/>
    <col min="21" max="21" width="8.83203125" style="47" bestFit="1" customWidth="1"/>
    <col min="22" max="57" width="6.5" style="47" customWidth="1"/>
    <col min="58" max="58" width="7.6640625" style="47" bestFit="1" customWidth="1"/>
    <col min="59" max="59" width="6.5" style="47" customWidth="1"/>
    <col min="60" max="60" width="8.1640625" style="47" bestFit="1" customWidth="1"/>
    <col min="61" max="62" width="27.33203125" style="47"/>
    <col min="63" max="16384" width="27.33203125" style="41"/>
  </cols>
  <sheetData>
    <row r="1" spans="1:62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</row>
    <row r="2" spans="1:62">
      <c r="B2" s="96" t="s">
        <v>158</v>
      </c>
      <c r="C2" s="96"/>
      <c r="D2" s="96"/>
      <c r="E2" s="96"/>
      <c r="F2" s="96"/>
      <c r="G2" s="96"/>
      <c r="H2" s="49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G2" s="41"/>
      <c r="BH2" s="41"/>
      <c r="BI2" s="41"/>
      <c r="BJ2" s="41"/>
    </row>
    <row r="3" spans="1:6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G3" s="41"/>
      <c r="BH3" s="41"/>
      <c r="BI3" s="41"/>
      <c r="BJ3" s="41"/>
    </row>
    <row r="4" spans="1:62" s="51" customFormat="1">
      <c r="A4" s="151" t="s">
        <v>0</v>
      </c>
      <c r="B4" s="152" t="s">
        <v>1</v>
      </c>
      <c r="C4" s="152" t="s">
        <v>2</v>
      </c>
      <c r="D4" s="152" t="s">
        <v>3</v>
      </c>
      <c r="E4" s="152" t="s">
        <v>4</v>
      </c>
      <c r="F4" s="152" t="s">
        <v>5</v>
      </c>
      <c r="G4" s="152" t="s">
        <v>159</v>
      </c>
      <c r="H4" s="153" t="s">
        <v>160</v>
      </c>
      <c r="I4" s="153" t="s">
        <v>41</v>
      </c>
      <c r="J4" s="156" t="s">
        <v>8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 t="s">
        <v>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 t="s">
        <v>8</v>
      </c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 t="s">
        <v>8</v>
      </c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7" t="s">
        <v>9</v>
      </c>
      <c r="BG4" s="157"/>
      <c r="BH4" s="157"/>
    </row>
    <row r="5" spans="1:62" s="51" customFormat="1">
      <c r="A5" s="151"/>
      <c r="B5" s="152"/>
      <c r="C5" s="152"/>
      <c r="D5" s="152"/>
      <c r="E5" s="152"/>
      <c r="F5" s="152"/>
      <c r="G5" s="152"/>
      <c r="H5" s="154"/>
      <c r="I5" s="154"/>
      <c r="J5" s="156" t="s">
        <v>10</v>
      </c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 t="s">
        <v>11</v>
      </c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 t="s">
        <v>12</v>
      </c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 t="s">
        <v>13</v>
      </c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7"/>
      <c r="BG5" s="157"/>
      <c r="BH5" s="157"/>
    </row>
    <row r="6" spans="1:62" s="51" customFormat="1">
      <c r="A6" s="151"/>
      <c r="B6" s="152"/>
      <c r="C6" s="152"/>
      <c r="D6" s="152"/>
      <c r="E6" s="152"/>
      <c r="F6" s="152"/>
      <c r="G6" s="152"/>
      <c r="H6" s="154"/>
      <c r="I6" s="154"/>
      <c r="J6" s="158" t="s">
        <v>14</v>
      </c>
      <c r="K6" s="158"/>
      <c r="L6" s="158"/>
      <c r="M6" s="158" t="s">
        <v>15</v>
      </c>
      <c r="N6" s="158"/>
      <c r="O6" s="158"/>
      <c r="P6" s="158" t="s">
        <v>16</v>
      </c>
      <c r="Q6" s="158"/>
      <c r="R6" s="158"/>
      <c r="S6" s="157" t="s">
        <v>17</v>
      </c>
      <c r="T6" s="157"/>
      <c r="U6" s="157"/>
      <c r="V6" s="158" t="s">
        <v>18</v>
      </c>
      <c r="W6" s="158"/>
      <c r="X6" s="158" t="s">
        <v>161</v>
      </c>
      <c r="Y6" s="158" t="s">
        <v>19</v>
      </c>
      <c r="Z6" s="158"/>
      <c r="AA6" s="158"/>
      <c r="AB6" s="158" t="s">
        <v>20</v>
      </c>
      <c r="AC6" s="158"/>
      <c r="AD6" s="158"/>
      <c r="AE6" s="157" t="s">
        <v>17</v>
      </c>
      <c r="AF6" s="157"/>
      <c r="AG6" s="157"/>
      <c r="AH6" s="158" t="s">
        <v>21</v>
      </c>
      <c r="AI6" s="158"/>
      <c r="AJ6" s="158" t="s">
        <v>162</v>
      </c>
      <c r="AK6" s="158" t="s">
        <v>22</v>
      </c>
      <c r="AL6" s="158"/>
      <c r="AM6" s="158"/>
      <c r="AN6" s="158" t="s">
        <v>23</v>
      </c>
      <c r="AO6" s="158"/>
      <c r="AP6" s="158"/>
      <c r="AQ6" s="157" t="s">
        <v>17</v>
      </c>
      <c r="AR6" s="157"/>
      <c r="AS6" s="157"/>
      <c r="AT6" s="158" t="s">
        <v>24</v>
      </c>
      <c r="AU6" s="158"/>
      <c r="AV6" s="158" t="s">
        <v>163</v>
      </c>
      <c r="AW6" s="158" t="s">
        <v>25</v>
      </c>
      <c r="AX6" s="158"/>
      <c r="AY6" s="158"/>
      <c r="AZ6" s="158" t="s">
        <v>26</v>
      </c>
      <c r="BA6" s="158"/>
      <c r="BB6" s="158"/>
      <c r="BC6" s="157" t="s">
        <v>17</v>
      </c>
      <c r="BD6" s="157"/>
      <c r="BE6" s="157"/>
      <c r="BF6" s="157"/>
      <c r="BG6" s="157"/>
      <c r="BH6" s="157"/>
    </row>
    <row r="7" spans="1:62" s="45" customFormat="1">
      <c r="A7" s="151"/>
      <c r="B7" s="152"/>
      <c r="C7" s="152"/>
      <c r="D7" s="152"/>
      <c r="E7" s="152"/>
      <c r="F7" s="152"/>
      <c r="G7" s="152"/>
      <c r="H7" s="155"/>
      <c r="I7" s="155"/>
      <c r="J7" s="159" t="s">
        <v>27</v>
      </c>
      <c r="K7" s="159" t="s">
        <v>28</v>
      </c>
      <c r="L7" s="159" t="s">
        <v>29</v>
      </c>
      <c r="M7" s="159" t="s">
        <v>27</v>
      </c>
      <c r="N7" s="159" t="s">
        <v>28</v>
      </c>
      <c r="O7" s="159" t="s">
        <v>29</v>
      </c>
      <c r="P7" s="159" t="s">
        <v>27</v>
      </c>
      <c r="Q7" s="159" t="s">
        <v>28</v>
      </c>
      <c r="R7" s="159" t="s">
        <v>29</v>
      </c>
      <c r="S7" s="159" t="s">
        <v>27</v>
      </c>
      <c r="T7" s="159" t="s">
        <v>28</v>
      </c>
      <c r="U7" s="160" t="s">
        <v>30</v>
      </c>
      <c r="V7" s="159" t="s">
        <v>27</v>
      </c>
      <c r="W7" s="159" t="s">
        <v>28</v>
      </c>
      <c r="X7" s="159" t="s">
        <v>29</v>
      </c>
      <c r="Y7" s="159" t="s">
        <v>27</v>
      </c>
      <c r="Z7" s="159" t="s">
        <v>28</v>
      </c>
      <c r="AA7" s="159" t="s">
        <v>29</v>
      </c>
      <c r="AB7" s="159" t="s">
        <v>27</v>
      </c>
      <c r="AC7" s="159" t="s">
        <v>28</v>
      </c>
      <c r="AD7" s="159" t="s">
        <v>29</v>
      </c>
      <c r="AE7" s="159" t="s">
        <v>27</v>
      </c>
      <c r="AF7" s="159" t="s">
        <v>28</v>
      </c>
      <c r="AG7" s="160" t="s">
        <v>30</v>
      </c>
      <c r="AH7" s="159" t="s">
        <v>27</v>
      </c>
      <c r="AI7" s="159" t="s">
        <v>28</v>
      </c>
      <c r="AJ7" s="159" t="s">
        <v>29</v>
      </c>
      <c r="AK7" s="159" t="s">
        <v>27</v>
      </c>
      <c r="AL7" s="159" t="s">
        <v>28</v>
      </c>
      <c r="AM7" s="159" t="s">
        <v>29</v>
      </c>
      <c r="AN7" s="159" t="s">
        <v>27</v>
      </c>
      <c r="AO7" s="159" t="s">
        <v>28</v>
      </c>
      <c r="AP7" s="159" t="s">
        <v>29</v>
      </c>
      <c r="AQ7" s="159" t="s">
        <v>27</v>
      </c>
      <c r="AR7" s="159" t="s">
        <v>28</v>
      </c>
      <c r="AS7" s="160" t="s">
        <v>30</v>
      </c>
      <c r="AT7" s="159" t="s">
        <v>27</v>
      </c>
      <c r="AU7" s="159" t="s">
        <v>28</v>
      </c>
      <c r="AV7" s="159" t="s">
        <v>29</v>
      </c>
      <c r="AW7" s="159" t="s">
        <v>27</v>
      </c>
      <c r="AX7" s="159" t="s">
        <v>28</v>
      </c>
      <c r="AY7" s="159" t="s">
        <v>29</v>
      </c>
      <c r="AZ7" s="159" t="s">
        <v>27</v>
      </c>
      <c r="BA7" s="159" t="s">
        <v>28</v>
      </c>
      <c r="BB7" s="159" t="s">
        <v>29</v>
      </c>
      <c r="BC7" s="159" t="s">
        <v>27</v>
      </c>
      <c r="BD7" s="159" t="s">
        <v>28</v>
      </c>
      <c r="BE7" s="160" t="s">
        <v>30</v>
      </c>
      <c r="BF7" s="159" t="s">
        <v>27</v>
      </c>
      <c r="BG7" s="159" t="s">
        <v>28</v>
      </c>
      <c r="BH7" s="160" t="s">
        <v>30</v>
      </c>
    </row>
    <row r="8" spans="1:62" s="55" customFormat="1" ht="28">
      <c r="A8" s="67" t="s">
        <v>164</v>
      </c>
      <c r="B8" s="53" t="s">
        <v>165</v>
      </c>
      <c r="C8" s="38"/>
      <c r="D8" s="38" t="s">
        <v>166</v>
      </c>
      <c r="E8" s="52"/>
      <c r="F8" s="38" t="s">
        <v>167</v>
      </c>
      <c r="G8" s="54" t="s">
        <v>168</v>
      </c>
      <c r="H8" s="38" t="s">
        <v>267</v>
      </c>
      <c r="I8" s="38">
        <v>0.9</v>
      </c>
      <c r="J8" s="38">
        <v>1</v>
      </c>
      <c r="K8" s="161">
        <v>1</v>
      </c>
      <c r="L8" s="38">
        <f>IF(J8=0," ",(IF(K8&gt;J8,100,(K8/J8))))</f>
        <v>1</v>
      </c>
      <c r="M8" s="38">
        <v>1</v>
      </c>
      <c r="N8" s="38">
        <v>1</v>
      </c>
      <c r="O8" s="38">
        <f>IF(M8=0," ",(IF(N8&gt;M8,100,(N8/M8))))</f>
        <v>1</v>
      </c>
      <c r="P8" s="38">
        <v>1</v>
      </c>
      <c r="Q8" s="161">
        <v>1</v>
      </c>
      <c r="R8" s="38">
        <f>IF(P8=0," ",(IF(Q8&gt;P8,100,(Q8/P8))))</f>
        <v>1</v>
      </c>
      <c r="S8" s="38">
        <f>(+J8+M8+P8)</f>
        <v>3</v>
      </c>
      <c r="T8" s="161">
        <f>(+K8+N8+Q8)</f>
        <v>3</v>
      </c>
      <c r="U8" s="38">
        <f>IF(S8=0," ",(IF(T8&gt;S8,100,(T8/S8))))</f>
        <v>1</v>
      </c>
      <c r="V8" s="38">
        <v>1</v>
      </c>
      <c r="W8" s="38"/>
      <c r="X8" s="38"/>
      <c r="Y8" s="38">
        <v>1</v>
      </c>
      <c r="Z8" s="38"/>
      <c r="AA8" s="38"/>
      <c r="AB8" s="38">
        <v>1</v>
      </c>
      <c r="AC8" s="38"/>
      <c r="AD8" s="38"/>
      <c r="AE8" s="38">
        <f>(+V8+Y8+AB8)</f>
        <v>3</v>
      </c>
      <c r="AF8" s="38">
        <f>(+W8+Z8+AC8)</f>
        <v>0</v>
      </c>
      <c r="AG8" s="38">
        <f t="shared" ref="AG8:AG13" si="0">IF(AE8=0," ",(IF(AF8&gt;AE8,100,(AF8/AE8)*100)))</f>
        <v>0</v>
      </c>
      <c r="AH8" s="38">
        <v>1</v>
      </c>
      <c r="AI8" s="38"/>
      <c r="AJ8" s="38"/>
      <c r="AK8" s="38">
        <v>1</v>
      </c>
      <c r="AL8" s="38"/>
      <c r="AM8" s="38"/>
      <c r="AN8" s="38">
        <v>1</v>
      </c>
      <c r="AO8" s="38"/>
      <c r="AP8" s="38"/>
      <c r="AQ8" s="38">
        <f>(+AH8+AK8+AN8)</f>
        <v>3</v>
      </c>
      <c r="AR8" s="38">
        <f>(+AI8+AL8+AO8)</f>
        <v>0</v>
      </c>
      <c r="AS8" s="38">
        <f t="shared" ref="AS8:AS13" si="1">IF(AQ8=0," ",(IF(AR8&gt;AQ8,100,(AR8/AQ8)*100)))</f>
        <v>0</v>
      </c>
      <c r="AT8" s="38">
        <v>1</v>
      </c>
      <c r="AU8" s="38"/>
      <c r="AV8" s="38"/>
      <c r="AW8" s="38">
        <v>1</v>
      </c>
      <c r="AX8" s="38"/>
      <c r="AY8" s="38"/>
      <c r="AZ8" s="38">
        <v>1</v>
      </c>
      <c r="BA8" s="38"/>
      <c r="BB8" s="38"/>
      <c r="BC8" s="38">
        <f>(+AT8+AW8+AZ8)</f>
        <v>3</v>
      </c>
      <c r="BD8" s="38">
        <f>(+AU8+AX8+BA8)</f>
        <v>0</v>
      </c>
      <c r="BE8" s="38">
        <f t="shared" ref="BE8:BE13" si="2">IF(BC8=0," ",(IF(BD8&gt;BC8,100,(BD8/BC8)*100)))</f>
        <v>0</v>
      </c>
      <c r="BF8" s="38">
        <f>(+S8+AE8+AQ8+BC8)</f>
        <v>12</v>
      </c>
      <c r="BG8" s="38">
        <f>(+T8+AF8+AR8+BD8)</f>
        <v>3</v>
      </c>
      <c r="BH8" s="38">
        <f>IF(BF8=0," ",(IF(BG8&gt;BF8,100,(BG8/BF8))))</f>
        <v>0.25</v>
      </c>
    </row>
    <row r="9" spans="1:62" ht="42">
      <c r="A9" s="2" t="s">
        <v>169</v>
      </c>
      <c r="B9" s="9" t="s">
        <v>170</v>
      </c>
      <c r="C9" s="2"/>
      <c r="D9" s="2" t="s">
        <v>171</v>
      </c>
      <c r="E9" s="2"/>
      <c r="F9" s="2" t="s">
        <v>167</v>
      </c>
      <c r="G9" s="9" t="s">
        <v>172</v>
      </c>
      <c r="H9" s="38" t="s">
        <v>267</v>
      </c>
      <c r="I9" s="38">
        <v>1</v>
      </c>
      <c r="J9" s="38">
        <v>1</v>
      </c>
      <c r="K9" s="161">
        <v>1</v>
      </c>
      <c r="L9" s="38">
        <f t="shared" ref="L9:L13" si="3">IF(J9=0," ",(IF(K9&gt;J9,100,(K9/J9))))</f>
        <v>1</v>
      </c>
      <c r="M9" s="38">
        <v>1</v>
      </c>
      <c r="N9" s="38">
        <v>1</v>
      </c>
      <c r="O9" s="38">
        <f t="shared" ref="O9:O13" si="4">IF(M9=0," ",(IF(N9&gt;M9,100,(N9/M9))))</f>
        <v>1</v>
      </c>
      <c r="P9" s="38">
        <v>1</v>
      </c>
      <c r="Q9" s="161">
        <v>1</v>
      </c>
      <c r="R9" s="38">
        <f t="shared" ref="R9:R13" si="5">IF(P9=0," ",(IF(Q9&gt;P9,100,(Q9/P9))))</f>
        <v>1</v>
      </c>
      <c r="S9" s="38">
        <f t="shared" ref="S9:S13" si="6">(+J9+M9+P9)</f>
        <v>3</v>
      </c>
      <c r="T9" s="161">
        <f t="shared" ref="T9:T13" si="7">(+K9+N9+Q9)</f>
        <v>3</v>
      </c>
      <c r="U9" s="38">
        <f t="shared" ref="U9:U13" si="8">IF(S9=0," ",(IF(T9&gt;S9,100,(T9/S9))))</f>
        <v>1</v>
      </c>
      <c r="V9" s="38">
        <v>1</v>
      </c>
      <c r="W9" s="2"/>
      <c r="X9" s="2"/>
      <c r="Y9" s="38">
        <v>1</v>
      </c>
      <c r="Z9" s="2"/>
      <c r="AA9" s="2"/>
      <c r="AB9" s="38">
        <v>1</v>
      </c>
      <c r="AC9" s="2"/>
      <c r="AD9" s="2"/>
      <c r="AE9" s="38">
        <f t="shared" ref="AE9:AE13" si="9">(+V9+Y9+AB9)</f>
        <v>3</v>
      </c>
      <c r="AF9" s="38">
        <f t="shared" ref="AF9:AF13" si="10">(+W9+Z9+AC9)</f>
        <v>0</v>
      </c>
      <c r="AG9" s="38">
        <f t="shared" si="0"/>
        <v>0</v>
      </c>
      <c r="AH9" s="38">
        <v>1</v>
      </c>
      <c r="AI9" s="2"/>
      <c r="AJ9" s="2"/>
      <c r="AK9" s="38">
        <v>1</v>
      </c>
      <c r="AL9" s="2"/>
      <c r="AM9" s="2"/>
      <c r="AN9" s="38">
        <v>1</v>
      </c>
      <c r="AO9" s="2"/>
      <c r="AP9" s="2"/>
      <c r="AQ9" s="38">
        <f t="shared" ref="AQ9:AQ13" si="11">(+AH9+AK9+AN9)</f>
        <v>3</v>
      </c>
      <c r="AR9" s="38">
        <f t="shared" ref="AR9:AR13" si="12">(+AI9+AL9+AO9)</f>
        <v>0</v>
      </c>
      <c r="AS9" s="38">
        <f t="shared" si="1"/>
        <v>0</v>
      </c>
      <c r="AT9" s="38">
        <v>1</v>
      </c>
      <c r="AU9" s="2"/>
      <c r="AV9" s="2"/>
      <c r="AW9" s="38">
        <v>1</v>
      </c>
      <c r="AX9" s="2"/>
      <c r="AY9" s="2"/>
      <c r="AZ9" s="38">
        <v>1</v>
      </c>
      <c r="BA9" s="2"/>
      <c r="BB9" s="2"/>
      <c r="BC9" s="38">
        <f t="shared" ref="BC9:BC13" si="13">(+AT9+AW9+AZ9)</f>
        <v>3</v>
      </c>
      <c r="BD9" s="38">
        <f t="shared" ref="BD9:BD13" si="14">(+AU9+AX9+BA9)</f>
        <v>0</v>
      </c>
      <c r="BE9" s="38">
        <f t="shared" si="2"/>
        <v>0</v>
      </c>
      <c r="BF9" s="38">
        <f t="shared" ref="BF9:BF13" si="15">(+S9+AE9+AQ9+BC9)</f>
        <v>12</v>
      </c>
      <c r="BG9" s="38">
        <f t="shared" ref="BG9:BG13" si="16">(+T9+AF9+AR9+BD9)</f>
        <v>3</v>
      </c>
      <c r="BH9" s="38">
        <f t="shared" ref="BH9:BH13" si="17">IF(BF9=0," ",(IF(BG9&gt;BF9,100,(BG9/BF9))))</f>
        <v>0.25</v>
      </c>
      <c r="BI9" s="41"/>
      <c r="BJ9" s="41"/>
    </row>
    <row r="10" spans="1:62" s="55" customFormat="1" ht="28">
      <c r="A10" s="38" t="s">
        <v>173</v>
      </c>
      <c r="B10" s="18" t="s">
        <v>174</v>
      </c>
      <c r="C10" s="38"/>
      <c r="D10" s="38" t="s">
        <v>166</v>
      </c>
      <c r="E10" s="38"/>
      <c r="F10" s="38" t="s">
        <v>167</v>
      </c>
      <c r="G10" s="18" t="s">
        <v>175</v>
      </c>
      <c r="H10" s="38" t="s">
        <v>267</v>
      </c>
      <c r="I10" s="38">
        <v>1</v>
      </c>
      <c r="J10" s="38">
        <v>1</v>
      </c>
      <c r="K10" s="161">
        <v>1</v>
      </c>
      <c r="L10" s="38">
        <f t="shared" si="3"/>
        <v>1</v>
      </c>
      <c r="M10" s="38">
        <v>1</v>
      </c>
      <c r="N10" s="38">
        <v>1</v>
      </c>
      <c r="O10" s="38">
        <f t="shared" si="4"/>
        <v>1</v>
      </c>
      <c r="P10" s="38">
        <v>1</v>
      </c>
      <c r="Q10" s="161">
        <v>1</v>
      </c>
      <c r="R10" s="38">
        <f t="shared" si="5"/>
        <v>1</v>
      </c>
      <c r="S10" s="38">
        <f t="shared" si="6"/>
        <v>3</v>
      </c>
      <c r="T10" s="161">
        <f t="shared" si="7"/>
        <v>3</v>
      </c>
      <c r="U10" s="38">
        <f t="shared" si="8"/>
        <v>1</v>
      </c>
      <c r="V10" s="38">
        <v>1</v>
      </c>
      <c r="W10" s="38"/>
      <c r="X10" s="38"/>
      <c r="Y10" s="38">
        <v>1</v>
      </c>
      <c r="Z10" s="38"/>
      <c r="AA10" s="38"/>
      <c r="AB10" s="38">
        <v>1</v>
      </c>
      <c r="AC10" s="38"/>
      <c r="AD10" s="38"/>
      <c r="AE10" s="38">
        <f t="shared" si="9"/>
        <v>3</v>
      </c>
      <c r="AF10" s="38">
        <f t="shared" si="10"/>
        <v>0</v>
      </c>
      <c r="AG10" s="38">
        <f t="shared" si="0"/>
        <v>0</v>
      </c>
      <c r="AH10" s="38">
        <v>1</v>
      </c>
      <c r="AI10" s="38"/>
      <c r="AJ10" s="38"/>
      <c r="AK10" s="38">
        <v>1</v>
      </c>
      <c r="AL10" s="38"/>
      <c r="AM10" s="38"/>
      <c r="AN10" s="38">
        <v>1</v>
      </c>
      <c r="AO10" s="38"/>
      <c r="AP10" s="38"/>
      <c r="AQ10" s="38">
        <f t="shared" si="11"/>
        <v>3</v>
      </c>
      <c r="AR10" s="38">
        <f t="shared" si="12"/>
        <v>0</v>
      </c>
      <c r="AS10" s="38">
        <f t="shared" si="1"/>
        <v>0</v>
      </c>
      <c r="AT10" s="38">
        <v>1</v>
      </c>
      <c r="AU10" s="38"/>
      <c r="AV10" s="38"/>
      <c r="AW10" s="38">
        <v>1</v>
      </c>
      <c r="AX10" s="38"/>
      <c r="AY10" s="38"/>
      <c r="AZ10" s="38">
        <v>1</v>
      </c>
      <c r="BA10" s="38"/>
      <c r="BB10" s="38"/>
      <c r="BC10" s="38">
        <f t="shared" si="13"/>
        <v>3</v>
      </c>
      <c r="BD10" s="38">
        <f t="shared" si="14"/>
        <v>0</v>
      </c>
      <c r="BE10" s="38">
        <f t="shared" si="2"/>
        <v>0</v>
      </c>
      <c r="BF10" s="38">
        <f t="shared" si="15"/>
        <v>12</v>
      </c>
      <c r="BG10" s="38">
        <f t="shared" si="16"/>
        <v>3</v>
      </c>
      <c r="BH10" s="38">
        <f t="shared" si="17"/>
        <v>0.25</v>
      </c>
    </row>
    <row r="11" spans="1:62" s="55" customFormat="1" ht="28">
      <c r="A11" s="38" t="s">
        <v>176</v>
      </c>
      <c r="B11" s="18" t="s">
        <v>177</v>
      </c>
      <c r="C11" s="38"/>
      <c r="D11" s="38" t="s">
        <v>166</v>
      </c>
      <c r="E11" s="38"/>
      <c r="F11" s="38" t="s">
        <v>167</v>
      </c>
      <c r="G11" s="18" t="s">
        <v>175</v>
      </c>
      <c r="H11" s="38" t="s">
        <v>267</v>
      </c>
      <c r="I11" s="38">
        <v>1</v>
      </c>
      <c r="J11" s="38">
        <v>1</v>
      </c>
      <c r="K11" s="161">
        <v>1</v>
      </c>
      <c r="L11" s="38">
        <f t="shared" si="3"/>
        <v>1</v>
      </c>
      <c r="M11" s="38">
        <v>1</v>
      </c>
      <c r="N11" s="38">
        <v>1</v>
      </c>
      <c r="O11" s="38">
        <f t="shared" si="4"/>
        <v>1</v>
      </c>
      <c r="P11" s="38">
        <v>1</v>
      </c>
      <c r="Q11" s="161">
        <v>1</v>
      </c>
      <c r="R11" s="38">
        <f t="shared" si="5"/>
        <v>1</v>
      </c>
      <c r="S11" s="38">
        <f t="shared" si="6"/>
        <v>3</v>
      </c>
      <c r="T11" s="161">
        <f t="shared" si="7"/>
        <v>3</v>
      </c>
      <c r="U11" s="38">
        <f t="shared" si="8"/>
        <v>1</v>
      </c>
      <c r="V11" s="38">
        <v>1</v>
      </c>
      <c r="W11" s="38"/>
      <c r="X11" s="38"/>
      <c r="Y11" s="38">
        <v>1</v>
      </c>
      <c r="Z11" s="38"/>
      <c r="AA11" s="38"/>
      <c r="AB11" s="38">
        <v>1</v>
      </c>
      <c r="AC11" s="38"/>
      <c r="AD11" s="38"/>
      <c r="AE11" s="38">
        <f t="shared" si="9"/>
        <v>3</v>
      </c>
      <c r="AF11" s="38">
        <f t="shared" si="10"/>
        <v>0</v>
      </c>
      <c r="AG11" s="38">
        <f t="shared" si="0"/>
        <v>0</v>
      </c>
      <c r="AH11" s="38">
        <v>1</v>
      </c>
      <c r="AI11" s="38"/>
      <c r="AJ11" s="38"/>
      <c r="AK11" s="38">
        <v>1</v>
      </c>
      <c r="AL11" s="38"/>
      <c r="AM11" s="38"/>
      <c r="AN11" s="38">
        <v>1</v>
      </c>
      <c r="AO11" s="38"/>
      <c r="AP11" s="38"/>
      <c r="AQ11" s="38">
        <f t="shared" si="11"/>
        <v>3</v>
      </c>
      <c r="AR11" s="38">
        <f t="shared" si="12"/>
        <v>0</v>
      </c>
      <c r="AS11" s="38">
        <f t="shared" si="1"/>
        <v>0</v>
      </c>
      <c r="AT11" s="38">
        <v>1</v>
      </c>
      <c r="AU11" s="38"/>
      <c r="AV11" s="38"/>
      <c r="AW11" s="38">
        <v>1</v>
      </c>
      <c r="AX11" s="38"/>
      <c r="AY11" s="38"/>
      <c r="AZ11" s="38">
        <v>1</v>
      </c>
      <c r="BA11" s="38"/>
      <c r="BB11" s="38"/>
      <c r="BC11" s="38">
        <f t="shared" si="13"/>
        <v>3</v>
      </c>
      <c r="BD11" s="38">
        <f t="shared" si="14"/>
        <v>0</v>
      </c>
      <c r="BE11" s="38">
        <f t="shared" si="2"/>
        <v>0</v>
      </c>
      <c r="BF11" s="38">
        <f t="shared" si="15"/>
        <v>12</v>
      </c>
      <c r="BG11" s="38">
        <f t="shared" si="16"/>
        <v>3</v>
      </c>
      <c r="BH11" s="38">
        <f t="shared" si="17"/>
        <v>0.25</v>
      </c>
    </row>
    <row r="12" spans="1:62" s="55" customFormat="1" ht="28">
      <c r="A12" s="38" t="s">
        <v>178</v>
      </c>
      <c r="B12" s="18" t="s">
        <v>179</v>
      </c>
      <c r="C12" s="38"/>
      <c r="D12" s="38" t="s">
        <v>166</v>
      </c>
      <c r="E12" s="38"/>
      <c r="F12" s="38" t="s">
        <v>167</v>
      </c>
      <c r="G12" s="18" t="s">
        <v>180</v>
      </c>
      <c r="H12" s="38" t="s">
        <v>267</v>
      </c>
      <c r="I12" s="38">
        <v>0.9</v>
      </c>
      <c r="J12" s="38">
        <v>1</v>
      </c>
      <c r="K12" s="161">
        <v>1</v>
      </c>
      <c r="L12" s="38">
        <f t="shared" si="3"/>
        <v>1</v>
      </c>
      <c r="M12" s="38">
        <v>1</v>
      </c>
      <c r="N12" s="38">
        <v>1</v>
      </c>
      <c r="O12" s="38">
        <f t="shared" si="4"/>
        <v>1</v>
      </c>
      <c r="P12" s="38">
        <v>1</v>
      </c>
      <c r="Q12" s="161">
        <v>1</v>
      </c>
      <c r="R12" s="38">
        <f t="shared" si="5"/>
        <v>1</v>
      </c>
      <c r="S12" s="38">
        <f t="shared" si="6"/>
        <v>3</v>
      </c>
      <c r="T12" s="161">
        <f t="shared" si="7"/>
        <v>3</v>
      </c>
      <c r="U12" s="38">
        <f t="shared" si="8"/>
        <v>1</v>
      </c>
      <c r="V12" s="38">
        <v>1</v>
      </c>
      <c r="W12" s="38"/>
      <c r="X12" s="38"/>
      <c r="Y12" s="38">
        <v>1</v>
      </c>
      <c r="Z12" s="38"/>
      <c r="AA12" s="38"/>
      <c r="AB12" s="38">
        <v>1</v>
      </c>
      <c r="AC12" s="38"/>
      <c r="AD12" s="38"/>
      <c r="AE12" s="38">
        <f t="shared" si="9"/>
        <v>3</v>
      </c>
      <c r="AF12" s="38">
        <f t="shared" si="10"/>
        <v>0</v>
      </c>
      <c r="AG12" s="38">
        <f t="shared" si="0"/>
        <v>0</v>
      </c>
      <c r="AH12" s="38">
        <v>1</v>
      </c>
      <c r="AI12" s="38"/>
      <c r="AJ12" s="38"/>
      <c r="AK12" s="38">
        <v>1</v>
      </c>
      <c r="AL12" s="38"/>
      <c r="AM12" s="38"/>
      <c r="AN12" s="38">
        <v>1</v>
      </c>
      <c r="AO12" s="38"/>
      <c r="AP12" s="38"/>
      <c r="AQ12" s="38">
        <f t="shared" si="11"/>
        <v>3</v>
      </c>
      <c r="AR12" s="38">
        <f t="shared" si="12"/>
        <v>0</v>
      </c>
      <c r="AS12" s="38">
        <f t="shared" si="1"/>
        <v>0</v>
      </c>
      <c r="AT12" s="38">
        <v>1</v>
      </c>
      <c r="AU12" s="38"/>
      <c r="AV12" s="38"/>
      <c r="AW12" s="38">
        <v>1</v>
      </c>
      <c r="AX12" s="38"/>
      <c r="AY12" s="38"/>
      <c r="AZ12" s="38">
        <v>1</v>
      </c>
      <c r="BA12" s="38"/>
      <c r="BB12" s="38"/>
      <c r="BC12" s="38">
        <f t="shared" si="13"/>
        <v>3</v>
      </c>
      <c r="BD12" s="38">
        <f t="shared" si="14"/>
        <v>0</v>
      </c>
      <c r="BE12" s="38">
        <f t="shared" si="2"/>
        <v>0</v>
      </c>
      <c r="BF12" s="38">
        <f t="shared" si="15"/>
        <v>12</v>
      </c>
      <c r="BG12" s="38">
        <f t="shared" si="16"/>
        <v>3</v>
      </c>
      <c r="BH12" s="38">
        <f t="shared" si="17"/>
        <v>0.25</v>
      </c>
    </row>
    <row r="13" spans="1:62" s="55" customFormat="1" ht="42">
      <c r="A13" s="38" t="s">
        <v>181</v>
      </c>
      <c r="B13" s="18" t="s">
        <v>182</v>
      </c>
      <c r="C13" s="38" t="s">
        <v>40</v>
      </c>
      <c r="D13" s="70"/>
      <c r="E13" s="38"/>
      <c r="F13" s="38" t="s">
        <v>167</v>
      </c>
      <c r="G13" s="18" t="s">
        <v>180</v>
      </c>
      <c r="H13" s="38" t="s">
        <v>267</v>
      </c>
      <c r="I13" s="38">
        <v>0.9</v>
      </c>
      <c r="J13" s="38">
        <v>1</v>
      </c>
      <c r="K13" s="161">
        <v>1</v>
      </c>
      <c r="L13" s="38">
        <f t="shared" si="3"/>
        <v>1</v>
      </c>
      <c r="M13" s="38">
        <v>1</v>
      </c>
      <c r="N13" s="38">
        <v>1</v>
      </c>
      <c r="O13" s="38">
        <f t="shared" si="4"/>
        <v>1</v>
      </c>
      <c r="P13" s="38">
        <v>1</v>
      </c>
      <c r="Q13" s="161">
        <v>1</v>
      </c>
      <c r="R13" s="38">
        <f t="shared" si="5"/>
        <v>1</v>
      </c>
      <c r="S13" s="38">
        <f t="shared" si="6"/>
        <v>3</v>
      </c>
      <c r="T13" s="161">
        <f t="shared" si="7"/>
        <v>3</v>
      </c>
      <c r="U13" s="38">
        <f t="shared" si="8"/>
        <v>1</v>
      </c>
      <c r="V13" s="38">
        <v>1</v>
      </c>
      <c r="W13" s="38"/>
      <c r="X13" s="38"/>
      <c r="Y13" s="38">
        <v>1</v>
      </c>
      <c r="Z13" s="38"/>
      <c r="AA13" s="38"/>
      <c r="AB13" s="38">
        <v>1</v>
      </c>
      <c r="AC13" s="38"/>
      <c r="AD13" s="38"/>
      <c r="AE13" s="38">
        <f t="shared" si="9"/>
        <v>3</v>
      </c>
      <c r="AF13" s="38">
        <f t="shared" si="10"/>
        <v>0</v>
      </c>
      <c r="AG13" s="38">
        <f t="shared" si="0"/>
        <v>0</v>
      </c>
      <c r="AH13" s="38">
        <v>1</v>
      </c>
      <c r="AI13" s="38"/>
      <c r="AJ13" s="38"/>
      <c r="AK13" s="38">
        <v>1</v>
      </c>
      <c r="AL13" s="38"/>
      <c r="AM13" s="38"/>
      <c r="AN13" s="38">
        <v>1</v>
      </c>
      <c r="AO13" s="38"/>
      <c r="AP13" s="38"/>
      <c r="AQ13" s="38">
        <f t="shared" si="11"/>
        <v>3</v>
      </c>
      <c r="AR13" s="38">
        <f t="shared" si="12"/>
        <v>0</v>
      </c>
      <c r="AS13" s="38">
        <f t="shared" si="1"/>
        <v>0</v>
      </c>
      <c r="AT13" s="38">
        <v>1</v>
      </c>
      <c r="AU13" s="38"/>
      <c r="AV13" s="38"/>
      <c r="AW13" s="38">
        <v>1</v>
      </c>
      <c r="AX13" s="38"/>
      <c r="AY13" s="38"/>
      <c r="AZ13" s="38">
        <v>1</v>
      </c>
      <c r="BA13" s="38"/>
      <c r="BB13" s="38"/>
      <c r="BC13" s="38">
        <f t="shared" si="13"/>
        <v>3</v>
      </c>
      <c r="BD13" s="38">
        <f t="shared" si="14"/>
        <v>0</v>
      </c>
      <c r="BE13" s="38">
        <f t="shared" si="2"/>
        <v>0</v>
      </c>
      <c r="BF13" s="38">
        <f t="shared" si="15"/>
        <v>12</v>
      </c>
      <c r="BG13" s="38">
        <f t="shared" si="16"/>
        <v>3</v>
      </c>
      <c r="BH13" s="38">
        <f t="shared" si="17"/>
        <v>0.25</v>
      </c>
    </row>
    <row r="14" spans="1:62" s="47" customFormat="1">
      <c r="A14" s="56"/>
    </row>
    <row r="15" spans="1:62">
      <c r="B15" s="57" t="s">
        <v>183</v>
      </c>
    </row>
  </sheetData>
  <mergeCells count="35">
    <mergeCell ref="H4:H7"/>
    <mergeCell ref="I4:I7"/>
    <mergeCell ref="B2:G2"/>
    <mergeCell ref="A4:A7"/>
    <mergeCell ref="B4:B7"/>
    <mergeCell ref="C4:C7"/>
    <mergeCell ref="D4:D7"/>
    <mergeCell ref="E4:E7"/>
    <mergeCell ref="F4:F7"/>
    <mergeCell ref="G4:G7"/>
    <mergeCell ref="AT4:BE4"/>
    <mergeCell ref="BF4:BH6"/>
    <mergeCell ref="J5:U5"/>
    <mergeCell ref="V5:AG5"/>
    <mergeCell ref="AH5:AS5"/>
    <mergeCell ref="AT5:BE5"/>
    <mergeCell ref="Y6:AA6"/>
    <mergeCell ref="J4:U4"/>
    <mergeCell ref="V4:AG4"/>
    <mergeCell ref="AH4:AS4"/>
    <mergeCell ref="J6:L6"/>
    <mergeCell ref="M6:O6"/>
    <mergeCell ref="P6:R6"/>
    <mergeCell ref="S6:U6"/>
    <mergeCell ref="V6:X6"/>
    <mergeCell ref="AT6:AV6"/>
    <mergeCell ref="AW6:AY6"/>
    <mergeCell ref="AZ6:BB6"/>
    <mergeCell ref="BC6:BE6"/>
    <mergeCell ref="AB6:AD6"/>
    <mergeCell ref="AE6:AG6"/>
    <mergeCell ref="AH6:AJ6"/>
    <mergeCell ref="AK6:AM6"/>
    <mergeCell ref="AN6:AP6"/>
    <mergeCell ref="AQ6:AS6"/>
  </mergeCells>
  <pageMargins left="0.70866141732283472" right="0.70866141732283472" top="0.74803149606299213" bottom="0.74803149606299213" header="0.31496062992125984" footer="0.31496062992125984"/>
  <pageSetup scale="53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PAO GP</vt:lpstr>
      <vt:lpstr>PAO GT</vt:lpstr>
      <vt:lpstr>PAO GFA</vt:lpstr>
      <vt:lpstr>PAO UACI</vt:lpstr>
      <vt:lpstr>PAO AC</vt:lpstr>
      <vt:lpstr>PAO ATI</vt:lpstr>
      <vt:lpstr>PAO COM</vt:lpstr>
      <vt:lpstr>PAO ASL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Palacios</dc:creator>
  <cp:lastModifiedBy>Adela</cp:lastModifiedBy>
  <cp:lastPrinted>2015-03-03T15:34:51Z</cp:lastPrinted>
  <dcterms:created xsi:type="dcterms:W3CDTF">2015-03-02T16:21:16Z</dcterms:created>
  <dcterms:modified xsi:type="dcterms:W3CDTF">2015-04-22T15:34:09Z</dcterms:modified>
</cp:coreProperties>
</file>