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vin\Desktop\2DO TRIM. PORTAL 2024\3ER TRIMESTRE 2024\"/>
    </mc:Choice>
  </mc:AlternateContent>
  <xr:revisionPtr revIDLastSave="0" documentId="8_{9471BE7E-069D-4243-9246-34511AA9B54C}" xr6:coauthVersionLast="47" xr6:coauthVersionMax="47" xr10:uidLastSave="{00000000-0000-0000-0000-000000000000}"/>
  <bookViews>
    <workbookView xWindow="-120" yWindow="-120" windowWidth="29040" windowHeight="15840" tabRatio="663" activeTab="2" xr2:uid="{00000000-000D-0000-FFFF-FFFF00000000}"/>
  </bookViews>
  <sheets>
    <sheet name="Balance General" sheetId="1" r:id="rId1"/>
    <sheet name="Estado de Resultado" sheetId="6" r:id="rId2"/>
    <sheet name="Balance detallado" sheetId="5" r:id="rId3"/>
  </sheets>
  <definedNames>
    <definedName name="_xlnm.Print_Area" localSheetId="2">'Balance detallado'!$A$4:$H$109</definedName>
    <definedName name="_xlnm.Print_Area" localSheetId="0">'Balance General'!$C$3:$M$56</definedName>
    <definedName name="_xlnm.Print_Titles" localSheetId="2">'Balance detallado'!$4:$7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F16" i="5"/>
  <c r="H11" i="5" l="1"/>
  <c r="F30" i="6" l="1"/>
  <c r="F29" i="6"/>
  <c r="F28" i="6"/>
  <c r="F27" i="6"/>
  <c r="F19" i="6"/>
  <c r="F18" i="6"/>
  <c r="F17" i="6"/>
  <c r="F12" i="6"/>
  <c r="F11" i="6"/>
  <c r="G79" i="5"/>
  <c r="I13" i="1"/>
  <c r="D10" i="6" l="1"/>
  <c r="E16" i="6"/>
  <c r="D16" i="6"/>
  <c r="E10" i="6"/>
  <c r="G38" i="5"/>
  <c r="F38" i="5"/>
  <c r="F16" i="6" l="1"/>
  <c r="F10" i="6"/>
  <c r="F79" i="5"/>
  <c r="F84" i="5"/>
  <c r="F47" i="5"/>
  <c r="H36" i="5"/>
  <c r="H100" i="5" l="1"/>
  <c r="H99" i="5"/>
  <c r="H95" i="5"/>
  <c r="H94" i="5"/>
  <c r="H93" i="5"/>
  <c r="H90" i="5"/>
  <c r="H87" i="5"/>
  <c r="H86" i="5"/>
  <c r="H85" i="5"/>
  <c r="H75" i="5"/>
  <c r="H76" i="5"/>
  <c r="H77" i="5"/>
  <c r="H78" i="5"/>
  <c r="H80" i="5"/>
  <c r="H81" i="5"/>
  <c r="H82" i="5"/>
  <c r="H83" i="5"/>
  <c r="H74" i="5"/>
  <c r="H67" i="5"/>
  <c r="H68" i="5"/>
  <c r="H66" i="5"/>
  <c r="H62" i="5"/>
  <c r="H58" i="5"/>
  <c r="H57" i="5"/>
  <c r="H56" i="5"/>
  <c r="H54" i="5"/>
  <c r="H53" i="5"/>
  <c r="F54" i="5"/>
  <c r="G54" i="5"/>
  <c r="H49" i="5"/>
  <c r="H48" i="5"/>
  <c r="H43" i="5"/>
  <c r="H44" i="5"/>
  <c r="H45" i="5"/>
  <c r="H46" i="5"/>
  <c r="H42" i="5"/>
  <c r="H40" i="5"/>
  <c r="H39" i="5"/>
  <c r="H33" i="5"/>
  <c r="H34" i="5"/>
  <c r="H35" i="5"/>
  <c r="H32" i="5"/>
  <c r="H27" i="5"/>
  <c r="H28" i="5"/>
  <c r="H26" i="5"/>
  <c r="H23" i="5"/>
  <c r="H24" i="5"/>
  <c r="H22" i="5"/>
  <c r="H17" i="5"/>
  <c r="H12" i="5"/>
  <c r="H13" i="5"/>
  <c r="H14" i="5"/>
  <c r="H79" i="5" l="1"/>
  <c r="G84" i="5" l="1"/>
  <c r="H38" i="5" l="1"/>
  <c r="D26" i="6" l="1"/>
  <c r="I38" i="1" l="1"/>
  <c r="I37" i="1"/>
  <c r="G13" i="1"/>
  <c r="G53" i="5" l="1"/>
  <c r="F53" i="5"/>
  <c r="G98" i="5" l="1"/>
  <c r="G92" i="5"/>
  <c r="G89" i="5"/>
  <c r="G73" i="5"/>
  <c r="G65" i="5"/>
  <c r="G61" i="5"/>
  <c r="G47" i="5"/>
  <c r="G41" i="5"/>
  <c r="I18" i="1"/>
  <c r="G31" i="5"/>
  <c r="G29" i="5"/>
  <c r="G25" i="5"/>
  <c r="G21" i="5"/>
  <c r="I36" i="1" l="1"/>
  <c r="I29" i="1"/>
  <c r="I28" i="1"/>
  <c r="I20" i="1"/>
  <c r="I19" i="1"/>
  <c r="I16" i="1"/>
  <c r="G72" i="5"/>
  <c r="G20" i="5"/>
  <c r="I35" i="1" l="1"/>
  <c r="G19" i="5"/>
  <c r="E33" i="6"/>
  <c r="I17" i="1" l="1"/>
  <c r="G10" i="5" l="1"/>
  <c r="G50" i="5" l="1"/>
  <c r="I15" i="1"/>
  <c r="F61" i="5" l="1"/>
  <c r="H61" i="5" l="1"/>
  <c r="G55" i="5" l="1"/>
  <c r="G69" i="5" l="1"/>
  <c r="I27" i="1"/>
  <c r="D33" i="6" l="1"/>
  <c r="D38" i="6" s="1"/>
  <c r="F34" i="6"/>
  <c r="E26" i="6" l="1"/>
  <c r="F26" i="6" l="1"/>
  <c r="F36" i="6" l="1"/>
  <c r="F33" i="6" l="1"/>
  <c r="F13" i="6" l="1"/>
  <c r="F14" i="6"/>
  <c r="E38" i="6"/>
  <c r="G38" i="1"/>
  <c r="G37" i="1"/>
  <c r="F89" i="5"/>
  <c r="H84" i="5"/>
  <c r="F55" i="5"/>
  <c r="G28" i="1"/>
  <c r="F21" i="5"/>
  <c r="H21" i="5" s="1"/>
  <c r="F25" i="5"/>
  <c r="H25" i="5" s="1"/>
  <c r="F31" i="5"/>
  <c r="H31" i="5" s="1"/>
  <c r="F29" i="5"/>
  <c r="F10" i="5"/>
  <c r="H16" i="5"/>
  <c r="F41" i="5"/>
  <c r="F35" i="6"/>
  <c r="F98" i="5"/>
  <c r="H98" i="5" s="1"/>
  <c r="F73" i="5"/>
  <c r="H73" i="5" s="1"/>
  <c r="F65" i="5"/>
  <c r="H65" i="5" l="1"/>
  <c r="K38" i="1"/>
  <c r="K37" i="1"/>
  <c r="K28" i="1"/>
  <c r="D22" i="6"/>
  <c r="H89" i="5"/>
  <c r="H29" i="5"/>
  <c r="H30" i="5"/>
  <c r="G27" i="1"/>
  <c r="H55" i="5"/>
  <c r="G19" i="1"/>
  <c r="H41" i="5"/>
  <c r="G15" i="1"/>
  <c r="K15" i="1" s="1"/>
  <c r="H10" i="5"/>
  <c r="G20" i="1"/>
  <c r="H47" i="5"/>
  <c r="G16" i="1"/>
  <c r="K16" i="1" s="1"/>
  <c r="F20" i="5"/>
  <c r="G18" i="1"/>
  <c r="K18" i="1" s="1"/>
  <c r="F72" i="5"/>
  <c r="F92" i="5"/>
  <c r="I31" i="1"/>
  <c r="E22" i="6"/>
  <c r="G29" i="1"/>
  <c r="F69" i="5"/>
  <c r="H69" i="5" s="1"/>
  <c r="H72" i="5" l="1"/>
  <c r="K20" i="1"/>
  <c r="K19" i="1"/>
  <c r="K29" i="1"/>
  <c r="K27" i="1"/>
  <c r="H20" i="5"/>
  <c r="F19" i="5"/>
  <c r="G36" i="1"/>
  <c r="H92" i="5"/>
  <c r="G35" i="1"/>
  <c r="F101" i="5"/>
  <c r="I22" i="1"/>
  <c r="G31" i="1"/>
  <c r="D41" i="6"/>
  <c r="E41" i="6"/>
  <c r="F38" i="6"/>
  <c r="G17" i="1" l="1"/>
  <c r="K36" i="1"/>
  <c r="F22" i="6"/>
  <c r="H19" i="5"/>
  <c r="F50" i="5"/>
  <c r="F103" i="5"/>
  <c r="K35" i="1"/>
  <c r="G40" i="1"/>
  <c r="G43" i="1" s="1"/>
  <c r="K31" i="1"/>
  <c r="G101" i="5"/>
  <c r="G103" i="5" s="1"/>
  <c r="F41" i="6"/>
  <c r="K17" i="1" l="1"/>
  <c r="G22" i="1"/>
  <c r="H50" i="5"/>
  <c r="H103" i="5"/>
  <c r="H101" i="5"/>
  <c r="I40" i="1"/>
  <c r="I43" i="1" s="1"/>
  <c r="K22" i="1" l="1"/>
  <c r="K40" i="1"/>
  <c r="K43" i="1" l="1"/>
</calcChain>
</file>

<file path=xl/sharedStrings.xml><?xml version="1.0" encoding="utf-8"?>
<sst xmlns="http://schemas.openxmlformats.org/spreadsheetml/2006/main" count="156" uniqueCount="142">
  <si>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</si>
  <si>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</si>
  <si>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</si>
  <si>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</si>
  <si>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</si>
  <si>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</si>
  <si>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</si>
  <si>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</si>
  <si>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</si>
  <si>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Resultados por Aplicar</t>
  </si>
  <si>
    <t>TOTAL PATRIMONIO</t>
  </si>
  <si>
    <t>ACTIVO</t>
  </si>
  <si>
    <t xml:space="preserve">Caja    </t>
  </si>
  <si>
    <t>En Bancos</t>
  </si>
  <si>
    <t>Banco Central de Reserva</t>
  </si>
  <si>
    <t>Caja Chica y Fondo Circulante</t>
  </si>
  <si>
    <t>Acciones y Participaciones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</si>
  <si>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</si>
  <si>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</si>
  <si>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</si>
  <si>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</si>
  <si>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</si>
  <si>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</si>
  <si>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</si>
  <si>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</si>
  <si>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</si>
  <si>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Cartera Aporte B.C.R:</t>
  </si>
  <si>
    <t>Capital s/Cartera ex - Credisa</t>
  </si>
  <si>
    <t>Ints. por Cobrar s/Cartera ex Credisa</t>
  </si>
  <si>
    <t>Activos Extraordinarios(Netos)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</si>
  <si>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</si>
  <si>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</si>
  <si>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</si>
  <si>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</si>
  <si>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</si>
  <si>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</si>
  <si>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</si>
  <si>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</si>
  <si>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</si>
  <si>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</si>
  <si>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</si>
  <si>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</si>
  <si>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</si>
  <si>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</si>
  <si>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</si>
  <si>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</si>
  <si>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</si>
  <si>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</si>
  <si>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</si>
  <si>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</si>
  <si>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</si>
  <si>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</si>
  <si>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</si>
  <si>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</si>
  <si>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</si>
  <si>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</si>
  <si>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</si>
  <si>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</si>
  <si>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</si>
  <si>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</si>
  <si>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</si>
  <si>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</si>
  <si>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</si>
  <si>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</si>
  <si>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</si>
  <si>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</si>
  <si>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</si>
  <si>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</si>
  <si>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</si>
  <si>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</si>
  <si>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</si>
  <si>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</si>
  <si>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</si>
  <si>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</si>
  <si>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</si>
  <si>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Deudores Varios Préstamos Transferidos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</si>
  <si>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</si>
  <si>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</si>
  <si>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</si>
  <si>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</si>
  <si>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</si>
  <si>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</si>
  <si>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</si>
  <si>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Ingresos por Intereses</t>
  </si>
  <si>
    <t>Ingresos por Arrendamientos de Activos</t>
  </si>
  <si>
    <t>Reservas de Saneamiento Cartera Préstamos (CR)</t>
  </si>
  <si>
    <t>Reserva de Saneamiento Créditos Forestales DL No.677</t>
  </si>
  <si>
    <t>Variacion</t>
  </si>
  <si>
    <t xml:space="preserve">Otros Gastos 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</si>
  <si>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</si>
  <si>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</si>
  <si>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</si>
  <si>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</si>
  <si>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</si>
  <si>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</si>
  <si>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t>Pasivo</t>
  </si>
  <si>
    <t>Aportes BCR-Vehiculos</t>
  </si>
  <si>
    <t xml:space="preserve"> FONDO DE SANEAMIENTO Y FORTALECIMIENTO FINANCIERO</t>
  </si>
  <si>
    <t>Bienes Tangibles e Intangibles</t>
  </si>
  <si>
    <t>A</t>
  </si>
  <si>
    <t>B</t>
  </si>
  <si>
    <t>A-B</t>
  </si>
  <si>
    <t>Utilidad del Ejercicio</t>
  </si>
  <si>
    <t>Pérdida por Aplicación de Decretos</t>
  </si>
  <si>
    <t xml:space="preserve">OTROS GASTOS  </t>
  </si>
  <si>
    <t>variación</t>
  </si>
  <si>
    <r>
      <t xml:space="preserve">      </t>
    </r>
    <r>
      <rPr>
        <b/>
        <u/>
        <sz val="10.5"/>
        <color theme="1"/>
        <rFont val="Museo Sans 300"/>
      </rPr>
      <t>Pasivo y Patrimonio</t>
    </r>
  </si>
  <si>
    <r>
      <t xml:space="preserve">Efectivo y Equivalentes  </t>
    </r>
    <r>
      <rPr>
        <sz val="10.5"/>
        <color theme="0"/>
        <rFont val="Museo Sans 300"/>
      </rPr>
      <t>(nota 4)</t>
    </r>
  </si>
  <si>
    <r>
      <t xml:space="preserve">Inversiones Financieras </t>
    </r>
    <r>
      <rPr>
        <sz val="10.5"/>
        <color theme="0"/>
        <rFont val="Museo Sans 300"/>
      </rPr>
      <t xml:space="preserve"> (nota 5)</t>
    </r>
  </si>
  <si>
    <r>
      <t xml:space="preserve">Cartera de Préstamos - netos </t>
    </r>
    <r>
      <rPr>
        <sz val="10.5"/>
        <color theme="0"/>
        <rFont val="Museo Sans 300"/>
      </rPr>
      <t xml:space="preserve"> (nota 6)</t>
    </r>
  </si>
  <si>
    <r>
      <t xml:space="preserve">Activos extraordinarios - neto   </t>
    </r>
    <r>
      <rPr>
        <sz val="10.5"/>
        <color theme="0"/>
        <rFont val="Museo Sans 300"/>
      </rPr>
      <t>(nota 7)</t>
    </r>
  </si>
  <si>
    <r>
      <t xml:space="preserve">Propiedad, Planta y Equipo - neto  </t>
    </r>
    <r>
      <rPr>
        <sz val="10.5"/>
        <color theme="0"/>
        <rFont val="Museo Sans 300"/>
      </rPr>
      <t>(nota 9)</t>
    </r>
  </si>
  <si>
    <r>
      <t xml:space="preserve">Cuentas por pagar </t>
    </r>
    <r>
      <rPr>
        <sz val="10.5"/>
        <color theme="0"/>
        <rFont val="Museo Sans 300"/>
      </rPr>
      <t>(nota 10)</t>
    </r>
  </si>
  <si>
    <r>
      <t xml:space="preserve">Obligaciones con Banco Central de Reserva </t>
    </r>
    <r>
      <rPr>
        <sz val="10.5"/>
        <color theme="0"/>
        <rFont val="Museo Sans 300"/>
      </rPr>
      <t>(nota 11)</t>
    </r>
  </si>
  <si>
    <r>
      <t xml:space="preserve">Otros Pasivos </t>
    </r>
    <r>
      <rPr>
        <sz val="10.5"/>
        <color theme="0"/>
        <rFont val="Museo Sans 300"/>
      </rPr>
      <t>(nota 12)</t>
    </r>
  </si>
  <si>
    <r>
      <t xml:space="preserve">Patrimonio </t>
    </r>
    <r>
      <rPr>
        <b/>
        <u/>
        <sz val="10.5"/>
        <color theme="0"/>
        <rFont val="Museo Sans 300"/>
      </rPr>
      <t>(nota 13)</t>
    </r>
  </si>
  <si>
    <r>
      <t xml:space="preserve">Otros Activos  </t>
    </r>
    <r>
      <rPr>
        <sz val="10.5"/>
        <color theme="0"/>
        <rFont val="Museo Sans 300"/>
      </rPr>
      <t>(nota 8)</t>
    </r>
  </si>
  <si>
    <t>Utilidad o Pérdida de Ejercicios Anteriores</t>
  </si>
  <si>
    <r>
      <t xml:space="preserve">              Presidente                                                                                                     Contador                                             </t>
    </r>
    <r>
      <rPr>
        <sz val="12"/>
        <color theme="0"/>
        <rFont val="Museo Sans 300"/>
      </rPr>
      <t xml:space="preserve">                      Auditoria Externa</t>
    </r>
  </si>
  <si>
    <r>
      <t xml:space="preserve">                      Presidente                                                                                                             Contador                                                                                </t>
    </r>
    <r>
      <rPr>
        <sz val="15"/>
        <color theme="0"/>
        <rFont val="Museo Sans 300"/>
      </rPr>
      <t xml:space="preserve">              Auditoría Externa</t>
    </r>
  </si>
  <si>
    <t>UTILIDAD DEL EJERCICIO</t>
  </si>
  <si>
    <r>
      <t xml:space="preserve">Gastos de Funcionamiento  </t>
    </r>
    <r>
      <rPr>
        <sz val="11"/>
        <color theme="0"/>
        <rFont val="Museo Sans 300"/>
        <family val="3"/>
      </rPr>
      <t>(nota 16)</t>
    </r>
  </si>
  <si>
    <r>
      <t xml:space="preserve">Gastos de  Activos Extraordinarios </t>
    </r>
    <r>
      <rPr>
        <sz val="11"/>
        <color theme="0"/>
        <rFont val="Museo Sans 300"/>
        <family val="3"/>
      </rPr>
      <t xml:space="preserve"> (nota 17)</t>
    </r>
  </si>
  <si>
    <r>
      <t xml:space="preserve">Gestión de Recuperación y Comercialización </t>
    </r>
    <r>
      <rPr>
        <sz val="11"/>
        <color theme="0"/>
        <rFont val="Museo Sans 300"/>
        <family val="3"/>
      </rPr>
      <t>(nota 18)</t>
    </r>
  </si>
  <si>
    <r>
      <t xml:space="preserve">Gastos por Constitución de Reservas </t>
    </r>
    <r>
      <rPr>
        <sz val="11"/>
        <color theme="0"/>
        <rFont val="Museo Sans 300"/>
        <family val="3"/>
      </rPr>
      <t>(nota 19)</t>
    </r>
  </si>
  <si>
    <r>
      <t xml:space="preserve">INGRESOS NO DE OPERACIÓN </t>
    </r>
    <r>
      <rPr>
        <b/>
        <sz val="11"/>
        <color theme="0"/>
        <rFont val="Museo Sans 300"/>
        <family val="3"/>
      </rPr>
      <t>(nota 15)</t>
    </r>
  </si>
  <si>
    <r>
      <t xml:space="preserve">INGRESOS DE OPERACIÓN  </t>
    </r>
    <r>
      <rPr>
        <b/>
        <sz val="11"/>
        <color theme="0"/>
        <rFont val="Museo Sans 300"/>
        <family val="3"/>
      </rPr>
      <t>(nota 14)</t>
    </r>
  </si>
  <si>
    <t xml:space="preserve">    FONDO DE SANEAMIENTO Y FORTALECIMIENTO FINANCIERO</t>
  </si>
  <si>
    <t>agosto 2024</t>
  </si>
  <si>
    <t>Estado de Resultados del  01 de enero al 30 de septiembre de 2024</t>
  </si>
  <si>
    <t>septiembre 2024</t>
  </si>
  <si>
    <t>Balance General al 30 de septiembre de 2024</t>
  </si>
  <si>
    <t>Activos Extraordinarios recibidos para su reaización</t>
  </si>
  <si>
    <t>Provisión de Saneamiento de Bienes recibidos para su reaización</t>
  </si>
  <si>
    <t>Recuperac. Préstamos Cobro Judicial (CR)</t>
  </si>
  <si>
    <t>Abonos de Préstamos en Proceso Judicial</t>
  </si>
  <si>
    <t>Aportaciones BCR - Crédito Estabilización</t>
  </si>
  <si>
    <t>Superávit</t>
  </si>
  <si>
    <t>Superávit  o Déficit por Venta de Acciones</t>
  </si>
  <si>
    <t>Superávit  No Realizado por Valuación de Aportes</t>
  </si>
  <si>
    <t>Utilidad (Pérdida) del Ejercicio</t>
  </si>
  <si>
    <t>Al 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</si>
</sst>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.0%"/>
  </numFmts>
  <fonts count="6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sz val="10.5"/>
      <name val="Calibri"/>
      <family val="2"/>
    </font>
    <font>
      <sz val="10.5"/>
      <name val="Museo Sans 300"/>
    </font>
    <font>
      <b/>
      <u/>
      <sz val="10.5"/>
      <color indexed="8"/>
      <name val="Museo Sans 300"/>
    </font>
    <font>
      <u/>
      <sz val="10.5"/>
      <name val="Museo Sans 300"/>
    </font>
    <font>
      <sz val="10.5"/>
      <color indexed="8"/>
      <name val="Museo Sans 300"/>
    </font>
    <font>
      <b/>
      <sz val="10.5"/>
      <name val="Museo Sans 300"/>
    </font>
    <font>
      <b/>
      <sz val="12"/>
      <name val="Museo Sans 300"/>
    </font>
    <font>
      <sz val="12"/>
      <name val="Museo Sans 300"/>
    </font>
    <font>
      <b/>
      <sz val="10"/>
      <name val="Museo Sans 300"/>
    </font>
    <font>
      <b/>
      <sz val="11"/>
      <name val="Museo Sans 300"/>
    </font>
    <font>
      <sz val="11"/>
      <name val="Museo Sans 300"/>
    </font>
    <font>
      <b/>
      <sz val="15"/>
      <name val="Museo Sans 300"/>
    </font>
    <font>
      <b/>
      <sz val="13"/>
      <name val="Museo Sans 300"/>
    </font>
    <font>
      <sz val="8"/>
      <name val="Museo Sans 300"/>
    </font>
    <font>
      <sz val="10.5"/>
      <color theme="1"/>
      <name val="Museo Sans 300"/>
    </font>
    <font>
      <sz val="10"/>
      <color theme="1"/>
      <name val="Museo Sans 300"/>
    </font>
    <font>
      <b/>
      <sz val="10.5"/>
      <color theme="1"/>
      <name val="Museo Sans 300"/>
    </font>
    <font>
      <b/>
      <u/>
      <sz val="14"/>
      <color theme="1"/>
      <name val="Museo Sans 300"/>
    </font>
    <font>
      <b/>
      <u/>
      <sz val="12"/>
      <color theme="1"/>
      <name val="Museo Sans 300"/>
    </font>
    <font>
      <b/>
      <sz val="12"/>
      <color theme="1"/>
      <name val="Museo Sans 300"/>
    </font>
    <font>
      <b/>
      <sz val="14"/>
      <color theme="1"/>
      <name val="Museo Sans 300"/>
    </font>
    <font>
      <sz val="12"/>
      <color theme="1"/>
      <name val="Museo Sans 300"/>
    </font>
    <font>
      <u/>
      <sz val="12"/>
      <color theme="1"/>
      <name val="Museo Sans 300"/>
    </font>
    <font>
      <b/>
      <sz val="13"/>
      <color theme="1"/>
      <name val="Museo Sans 300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u/>
      <sz val="10.5"/>
      <color theme="1"/>
      <name val="Museo Sans 300"/>
    </font>
    <font>
      <sz val="10.5"/>
      <color theme="0"/>
      <name val="Museo Sans 300"/>
    </font>
    <font>
      <b/>
      <u/>
      <sz val="10.5"/>
      <color theme="0"/>
      <name val="Museo Sans 300"/>
    </font>
    <font>
      <sz val="12"/>
      <color theme="0"/>
      <name val="Museo Sans 300"/>
    </font>
    <font>
      <sz val="15"/>
      <name val="Museo Sans 300"/>
    </font>
    <font>
      <sz val="15"/>
      <color theme="0"/>
      <name val="Museo Sans 300"/>
    </font>
    <font>
      <sz val="11"/>
      <name val="Museo Sans 300"/>
      <family val="3"/>
    </font>
    <font>
      <sz val="12"/>
      <name val="Museo Sans 300"/>
      <family val="3"/>
    </font>
    <font>
      <b/>
      <sz val="11"/>
      <color theme="0"/>
      <name val="Museo Sans 300"/>
      <family val="3"/>
    </font>
    <font>
      <sz val="11"/>
      <color theme="1"/>
      <name val="Museo Sans 300"/>
      <family val="3"/>
    </font>
    <font>
      <sz val="11"/>
      <color theme="0"/>
      <name val="Museo Sans 300"/>
      <family val="3"/>
    </font>
    <font>
      <b/>
      <sz val="11"/>
      <color theme="1"/>
      <name val="Museo Sans 300"/>
      <family val="3"/>
    </font>
    <font>
      <b/>
      <sz val="11"/>
      <name val="Museo Sans 300"/>
      <family val="3"/>
    </font>
    <font>
      <b/>
      <sz val="12"/>
      <name val="Museo Sans 300"/>
      <family val="3"/>
    </font>
    <font>
      <b/>
      <sz val="12"/>
      <color indexed="8"/>
      <name val="Museo Sans 300"/>
      <family val="3"/>
    </font>
    <font>
      <b/>
      <sz val="14"/>
      <name val="Museo Sans 300"/>
      <family val="3"/>
    </font>
    <font>
      <b/>
      <sz val="17"/>
      <name val="Museo Sans 300"/>
      <family val="3"/>
    </font>
    <font>
      <b/>
      <sz val="15"/>
      <name val="Museo Sans 300"/>
      <family val="3"/>
    </font>
    <font>
      <b/>
      <sz val="8"/>
      <name val="Museo Sans 300"/>
      <family val="3"/>
    </font>
    <font>
      <b/>
      <sz val="12.5"/>
      <name val="Museo Sans 300"/>
      <family val="3"/>
    </font>
    <font>
      <sz val="1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5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6">
    <xf numFmtId="0" fontId="0" fillId="0" borderId="0" xfId="0"/>
    <xf numFmtId="164" fontId="12" fillId="0" borderId="0" xfId="1" applyFont="1"/>
    <xf numFmtId="0" fontId="12" fillId="0" borderId="0" xfId="0" applyFont="1"/>
    <xf numFmtId="0" fontId="13" fillId="0" borderId="0" xfId="0" applyFont="1"/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167" fontId="17" fillId="0" borderId="0" xfId="0" applyNumberFormat="1" applyFont="1"/>
    <xf numFmtId="167" fontId="15" fillId="0" borderId="0" xfId="0" applyNumberFormat="1" applyFont="1" applyAlignment="1">
      <alignment horizontal="left"/>
    </xf>
    <xf numFmtId="164" fontId="12" fillId="0" borderId="0" xfId="0" applyNumberFormat="1" applyFont="1"/>
    <xf numFmtId="167" fontId="14" fillId="0" borderId="0" xfId="0" applyNumberFormat="1" applyFont="1"/>
    <xf numFmtId="39" fontId="13" fillId="0" borderId="0" xfId="0" applyNumberFormat="1" applyFont="1"/>
    <xf numFmtId="0" fontId="17" fillId="0" borderId="0" xfId="0" applyFont="1"/>
    <xf numFmtId="168" fontId="12" fillId="0" borderId="0" xfId="2" applyNumberFormat="1" applyFont="1"/>
    <xf numFmtId="0" fontId="18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164" fontId="17" fillId="0" borderId="0" xfId="0" applyNumberFormat="1" applyFont="1"/>
    <xf numFmtId="0" fontId="19" fillId="0" borderId="0" xfId="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6" fontId="13" fillId="2" borderId="0" xfId="1" applyNumberFormat="1" applyFont="1" applyFill="1" applyAlignment="1">
      <alignment horizontal="left"/>
    </xf>
    <xf numFmtId="166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3" xfId="0" applyFont="1" applyFill="1" applyBorder="1"/>
    <xf numFmtId="0" fontId="13" fillId="2" borderId="4" xfId="0" applyFont="1" applyFill="1" applyBorder="1" applyAlignment="1">
      <alignment horizontal="left"/>
    </xf>
    <xf numFmtId="166" fontId="16" fillId="2" borderId="0" xfId="1" applyNumberFormat="1" applyFont="1" applyFill="1" applyAlignment="1">
      <alignment horizontal="left"/>
    </xf>
    <xf numFmtId="166" fontId="20" fillId="2" borderId="0" xfId="1" applyNumberFormat="1" applyFont="1" applyFill="1" applyAlignment="1">
      <alignment horizontal="left"/>
    </xf>
    <xf numFmtId="164" fontId="13" fillId="2" borderId="0" xfId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37" fontId="13" fillId="2" borderId="0" xfId="0" applyNumberFormat="1" applyFont="1" applyFill="1" applyAlignment="1">
      <alignment horizontal="left"/>
    </xf>
    <xf numFmtId="0" fontId="12" fillId="0" borderId="0" xfId="0" applyFont="1" applyAlignment="1">
      <alignment horizontal="right"/>
    </xf>
    <xf numFmtId="164" fontId="13" fillId="2" borderId="0" xfId="1" applyFont="1" applyFill="1" applyAlignment="1">
      <alignment horizontal="right"/>
    </xf>
    <xf numFmtId="164" fontId="13" fillId="2" borderId="0" xfId="0" applyNumberFormat="1" applyFont="1" applyFill="1" applyAlignment="1">
      <alignment horizontal="left"/>
    </xf>
    <xf numFmtId="166" fontId="13" fillId="2" borderId="0" xfId="1" applyNumberFormat="1" applyFont="1" applyFill="1" applyBorder="1" applyAlignment="1">
      <alignment horizontal="left"/>
    </xf>
    <xf numFmtId="0" fontId="21" fillId="0" borderId="0" xfId="0" applyFont="1"/>
    <xf numFmtId="166" fontId="13" fillId="2" borderId="7" xfId="1" applyNumberFormat="1" applyFont="1" applyFill="1" applyBorder="1" applyAlignment="1">
      <alignment horizontal="left"/>
    </xf>
    <xf numFmtId="166" fontId="13" fillId="2" borderId="4" xfId="1" applyNumberFormat="1" applyFont="1" applyFill="1" applyBorder="1" applyAlignment="1">
      <alignment horizontal="left"/>
    </xf>
    <xf numFmtId="166" fontId="13" fillId="2" borderId="8" xfId="1" applyNumberFormat="1" applyFont="1" applyFill="1" applyBorder="1" applyAlignment="1">
      <alignment horizontal="left"/>
    </xf>
    <xf numFmtId="0" fontId="14" fillId="0" borderId="2" xfId="0" applyFont="1" applyBorder="1" applyAlignment="1">
      <alignment horizontal="right"/>
    </xf>
    <xf numFmtId="0" fontId="13" fillId="0" borderId="6" xfId="0" applyFont="1" applyBorder="1" applyAlignment="1">
      <alignment horizontal="left"/>
    </xf>
    <xf numFmtId="164" fontId="25" fillId="0" borderId="0" xfId="1" applyFont="1" applyBorder="1"/>
    <xf numFmtId="164" fontId="25" fillId="0" borderId="0" xfId="1" applyFont="1" applyFill="1" applyBorder="1"/>
    <xf numFmtId="164" fontId="22" fillId="0" borderId="0" xfId="1" applyFont="1" applyBorder="1" applyAlignment="1">
      <alignment horizontal="left"/>
    </xf>
    <xf numFmtId="164" fontId="22" fillId="0" borderId="0" xfId="1" applyFont="1" applyFill="1" applyBorder="1"/>
    <xf numFmtId="164" fontId="22" fillId="0" borderId="0" xfId="1" applyFont="1" applyFill="1" applyBorder="1" applyAlignment="1">
      <alignment horizontal="right"/>
    </xf>
    <xf numFmtId="167" fontId="30" fillId="0" borderId="24" xfId="0" applyNumberFormat="1" applyFont="1" applyBorder="1"/>
    <xf numFmtId="167" fontId="30" fillId="0" borderId="23" xfId="0" applyNumberFormat="1" applyFont="1" applyBorder="1"/>
    <xf numFmtId="167" fontId="30" fillId="0" borderId="17" xfId="0" applyNumberFormat="1" applyFont="1" applyBorder="1"/>
    <xf numFmtId="49" fontId="27" fillId="0" borderId="25" xfId="0" applyNumberFormat="1" applyFont="1" applyBorder="1" applyAlignment="1">
      <alignment horizontal="center" vertical="center" wrapText="1"/>
    </xf>
    <xf numFmtId="167" fontId="30" fillId="0" borderId="27" xfId="0" applyNumberFormat="1" applyFont="1" applyBorder="1" applyAlignment="1">
      <alignment horizontal="centerContinuous"/>
    </xf>
    <xf numFmtId="167" fontId="30" fillId="0" borderId="0" xfId="0" applyNumberFormat="1" applyFont="1" applyAlignment="1">
      <alignment horizontal="centerContinuous"/>
    </xf>
    <xf numFmtId="167" fontId="30" fillId="0" borderId="28" xfId="0" applyNumberFormat="1" applyFont="1" applyBorder="1" applyAlignment="1">
      <alignment horizontal="centerContinuous"/>
    </xf>
    <xf numFmtId="167" fontId="30" fillId="0" borderId="26" xfId="0" applyNumberFormat="1" applyFont="1" applyBorder="1" applyAlignment="1">
      <alignment horizontal="center" vertical="center"/>
    </xf>
    <xf numFmtId="167" fontId="30" fillId="0" borderId="22" xfId="0" applyNumberFormat="1" applyFont="1" applyBorder="1" applyAlignment="1">
      <alignment horizontal="center" vertical="center"/>
    </xf>
    <xf numFmtId="43" fontId="13" fillId="0" borderId="0" xfId="0" applyNumberFormat="1" applyFont="1"/>
    <xf numFmtId="0" fontId="13" fillId="2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0" fontId="31" fillId="2" borderId="0" xfId="0" applyFont="1" applyFill="1"/>
    <xf numFmtId="0" fontId="31" fillId="0" borderId="0" xfId="0" applyFont="1"/>
    <xf numFmtId="0" fontId="31" fillId="2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166" fontId="13" fillId="2" borderId="0" xfId="0" applyNumberFormat="1" applyFont="1" applyFill="1" applyAlignment="1">
      <alignment horizontal="left"/>
    </xf>
    <xf numFmtId="167" fontId="38" fillId="0" borderId="9" xfId="0" applyNumberFormat="1" applyFont="1" applyBorder="1" applyAlignment="1">
      <alignment horizontal="left"/>
    </xf>
    <xf numFmtId="167" fontId="39" fillId="0" borderId="10" xfId="0" applyNumberFormat="1" applyFont="1" applyBorder="1" applyAlignment="1">
      <alignment horizontal="left"/>
    </xf>
    <xf numFmtId="167" fontId="40" fillId="0" borderId="11" xfId="0" applyNumberFormat="1" applyFont="1" applyBorder="1"/>
    <xf numFmtId="167" fontId="41" fillId="0" borderId="22" xfId="0" applyNumberFormat="1" applyFont="1" applyBorder="1"/>
    <xf numFmtId="167" fontId="41" fillId="0" borderId="21" xfId="0" applyNumberFormat="1" applyFont="1" applyBorder="1"/>
    <xf numFmtId="167" fontId="39" fillId="0" borderId="12" xfId="0" applyNumberFormat="1" applyFont="1" applyBorder="1" applyAlignment="1">
      <alignment horizontal="left"/>
    </xf>
    <xf numFmtId="167" fontId="42" fillId="0" borderId="28" xfId="0" applyNumberFormat="1" applyFont="1" applyBorder="1" applyAlignment="1">
      <alignment horizontal="left"/>
    </xf>
    <xf numFmtId="167" fontId="39" fillId="0" borderId="0" xfId="0" applyNumberFormat="1" applyFont="1" applyAlignment="1">
      <alignment horizontal="left"/>
    </xf>
    <xf numFmtId="167" fontId="40" fillId="0" borderId="13" xfId="0" applyNumberFormat="1" applyFont="1" applyBorder="1" applyAlignment="1">
      <alignment horizontal="left"/>
    </xf>
    <xf numFmtId="167" fontId="42" fillId="0" borderId="18" xfId="0" applyNumberFormat="1" applyFont="1" applyBorder="1" applyAlignment="1">
      <alignment horizontal="right"/>
    </xf>
    <xf numFmtId="167" fontId="42" fillId="0" borderId="28" xfId="0" applyNumberFormat="1" applyFont="1" applyBorder="1"/>
    <xf numFmtId="167" fontId="42" fillId="0" borderId="35" xfId="0" applyNumberFormat="1" applyFont="1" applyBorder="1"/>
    <xf numFmtId="167" fontId="40" fillId="0" borderId="12" xfId="0" applyNumberFormat="1" applyFont="1" applyBorder="1"/>
    <xf numFmtId="167" fontId="42" fillId="0" borderId="0" xfId="0" applyNumberFormat="1" applyFont="1"/>
    <xf numFmtId="167" fontId="42" fillId="0" borderId="33" xfId="0" applyNumberFormat="1" applyFont="1" applyBorder="1"/>
    <xf numFmtId="167" fontId="42" fillId="0" borderId="21" xfId="0" applyNumberFormat="1" applyFont="1" applyBorder="1" applyAlignment="1">
      <alignment horizontal="right"/>
    </xf>
    <xf numFmtId="167" fontId="42" fillId="0" borderId="30" xfId="0" applyNumberFormat="1" applyFont="1" applyBorder="1"/>
    <xf numFmtId="167" fontId="40" fillId="0" borderId="0" xfId="0" applyNumberFormat="1" applyFont="1"/>
    <xf numFmtId="167" fontId="40" fillId="0" borderId="13" xfId="0" applyNumberFormat="1" applyFont="1" applyBorder="1"/>
    <xf numFmtId="167" fontId="40" fillId="0" borderId="18" xfId="0" applyNumberFormat="1" applyFont="1" applyBorder="1"/>
    <xf numFmtId="167" fontId="40" fillId="0" borderId="28" xfId="0" applyNumberFormat="1" applyFont="1" applyBorder="1"/>
    <xf numFmtId="167" fontId="38" fillId="0" borderId="12" xfId="0" applyNumberFormat="1" applyFont="1" applyBorder="1" applyAlignment="1">
      <alignment horizontal="left"/>
    </xf>
    <xf numFmtId="167" fontId="42" fillId="0" borderId="13" xfId="0" applyNumberFormat="1" applyFont="1" applyBorder="1" applyAlignment="1">
      <alignment horizontal="left"/>
    </xf>
    <xf numFmtId="167" fontId="42" fillId="0" borderId="47" xfId="0" applyNumberFormat="1" applyFont="1" applyBorder="1"/>
    <xf numFmtId="167" fontId="42" fillId="0" borderId="18" xfId="0" applyNumberFormat="1" applyFont="1" applyBorder="1"/>
    <xf numFmtId="167" fontId="42" fillId="0" borderId="13" xfId="0" applyNumberFormat="1" applyFont="1" applyBorder="1"/>
    <xf numFmtId="167" fontId="42" fillId="0" borderId="21" xfId="0" applyNumberFormat="1" applyFont="1" applyBorder="1"/>
    <xf numFmtId="167" fontId="42" fillId="0" borderId="45" xfId="0" applyNumberFormat="1" applyFont="1" applyBorder="1"/>
    <xf numFmtId="167" fontId="42" fillId="0" borderId="46" xfId="0" applyNumberFormat="1" applyFont="1" applyBorder="1"/>
    <xf numFmtId="167" fontId="42" fillId="0" borderId="26" xfId="0" applyNumberFormat="1" applyFont="1" applyBorder="1"/>
    <xf numFmtId="167" fontId="43" fillId="0" borderId="0" xfId="0" applyNumberFormat="1" applyFont="1" applyAlignment="1">
      <alignment horizontal="left"/>
    </xf>
    <xf numFmtId="167" fontId="42" fillId="0" borderId="21" xfId="1" applyNumberFormat="1" applyFont="1" applyBorder="1"/>
    <xf numFmtId="167" fontId="40" fillId="0" borderId="33" xfId="0" applyNumberFormat="1" applyFont="1" applyBorder="1"/>
    <xf numFmtId="167" fontId="41" fillId="0" borderId="18" xfId="0" applyNumberFormat="1" applyFont="1" applyBorder="1"/>
    <xf numFmtId="167" fontId="41" fillId="0" borderId="33" xfId="0" applyNumberFormat="1" applyFont="1" applyBorder="1"/>
    <xf numFmtId="167" fontId="41" fillId="0" borderId="28" xfId="0" applyNumberFormat="1" applyFont="1" applyBorder="1"/>
    <xf numFmtId="167" fontId="41" fillId="0" borderId="12" xfId="0" applyNumberFormat="1" applyFont="1" applyBorder="1"/>
    <xf numFmtId="167" fontId="40" fillId="0" borderId="28" xfId="0" applyNumberFormat="1" applyFont="1" applyBorder="1" applyAlignment="1">
      <alignment horizontal="left"/>
    </xf>
    <xf numFmtId="0" fontId="36" fillId="0" borderId="0" xfId="0" applyFont="1"/>
    <xf numFmtId="0" fontId="36" fillId="0" borderId="13" xfId="0" applyFont="1" applyBorder="1"/>
    <xf numFmtId="167" fontId="44" fillId="0" borderId="26" xfId="0" applyNumberFormat="1" applyFont="1" applyBorder="1"/>
    <xf numFmtId="0" fontId="36" fillId="0" borderId="31" xfId="0" applyFont="1" applyBorder="1"/>
    <xf numFmtId="167" fontId="44" fillId="0" borderId="32" xfId="0" applyNumberFormat="1" applyFont="1" applyBorder="1"/>
    <xf numFmtId="167" fontId="44" fillId="0" borderId="51" xfId="0" applyNumberFormat="1" applyFont="1" applyBorder="1"/>
    <xf numFmtId="167" fontId="42" fillId="0" borderId="28" xfId="0" applyNumberFormat="1" applyFont="1" applyBorder="1" applyAlignment="1">
      <alignment horizontal="right"/>
    </xf>
    <xf numFmtId="167" fontId="42" fillId="0" borderId="33" xfId="0" applyNumberFormat="1" applyFont="1" applyBorder="1" applyAlignment="1">
      <alignment horizontal="right"/>
    </xf>
    <xf numFmtId="167" fontId="42" fillId="0" borderId="34" xfId="0" applyNumberFormat="1" applyFont="1" applyBorder="1"/>
    <xf numFmtId="167" fontId="42" fillId="0" borderId="16" xfId="0" applyNumberFormat="1" applyFont="1" applyBorder="1"/>
    <xf numFmtId="167" fontId="42" fillId="0" borderId="0" xfId="0" applyNumberFormat="1" applyFont="1" applyAlignment="1">
      <alignment horizontal="left"/>
    </xf>
    <xf numFmtId="167" fontId="42" fillId="0" borderId="15" xfId="0" applyNumberFormat="1" applyFont="1" applyBorder="1"/>
    <xf numFmtId="167" fontId="40" fillId="0" borderId="31" xfId="0" applyNumberFormat="1" applyFont="1" applyBorder="1" applyAlignment="1">
      <alignment horizontal="left"/>
    </xf>
    <xf numFmtId="167" fontId="42" fillId="0" borderId="30" xfId="0" applyNumberFormat="1" applyFont="1" applyBorder="1" applyAlignment="1">
      <alignment horizontal="right"/>
    </xf>
    <xf numFmtId="167" fontId="39" fillId="0" borderId="13" xfId="0" applyNumberFormat="1" applyFont="1" applyBorder="1" applyAlignment="1">
      <alignment horizontal="left"/>
    </xf>
    <xf numFmtId="167" fontId="44" fillId="0" borderId="26" xfId="0" applyNumberFormat="1" applyFont="1" applyBorder="1" applyAlignment="1">
      <alignment horizontal="right"/>
    </xf>
    <xf numFmtId="167" fontId="41" fillId="0" borderId="26" xfId="0" applyNumberFormat="1" applyFont="1" applyBorder="1"/>
    <xf numFmtId="167" fontId="42" fillId="0" borderId="12" xfId="0" applyNumberFormat="1" applyFont="1" applyBorder="1"/>
    <xf numFmtId="167" fontId="39" fillId="0" borderId="15" xfId="0" applyNumberFormat="1" applyFont="1" applyBorder="1" applyAlignment="1">
      <alignment horizontal="left"/>
    </xf>
    <xf numFmtId="167" fontId="43" fillId="0" borderId="14" xfId="0" applyNumberFormat="1" applyFont="1" applyBorder="1" applyAlignment="1">
      <alignment horizontal="left"/>
    </xf>
    <xf numFmtId="167" fontId="40" fillId="0" borderId="23" xfId="0" applyNumberFormat="1" applyFont="1" applyBorder="1" applyAlignment="1">
      <alignment horizontal="centerContinuous"/>
    </xf>
    <xf numFmtId="167" fontId="40" fillId="0" borderId="17" xfId="0" applyNumberFormat="1" applyFont="1" applyBorder="1" applyAlignment="1">
      <alignment horizontal="centerContinuous"/>
    </xf>
    <xf numFmtId="167" fontId="40" fillId="0" borderId="24" xfId="0" applyNumberFormat="1" applyFont="1" applyBorder="1" applyAlignment="1">
      <alignment horizontal="centerContinuous"/>
    </xf>
    <xf numFmtId="167" fontId="41" fillId="0" borderId="37" xfId="0" applyNumberFormat="1" applyFont="1" applyBorder="1"/>
    <xf numFmtId="167" fontId="40" fillId="0" borderId="0" xfId="0" applyNumberFormat="1" applyFont="1" applyAlignment="1">
      <alignment horizontal="centerContinuous"/>
    </xf>
    <xf numFmtId="167" fontId="40" fillId="0" borderId="9" xfId="0" applyNumberFormat="1" applyFont="1" applyBorder="1" applyAlignment="1">
      <alignment horizontal="centerContinuous"/>
    </xf>
    <xf numFmtId="167" fontId="40" fillId="0" borderId="10" xfId="0" applyNumberFormat="1" applyFont="1" applyBorder="1" applyAlignment="1">
      <alignment horizontal="centerContinuous"/>
    </xf>
    <xf numFmtId="167" fontId="40" fillId="0" borderId="11" xfId="0" applyNumberFormat="1" applyFont="1" applyBorder="1" applyAlignment="1">
      <alignment horizontal="centerContinuous"/>
    </xf>
    <xf numFmtId="2" fontId="40" fillId="0" borderId="25" xfId="0" applyNumberFormat="1" applyFont="1" applyBorder="1" applyAlignment="1">
      <alignment horizontal="center" vertical="center" wrapText="1"/>
    </xf>
    <xf numFmtId="2" fontId="40" fillId="0" borderId="26" xfId="0" applyNumberFormat="1" applyFont="1" applyBorder="1" applyAlignment="1">
      <alignment horizontal="center" vertical="center" wrapText="1"/>
    </xf>
    <xf numFmtId="167" fontId="40" fillId="0" borderId="15" xfId="0" applyNumberFormat="1" applyFont="1" applyBorder="1" applyAlignment="1">
      <alignment horizontal="centerContinuous"/>
    </xf>
    <xf numFmtId="167" fontId="40" fillId="0" borderId="14" xfId="0" applyNumberFormat="1" applyFont="1" applyBorder="1" applyAlignment="1">
      <alignment horizontal="centerContinuous"/>
    </xf>
    <xf numFmtId="167" fontId="40" fillId="0" borderId="16" xfId="0" applyNumberFormat="1" applyFont="1" applyBorder="1" applyAlignment="1">
      <alignment horizontal="centerContinuous"/>
    </xf>
    <xf numFmtId="167" fontId="40" fillId="0" borderId="29" xfId="0" applyNumberFormat="1" applyFont="1" applyBorder="1" applyAlignment="1">
      <alignment horizontal="center"/>
    </xf>
    <xf numFmtId="167" fontId="40" fillId="0" borderId="26" xfId="0" applyNumberFormat="1" applyFont="1" applyBorder="1" applyAlignment="1">
      <alignment horizontal="center"/>
    </xf>
    <xf numFmtId="167" fontId="38" fillId="0" borderId="27" xfId="0" applyNumberFormat="1" applyFont="1" applyBorder="1" applyAlignment="1">
      <alignment horizontal="left"/>
    </xf>
    <xf numFmtId="167" fontId="41" fillId="0" borderId="45" xfId="0" applyNumberFormat="1" applyFont="1" applyBorder="1"/>
    <xf numFmtId="167" fontId="39" fillId="0" borderId="27" xfId="0" applyNumberFormat="1" applyFont="1" applyBorder="1" applyAlignment="1">
      <alignment horizontal="left"/>
    </xf>
    <xf numFmtId="167" fontId="40" fillId="0" borderId="27" xfId="0" applyNumberFormat="1" applyFont="1" applyBorder="1" applyAlignment="1">
      <alignment horizontal="centerContinuous"/>
    </xf>
    <xf numFmtId="167" fontId="40" fillId="0" borderId="15" xfId="0" applyNumberFormat="1" applyFont="1" applyBorder="1"/>
    <xf numFmtId="167" fontId="40" fillId="0" borderId="34" xfId="0" applyNumberFormat="1" applyFont="1" applyBorder="1"/>
    <xf numFmtId="167" fontId="40" fillId="0" borderId="27" xfId="0" applyNumberFormat="1" applyFont="1" applyBorder="1"/>
    <xf numFmtId="167" fontId="42" fillId="0" borderId="40" xfId="0" applyNumberFormat="1" applyFont="1" applyBorder="1"/>
    <xf numFmtId="167" fontId="42" fillId="0" borderId="51" xfId="0" applyNumberFormat="1" applyFont="1" applyBorder="1"/>
    <xf numFmtId="167" fontId="40" fillId="0" borderId="0" xfId="0" applyNumberFormat="1" applyFont="1" applyAlignment="1">
      <alignment horizontal="left"/>
    </xf>
    <xf numFmtId="167" fontId="40" fillId="0" borderId="38" xfId="0" applyNumberFormat="1" applyFont="1" applyBorder="1"/>
    <xf numFmtId="167" fontId="40" fillId="0" borderId="20" xfId="0" applyNumberFormat="1" applyFont="1" applyBorder="1"/>
    <xf numFmtId="167" fontId="42" fillId="0" borderId="39" xfId="0" applyNumberFormat="1" applyFont="1" applyBorder="1"/>
    <xf numFmtId="167" fontId="40" fillId="0" borderId="45" xfId="0" applyNumberFormat="1" applyFont="1" applyBorder="1"/>
    <xf numFmtId="167" fontId="40" fillId="0" borderId="38" xfId="0" applyNumberFormat="1" applyFont="1" applyBorder="1" applyAlignment="1">
      <alignment horizontal="centerContinuous"/>
    </xf>
    <xf numFmtId="167" fontId="40" fillId="0" borderId="20" xfId="0" applyNumberFormat="1" applyFont="1" applyBorder="1" applyAlignment="1">
      <alignment horizontal="centerContinuous"/>
    </xf>
    <xf numFmtId="167" fontId="40" fillId="0" borderId="29" xfId="0" applyNumberFormat="1" applyFont="1" applyBorder="1" applyAlignment="1">
      <alignment horizontal="centerContinuous"/>
    </xf>
    <xf numFmtId="167" fontId="42" fillId="0" borderId="22" xfId="0" applyNumberFormat="1" applyFont="1" applyBorder="1"/>
    <xf numFmtId="167" fontId="40" fillId="0" borderId="52" xfId="0" applyNumberFormat="1" applyFont="1" applyBorder="1"/>
    <xf numFmtId="167" fontId="41" fillId="0" borderId="51" xfId="0" applyNumberFormat="1" applyFont="1" applyBorder="1"/>
    <xf numFmtId="167" fontId="44" fillId="0" borderId="41" xfId="0" applyNumberFormat="1" applyFont="1" applyBorder="1"/>
    <xf numFmtId="167" fontId="44" fillId="0" borderId="34" xfId="0" applyNumberFormat="1" applyFont="1" applyBorder="1"/>
    <xf numFmtId="167" fontId="42" fillId="0" borderId="27" xfId="0" applyNumberFormat="1" applyFont="1" applyBorder="1"/>
    <xf numFmtId="167" fontId="42" fillId="0" borderId="43" xfId="0" applyNumberFormat="1" applyFont="1" applyBorder="1"/>
    <xf numFmtId="167" fontId="42" fillId="0" borderId="48" xfId="0" applyNumberFormat="1" applyFont="1" applyBorder="1"/>
    <xf numFmtId="167" fontId="42" fillId="0" borderId="41" xfId="0" applyNumberFormat="1" applyFont="1" applyBorder="1"/>
    <xf numFmtId="167" fontId="42" fillId="0" borderId="42" xfId="0" applyNumberFormat="1" applyFont="1" applyBorder="1"/>
    <xf numFmtId="167" fontId="40" fillId="0" borderId="19" xfId="0" applyNumberFormat="1" applyFont="1" applyBorder="1"/>
    <xf numFmtId="167" fontId="41" fillId="0" borderId="46" xfId="0" applyNumberFormat="1" applyFont="1" applyBorder="1"/>
    <xf numFmtId="167" fontId="42" fillId="0" borderId="18" xfId="1" applyNumberFormat="1" applyFont="1" applyBorder="1"/>
    <xf numFmtId="167" fontId="42" fillId="0" borderId="13" xfId="1" applyNumberFormat="1" applyFont="1" applyBorder="1"/>
    <xf numFmtId="167" fontId="40" fillId="0" borderId="50" xfId="0" applyNumberFormat="1" applyFont="1" applyBorder="1"/>
    <xf numFmtId="167" fontId="41" fillId="0" borderId="21" xfId="1" applyNumberFormat="1" applyFont="1" applyBorder="1"/>
    <xf numFmtId="167" fontId="41" fillId="0" borderId="36" xfId="1" applyNumberFormat="1" applyFont="1" applyBorder="1"/>
    <xf numFmtId="167" fontId="40" fillId="0" borderId="20" xfId="0" applyNumberFormat="1" applyFont="1" applyBorder="1" applyAlignment="1">
      <alignment horizontal="center"/>
    </xf>
    <xf numFmtId="167" fontId="41" fillId="0" borderId="49" xfId="0" applyNumberFormat="1" applyFont="1" applyBorder="1"/>
    <xf numFmtId="167" fontId="40" fillId="0" borderId="54" xfId="0" applyNumberFormat="1" applyFont="1" applyBorder="1"/>
    <xf numFmtId="167" fontId="41" fillId="0" borderId="19" xfId="0" applyNumberFormat="1" applyFont="1" applyBorder="1"/>
    <xf numFmtId="167" fontId="40" fillId="0" borderId="38" xfId="0" applyNumberFormat="1" applyFont="1" applyBorder="1" applyAlignment="1">
      <alignment horizontal="left"/>
    </xf>
    <xf numFmtId="167" fontId="41" fillId="0" borderId="44" xfId="0" applyNumberFormat="1" applyFont="1" applyBorder="1"/>
    <xf numFmtId="0" fontId="45" fillId="0" borderId="53" xfId="0" applyFont="1" applyBorder="1"/>
    <xf numFmtId="167" fontId="40" fillId="0" borderId="53" xfId="0" applyNumberFormat="1" applyFont="1" applyBorder="1" applyAlignment="1">
      <alignment horizontal="centerContinuous"/>
    </xf>
    <xf numFmtId="0" fontId="45" fillId="0" borderId="0" xfId="0" applyFont="1"/>
    <xf numFmtId="167" fontId="46" fillId="0" borderId="0" xfId="0" applyNumberFormat="1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/>
    </xf>
    <xf numFmtId="0" fontId="30" fillId="0" borderId="0" xfId="0" applyFont="1"/>
    <xf numFmtId="0" fontId="22" fillId="0" borderId="23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5" fillId="0" borderId="10" xfId="0" applyFont="1" applyBorder="1" applyAlignment="1">
      <alignment horizontal="left"/>
    </xf>
    <xf numFmtId="164" fontId="25" fillId="0" borderId="10" xfId="1" applyFont="1" applyBorder="1"/>
    <xf numFmtId="164" fontId="25" fillId="0" borderId="10" xfId="1" applyFont="1" applyFill="1" applyBorder="1"/>
    <xf numFmtId="0" fontId="35" fillId="0" borderId="12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5" fillId="0" borderId="12" xfId="0" applyFont="1" applyBorder="1"/>
    <xf numFmtId="164" fontId="25" fillId="0" borderId="14" xfId="1" applyFont="1" applyFill="1" applyBorder="1"/>
    <xf numFmtId="0" fontId="23" fillId="0" borderId="9" xfId="0" applyFont="1" applyBorder="1" applyAlignment="1">
      <alignment horizontal="left"/>
    </xf>
    <xf numFmtId="164" fontId="26" fillId="0" borderId="17" xfId="1" applyFont="1" applyFill="1" applyBorder="1" applyAlignment="1">
      <alignment horizontal="left"/>
    </xf>
    <xf numFmtId="2" fontId="22" fillId="0" borderId="33" xfId="0" applyNumberFormat="1" applyFont="1" applyBorder="1" applyAlignment="1">
      <alignment horizontal="center" vertical="center"/>
    </xf>
    <xf numFmtId="164" fontId="25" fillId="0" borderId="35" xfId="1" applyFont="1" applyBorder="1"/>
    <xf numFmtId="164" fontId="25" fillId="0" borderId="33" xfId="1" applyFont="1" applyBorder="1"/>
    <xf numFmtId="164" fontId="22" fillId="0" borderId="33" xfId="1" applyFont="1" applyBorder="1" applyAlignment="1">
      <alignment horizontal="left"/>
    </xf>
    <xf numFmtId="49" fontId="24" fillId="0" borderId="13" xfId="0" applyNumberFormat="1" applyFont="1" applyBorder="1" applyAlignment="1">
      <alignment horizontal="center"/>
    </xf>
    <xf numFmtId="164" fontId="25" fillId="0" borderId="11" xfId="1" applyFont="1" applyBorder="1"/>
    <xf numFmtId="164" fontId="25" fillId="0" borderId="13" xfId="1" applyFont="1" applyBorder="1"/>
    <xf numFmtId="0" fontId="35" fillId="0" borderId="15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164" fontId="22" fillId="0" borderId="34" xfId="1" applyFont="1" applyFill="1" applyBorder="1" applyAlignment="1">
      <alignment horizontal="left"/>
    </xf>
    <xf numFmtId="164" fontId="22" fillId="0" borderId="14" xfId="1" applyFont="1" applyFill="1" applyBorder="1" applyAlignment="1">
      <alignment horizontal="left"/>
    </xf>
    <xf numFmtId="164" fontId="25" fillId="0" borderId="16" xfId="1" applyFont="1" applyFill="1" applyBorder="1"/>
    <xf numFmtId="164" fontId="22" fillId="0" borderId="33" xfId="1" applyFont="1" applyFill="1" applyBorder="1"/>
    <xf numFmtId="164" fontId="22" fillId="0" borderId="13" xfId="1" applyFont="1" applyFill="1" applyBorder="1"/>
    <xf numFmtId="0" fontId="35" fillId="0" borderId="23" xfId="0" applyFont="1" applyBorder="1" applyAlignment="1">
      <alignment horizontal="left"/>
    </xf>
    <xf numFmtId="0" fontId="37" fillId="0" borderId="17" xfId="0" applyFont="1" applyBorder="1" applyAlignment="1">
      <alignment horizontal="left"/>
    </xf>
    <xf numFmtId="164" fontId="26" fillId="0" borderId="26" xfId="1" applyFont="1" applyFill="1" applyBorder="1" applyAlignment="1">
      <alignment horizontal="left"/>
    </xf>
    <xf numFmtId="164" fontId="26" fillId="0" borderId="24" xfId="1" applyFont="1" applyFill="1" applyBorder="1" applyAlignment="1">
      <alignment horizontal="left"/>
    </xf>
    <xf numFmtId="0" fontId="22" fillId="0" borderId="33" xfId="0" applyFont="1" applyBorder="1"/>
    <xf numFmtId="0" fontId="22" fillId="0" borderId="0" xfId="0" applyFont="1"/>
    <xf numFmtId="0" fontId="22" fillId="0" borderId="13" xfId="0" applyFont="1" applyBorder="1"/>
    <xf numFmtId="0" fontId="22" fillId="0" borderId="35" xfId="0" applyFont="1" applyBorder="1"/>
    <xf numFmtId="0" fontId="22" fillId="0" borderId="10" xfId="0" applyFont="1" applyBorder="1"/>
    <xf numFmtId="0" fontId="22" fillId="0" borderId="11" xfId="0" applyFont="1" applyBorder="1"/>
    <xf numFmtId="164" fontId="25" fillId="0" borderId="33" xfId="1" applyFont="1" applyFill="1" applyBorder="1"/>
    <xf numFmtId="164" fontId="25" fillId="0" borderId="13" xfId="1" applyFont="1" applyFill="1" applyBorder="1"/>
    <xf numFmtId="164" fontId="22" fillId="0" borderId="34" xfId="1" applyFont="1" applyFill="1" applyBorder="1"/>
    <xf numFmtId="164" fontId="22" fillId="0" borderId="14" xfId="1" applyFont="1" applyFill="1" applyBorder="1"/>
    <xf numFmtId="0" fontId="35" fillId="0" borderId="17" xfId="0" applyFont="1" applyBorder="1" applyAlignment="1">
      <alignment horizontal="left"/>
    </xf>
    <xf numFmtId="164" fontId="25" fillId="0" borderId="35" xfId="1" applyFont="1" applyFill="1" applyBorder="1"/>
    <xf numFmtId="164" fontId="25" fillId="0" borderId="11" xfId="1" applyFont="1" applyFill="1" applyBorder="1"/>
    <xf numFmtId="166" fontId="13" fillId="0" borderId="4" xfId="0" applyNumberFormat="1" applyFont="1" applyBorder="1" applyAlignment="1">
      <alignment horizontal="left"/>
    </xf>
    <xf numFmtId="164" fontId="25" fillId="0" borderId="34" xfId="1" applyFont="1" applyFill="1" applyBorder="1"/>
    <xf numFmtId="164" fontId="26" fillId="0" borderId="26" xfId="1" applyFont="1" applyFill="1" applyBorder="1" applyAlignment="1">
      <alignment horizontal="right"/>
    </xf>
    <xf numFmtId="164" fontId="26" fillId="0" borderId="17" xfId="1" applyFont="1" applyFill="1" applyBorder="1" applyAlignment="1">
      <alignment horizontal="right"/>
    </xf>
    <xf numFmtId="164" fontId="26" fillId="0" borderId="24" xfId="1" applyFont="1" applyFill="1" applyBorder="1" applyAlignment="1">
      <alignment horizontal="right"/>
    </xf>
    <xf numFmtId="164" fontId="22" fillId="0" borderId="33" xfId="1" applyFont="1" applyFill="1" applyBorder="1" applyAlignment="1">
      <alignment horizontal="right"/>
    </xf>
    <xf numFmtId="164" fontId="22" fillId="0" borderId="13" xfId="1" applyFont="1" applyFill="1" applyBorder="1" applyAlignment="1">
      <alignment horizontal="right"/>
    </xf>
    <xf numFmtId="166" fontId="13" fillId="0" borderId="4" xfId="1" applyNumberFormat="1" applyFont="1" applyFill="1" applyBorder="1" applyAlignment="1">
      <alignment horizontal="left"/>
    </xf>
    <xf numFmtId="166" fontId="13" fillId="0" borderId="0" xfId="1" applyNumberFormat="1" applyFont="1" applyFill="1" applyBorder="1" applyAlignment="1">
      <alignment horizontal="left"/>
    </xf>
    <xf numFmtId="2" fontId="22" fillId="0" borderId="12" xfId="0" applyNumberFormat="1" applyFont="1" applyBorder="1" applyAlignment="1">
      <alignment horizontal="center" vertical="center"/>
    </xf>
    <xf numFmtId="164" fontId="25" fillId="0" borderId="9" xfId="1" applyFont="1" applyBorder="1"/>
    <xf numFmtId="164" fontId="25" fillId="0" borderId="12" xfId="1" applyFont="1" applyBorder="1"/>
    <xf numFmtId="164" fontId="22" fillId="0" borderId="12" xfId="1" applyFont="1" applyBorder="1" applyAlignment="1">
      <alignment horizontal="left"/>
    </xf>
    <xf numFmtId="164" fontId="22" fillId="0" borderId="13" xfId="1" applyFont="1" applyBorder="1" applyAlignment="1">
      <alignment horizontal="left"/>
    </xf>
    <xf numFmtId="164" fontId="22" fillId="0" borderId="15" xfId="1" applyFont="1" applyFill="1" applyBorder="1" applyAlignment="1">
      <alignment horizontal="left"/>
    </xf>
    <xf numFmtId="164" fontId="22" fillId="0" borderId="16" xfId="1" applyFont="1" applyFill="1" applyBorder="1" applyAlignment="1">
      <alignment horizontal="left"/>
    </xf>
    <xf numFmtId="164" fontId="22" fillId="0" borderId="12" xfId="1" applyFont="1" applyFill="1" applyBorder="1"/>
    <xf numFmtId="164" fontId="26" fillId="0" borderId="23" xfId="1" applyFont="1" applyFill="1" applyBorder="1" applyAlignment="1">
      <alignment horizontal="left"/>
    </xf>
    <xf numFmtId="0" fontId="22" fillId="0" borderId="12" xfId="0" applyFont="1" applyBorder="1"/>
    <xf numFmtId="0" fontId="22" fillId="0" borderId="9" xfId="0" applyFont="1" applyBorder="1"/>
    <xf numFmtId="164" fontId="25" fillId="0" borderId="12" xfId="1" applyFont="1" applyFill="1" applyBorder="1"/>
    <xf numFmtId="164" fontId="22" fillId="0" borderId="15" xfId="1" applyFont="1" applyFill="1" applyBorder="1"/>
    <xf numFmtId="164" fontId="22" fillId="0" borderId="16" xfId="1" applyFont="1" applyFill="1" applyBorder="1"/>
    <xf numFmtId="164" fontId="25" fillId="0" borderId="9" xfId="1" applyFont="1" applyFill="1" applyBorder="1"/>
    <xf numFmtId="164" fontId="25" fillId="0" borderId="15" xfId="1" applyFont="1" applyFill="1" applyBorder="1"/>
    <xf numFmtId="164" fontId="26" fillId="0" borderId="23" xfId="1" applyFont="1" applyFill="1" applyBorder="1" applyAlignment="1">
      <alignment horizontal="right"/>
    </xf>
    <xf numFmtId="164" fontId="22" fillId="0" borderId="12" xfId="1" applyFont="1" applyFill="1" applyBorder="1" applyAlignment="1">
      <alignment horizontal="right"/>
    </xf>
    <xf numFmtId="0" fontId="56" fillId="0" borderId="0" xfId="0" applyFont="1" applyAlignment="1">
      <alignment horizontal="left"/>
    </xf>
    <xf numFmtId="167" fontId="53" fillId="0" borderId="0" xfId="0" applyNumberFormat="1" applyFont="1"/>
    <xf numFmtId="0" fontId="58" fillId="0" borderId="0" xfId="0" applyFont="1"/>
    <xf numFmtId="167" fontId="59" fillId="0" borderId="0" xfId="0" applyNumberFormat="1" applyFont="1"/>
    <xf numFmtId="0" fontId="59" fillId="0" borderId="0" xfId="0" applyFont="1"/>
    <xf numFmtId="167" fontId="59" fillId="0" borderId="0" xfId="0" applyNumberFormat="1" applyFont="1" applyAlignment="1">
      <alignment horizontal="center" vertical="center"/>
    </xf>
    <xf numFmtId="0" fontId="54" fillId="0" borderId="23" xfId="0" applyFont="1" applyBorder="1" applyAlignment="1">
      <alignment horizontal="left"/>
    </xf>
    <xf numFmtId="0" fontId="61" fillId="0" borderId="17" xfId="0" applyFont="1" applyBorder="1" applyAlignment="1">
      <alignment horizontal="left" vertical="center"/>
    </xf>
    <xf numFmtId="2" fontId="60" fillId="0" borderId="23" xfId="0" applyNumberFormat="1" applyFont="1" applyBorder="1" applyAlignment="1">
      <alignment horizontal="center" vertical="center"/>
    </xf>
    <xf numFmtId="49" fontId="60" fillId="0" borderId="24" xfId="0" applyNumberFormat="1" applyFont="1" applyBorder="1" applyAlignment="1">
      <alignment horizontal="center"/>
    </xf>
    <xf numFmtId="2" fontId="60" fillId="0" borderId="26" xfId="0" applyNumberFormat="1" applyFont="1" applyBorder="1" applyAlignment="1">
      <alignment horizontal="center" vertical="center"/>
    </xf>
    <xf numFmtId="49" fontId="60" fillId="0" borderId="17" xfId="0" applyNumberFormat="1" applyFont="1" applyBorder="1" applyAlignment="1">
      <alignment horizontal="center"/>
    </xf>
    <xf numFmtId="49" fontId="60" fillId="0" borderId="17" xfId="0" applyNumberFormat="1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/>
    </xf>
    <xf numFmtId="49" fontId="60" fillId="0" borderId="25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167" fontId="59" fillId="0" borderId="0" xfId="0" applyNumberFormat="1" applyFont="1" applyAlignment="1">
      <alignment vertical="center"/>
    </xf>
    <xf numFmtId="0" fontId="53" fillId="0" borderId="0" xfId="0" applyFont="1" applyAlignment="1">
      <alignment horizontal="left"/>
    </xf>
    <xf numFmtId="0" fontId="53" fillId="0" borderId="0" xfId="0" applyFont="1"/>
    <xf numFmtId="164" fontId="12" fillId="0" borderId="0" xfId="1" applyFont="1" applyFill="1" applyBorder="1"/>
    <xf numFmtId="165" fontId="12" fillId="0" borderId="0" xfId="20" applyFont="1" applyFill="1" applyBorder="1"/>
    <xf numFmtId="0" fontId="58" fillId="0" borderId="9" xfId="0" applyFont="1" applyBorder="1" applyAlignment="1">
      <alignment horizontal="left" vertical="center"/>
    </xf>
    <xf numFmtId="0" fontId="59" fillId="0" borderId="10" xfId="0" applyFont="1" applyBorder="1" applyAlignment="1">
      <alignment vertical="center"/>
    </xf>
    <xf numFmtId="167" fontId="59" fillId="0" borderId="10" xfId="0" applyNumberFormat="1" applyFont="1" applyBorder="1" applyAlignment="1">
      <alignment vertical="center"/>
    </xf>
    <xf numFmtId="0" fontId="59" fillId="0" borderId="12" xfId="0" applyFont="1" applyBorder="1"/>
    <xf numFmtId="0" fontId="59" fillId="0" borderId="15" xfId="0" applyFont="1" applyBorder="1"/>
    <xf numFmtId="0" fontId="56" fillId="0" borderId="14" xfId="0" applyFont="1" applyBorder="1" applyAlignment="1">
      <alignment horizontal="left"/>
    </xf>
    <xf numFmtId="0" fontId="58" fillId="0" borderId="10" xfId="0" applyFont="1" applyBorder="1" applyAlignment="1">
      <alignment vertical="center"/>
    </xf>
    <xf numFmtId="0" fontId="59" fillId="0" borderId="12" xfId="0" applyFont="1" applyBorder="1" applyAlignment="1">
      <alignment horizontal="left"/>
    </xf>
    <xf numFmtId="167" fontId="59" fillId="0" borderId="14" xfId="0" applyNumberFormat="1" applyFont="1" applyBorder="1"/>
    <xf numFmtId="0" fontId="58" fillId="0" borderId="55" xfId="0" applyFont="1" applyBorder="1" applyAlignment="1">
      <alignment vertical="center"/>
    </xf>
    <xf numFmtId="167" fontId="59" fillId="0" borderId="55" xfId="0" applyNumberFormat="1" applyFont="1" applyBorder="1" applyAlignment="1">
      <alignment vertical="center"/>
    </xf>
    <xf numFmtId="0" fontId="59" fillId="0" borderId="9" xfId="0" applyFont="1" applyBorder="1" applyAlignment="1">
      <alignment horizontal="left" vertical="center"/>
    </xf>
    <xf numFmtId="0" fontId="58" fillId="0" borderId="14" xfId="0" applyFont="1" applyBorder="1" applyAlignment="1">
      <alignment horizontal="left"/>
    </xf>
    <xf numFmtId="0" fontId="59" fillId="0" borderId="55" xfId="0" applyFont="1" applyBorder="1"/>
    <xf numFmtId="167" fontId="59" fillId="0" borderId="55" xfId="0" applyNumberFormat="1" applyFont="1" applyBorder="1"/>
    <xf numFmtId="167" fontId="59" fillId="0" borderId="33" xfId="0" applyNumberFormat="1" applyFont="1" applyBorder="1" applyAlignment="1">
      <alignment horizontal="center" vertical="center"/>
    </xf>
    <xf numFmtId="167" fontId="59" fillId="0" borderId="35" xfId="0" applyNumberFormat="1" applyFont="1" applyBorder="1" applyAlignment="1">
      <alignment vertical="center"/>
    </xf>
    <xf numFmtId="167" fontId="53" fillId="0" borderId="33" xfId="0" applyNumberFormat="1" applyFont="1" applyBorder="1"/>
    <xf numFmtId="167" fontId="53" fillId="0" borderId="34" xfId="0" applyNumberFormat="1" applyFont="1" applyBorder="1"/>
    <xf numFmtId="167" fontId="59" fillId="0" borderId="33" xfId="0" applyNumberFormat="1" applyFont="1" applyBorder="1"/>
    <xf numFmtId="167" fontId="59" fillId="0" borderId="56" xfId="0" applyNumberFormat="1" applyFont="1" applyBorder="1" applyAlignment="1">
      <alignment vertical="center"/>
    </xf>
    <xf numFmtId="167" fontId="59" fillId="0" borderId="34" xfId="0" applyNumberFormat="1" applyFont="1" applyBorder="1"/>
    <xf numFmtId="167" fontId="59" fillId="0" borderId="33" xfId="0" applyNumberFormat="1" applyFont="1" applyBorder="1" applyAlignment="1">
      <alignment vertical="center"/>
    </xf>
    <xf numFmtId="167" fontId="59" fillId="0" borderId="56" xfId="0" applyNumberFormat="1" applyFont="1" applyBorder="1"/>
    <xf numFmtId="0" fontId="30" fillId="0" borderId="12" xfId="0" applyFont="1" applyBorder="1"/>
    <xf numFmtId="0" fontId="59" fillId="0" borderId="57" xfId="0" applyFont="1" applyBorder="1" applyAlignment="1">
      <alignment horizontal="left" vertical="center"/>
    </xf>
    <xf numFmtId="0" fontId="59" fillId="0" borderId="12" xfId="0" applyFont="1" applyBorder="1" applyAlignment="1">
      <alignment horizontal="left" vertical="center"/>
    </xf>
    <xf numFmtId="0" fontId="59" fillId="0" borderId="57" xfId="0" applyFont="1" applyBorder="1" applyAlignment="1">
      <alignment horizontal="left"/>
    </xf>
    <xf numFmtId="0" fontId="59" fillId="0" borderId="58" xfId="0" applyFont="1" applyBorder="1" applyAlignment="1">
      <alignment horizontal="left" vertical="center"/>
    </xf>
    <xf numFmtId="0" fontId="59" fillId="0" borderId="59" xfId="0" applyFont="1" applyBorder="1" applyAlignment="1">
      <alignment vertical="center"/>
    </xf>
    <xf numFmtId="167" fontId="59" fillId="0" borderId="60" xfId="0" applyNumberFormat="1" applyFont="1" applyBorder="1" applyAlignment="1">
      <alignment vertical="center"/>
    </xf>
    <xf numFmtId="167" fontId="59" fillId="0" borderId="59" xfId="0" applyNumberFormat="1" applyFont="1" applyBorder="1" applyAlignment="1">
      <alignment vertical="center"/>
    </xf>
    <xf numFmtId="0" fontId="37" fillId="0" borderId="12" xfId="0" applyFont="1" applyBorder="1" applyAlignment="1">
      <alignment horizontal="left"/>
    </xf>
    <xf numFmtId="0" fontId="33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28" fillId="2" borderId="0" xfId="0" applyFont="1" applyFill="1" applyAlignment="1">
      <alignment horizontal="left"/>
    </xf>
    <xf numFmtId="0" fontId="35" fillId="0" borderId="0" xfId="0" applyFont="1" applyAlignment="1">
      <alignment horizontal="left"/>
    </xf>
    <xf numFmtId="49" fontId="66" fillId="0" borderId="35" xfId="0" applyNumberFormat="1" applyFont="1" applyBorder="1" applyAlignment="1">
      <alignment horizontal="center" vertical="center" wrapText="1"/>
    </xf>
    <xf numFmtId="49" fontId="66" fillId="0" borderId="33" xfId="0" applyNumberFormat="1" applyFont="1" applyBorder="1" applyAlignment="1">
      <alignment horizontal="center" vertical="center" wrapText="1"/>
    </xf>
    <xf numFmtId="49" fontId="66" fillId="0" borderId="34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62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0" fillId="0" borderId="9" xfId="0" applyFont="1" applyBorder="1" applyAlignment="1">
      <alignment horizontal="left" vertical="center"/>
    </xf>
    <xf numFmtId="0" fontId="60" fillId="0" borderId="10" xfId="0" applyFont="1" applyBorder="1" applyAlignment="1">
      <alignment horizontal="left" vertical="center"/>
    </xf>
    <xf numFmtId="0" fontId="60" fillId="0" borderId="12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15" xfId="0" applyFont="1" applyBorder="1" applyAlignment="1">
      <alignment horizontal="left" vertical="center"/>
    </xf>
    <xf numFmtId="0" fontId="60" fillId="0" borderId="14" xfId="0" applyFont="1" applyBorder="1" applyAlignment="1">
      <alignment horizontal="left" vertical="center"/>
    </xf>
    <xf numFmtId="0" fontId="51" fillId="0" borderId="0" xfId="0" applyFont="1" applyAlignment="1">
      <alignment horizontal="left"/>
    </xf>
    <xf numFmtId="167" fontId="29" fillId="0" borderId="0" xfId="0" applyNumberFormat="1" applyFont="1" applyAlignment="1">
      <alignment horizontal="center"/>
    </xf>
    <xf numFmtId="167" fontId="40" fillId="0" borderId="0" xfId="0" applyNumberFormat="1" applyFont="1" applyAlignment="1">
      <alignment horizontal="center"/>
    </xf>
    <xf numFmtId="167" fontId="63" fillId="0" borderId="0" xfId="0" applyNumberFormat="1" applyFont="1" applyAlignment="1">
      <alignment horizontal="center"/>
    </xf>
    <xf numFmtId="167" fontId="64" fillId="0" borderId="0" xfId="0" applyNumberFormat="1" applyFont="1" applyAlignment="1">
      <alignment horizontal="center"/>
    </xf>
  </cellXfs>
  <cellStyles count="24">
    <cellStyle name="Millares" xfId="1" builtinId="3"/>
    <cellStyle name="Millares 2" xfId="22" xr:uid="{00000000-0005-0000-0000-000001000000}"/>
    <cellStyle name="Moneda" xfId="20" builtinId="4"/>
    <cellStyle name="Moneda 2" xfId="23" xr:uid="{00000000-0005-0000-0000-000003000000}"/>
    <cellStyle name="Normal" xfId="0" builtinId="0"/>
    <cellStyle name="Normal 2" xfId="21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57580</xdr:colOff>
      <xdr:row>1</xdr:row>
      <xdr:rowOff>105062</xdr:rowOff>
    </xdr:from>
    <xdr:to>
      <xdr:col>5</xdr:col>
      <xdr:colOff>1116440</xdr:colOff>
      <xdr:row>4</xdr:row>
      <xdr:rowOff>436705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195163" y="295562"/>
          <a:ext cx="1355194" cy="765560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48688</xdr:colOff>
      <xdr:row>3</xdr:row>
      <xdr:rowOff>72489</xdr:rowOff>
    </xdr:from>
    <xdr:to>
      <xdr:col>4</xdr:col>
      <xdr:colOff>1476375</xdr:colOff>
      <xdr:row>5</xdr:row>
      <xdr:rowOff>142876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03469" y="572552"/>
          <a:ext cx="1713437" cy="89191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S72"/>
  <sheetViews>
    <sheetView showGridLines="0" topLeftCell="A34" zoomScale="90" zoomScaleNormal="90" zoomScaleSheetLayoutView="75" workbookViewId="0">
      <selection activeCell="F51" sqref="F51"/>
    </sheetView>
  </sheetViews>
  <sheetFormatPr baseColWidth="10" defaultColWidth="9.28515625" defaultRowHeight="15"/>
  <cols>
    <col min="1" max="1" width="1.42578125" style="17" customWidth="1"/>
    <col min="2" max="2" width="0.5703125" style="17" customWidth="1"/>
    <col min="3" max="3" width="2.5703125" style="17" customWidth="1"/>
    <col min="4" max="4" width="0.5703125" style="17" customWidth="1"/>
    <col min="5" max="5" width="1.28515625" style="18" customWidth="1"/>
    <col min="6" max="6" width="51.7109375" style="18" customWidth="1"/>
    <col min="7" max="7" width="18.28515625" style="18" customWidth="1"/>
    <col min="8" max="8" width="1.42578125" style="18" customWidth="1"/>
    <col min="9" max="9" width="19.28515625" style="18" customWidth="1"/>
    <col min="10" max="10" width="0.7109375" style="18" customWidth="1"/>
    <col min="11" max="11" width="16.42578125" style="5" customWidth="1"/>
    <col min="12" max="12" width="1.28515625" style="18" customWidth="1"/>
    <col min="13" max="13" width="2.42578125" style="19" customWidth="1"/>
    <col min="14" max="14" width="9.28515625" style="19" customWidth="1"/>
    <col min="15" max="15" width="11.42578125" style="19" customWidth="1"/>
    <col min="16" max="16" width="9.28515625" style="19" customWidth="1"/>
    <col min="17" max="17" width="9.28515625" style="20" customWidth="1"/>
    <col min="18" max="25" width="9.28515625" style="17" customWidth="1"/>
    <col min="26" max="16384" width="9.28515625" style="17"/>
  </cols>
  <sheetData>
    <row r="2" spans="3:19" ht="13.5" customHeight="1" thickBot="1"/>
    <row r="3" spans="3:19" ht="6" customHeight="1">
      <c r="C3" s="21"/>
      <c r="D3" s="22"/>
      <c r="E3" s="23"/>
      <c r="F3" s="23"/>
      <c r="G3" s="23"/>
      <c r="H3" s="23"/>
      <c r="I3" s="24"/>
      <c r="J3" s="24"/>
      <c r="K3" s="42"/>
      <c r="L3" s="24"/>
      <c r="M3" s="39"/>
    </row>
    <row r="4" spans="3:19">
      <c r="C4" s="25"/>
      <c r="I4" s="59"/>
      <c r="J4" s="59"/>
      <c r="K4" s="60"/>
      <c r="L4" s="59"/>
      <c r="M4" s="40"/>
    </row>
    <row r="5" spans="3:19" ht="41.1" customHeight="1">
      <c r="C5" s="25"/>
      <c r="E5" s="313" t="s">
        <v>97</v>
      </c>
      <c r="F5" s="313"/>
      <c r="G5" s="313"/>
      <c r="H5" s="313"/>
      <c r="I5" s="313"/>
      <c r="J5" s="313"/>
      <c r="K5" s="313"/>
      <c r="L5" s="313"/>
      <c r="M5" s="40"/>
    </row>
    <row r="6" spans="3:19" ht="4.5" customHeight="1">
      <c r="C6" s="25"/>
      <c r="E6" s="61"/>
      <c r="F6" s="61"/>
      <c r="G6" s="61"/>
      <c r="H6" s="61"/>
      <c r="I6" s="61"/>
      <c r="J6" s="61"/>
      <c r="K6" s="62"/>
      <c r="L6" s="61"/>
      <c r="M6" s="40"/>
    </row>
    <row r="7" spans="3:19" ht="18.75" customHeight="1">
      <c r="C7" s="25"/>
      <c r="E7" s="313" t="s">
        <v>70</v>
      </c>
      <c r="F7" s="313"/>
      <c r="G7" s="313"/>
      <c r="H7" s="313"/>
      <c r="I7" s="313"/>
      <c r="J7" s="313"/>
      <c r="K7" s="313"/>
      <c r="L7" s="313"/>
      <c r="M7" s="40"/>
    </row>
    <row r="8" spans="3:19" ht="5.25" customHeight="1">
      <c r="C8" s="25"/>
      <c r="E8" s="63"/>
      <c r="F8" s="63"/>
      <c r="G8" s="63"/>
      <c r="H8" s="63"/>
      <c r="I8" s="63"/>
      <c r="J8" s="63"/>
      <c r="K8" s="64"/>
      <c r="L8" s="63"/>
      <c r="M8" s="40"/>
    </row>
    <row r="9" spans="3:19">
      <c r="C9" s="25"/>
      <c r="E9" s="314" t="s">
        <v>141</v>
      </c>
      <c r="F9" s="314"/>
      <c r="G9" s="314"/>
      <c r="H9" s="314"/>
      <c r="I9" s="314"/>
      <c r="J9" s="314"/>
      <c r="K9" s="314"/>
      <c r="L9" s="314"/>
      <c r="M9" s="40"/>
    </row>
    <row r="10" spans="3:19" ht="5.25" customHeight="1">
      <c r="C10" s="25"/>
      <c r="E10" s="63"/>
      <c r="F10" s="63"/>
      <c r="G10" s="63"/>
      <c r="H10" s="63"/>
      <c r="I10" s="63"/>
      <c r="J10" s="63"/>
      <c r="K10" s="64"/>
      <c r="L10" s="63"/>
      <c r="M10" s="40"/>
    </row>
    <row r="11" spans="3:19">
      <c r="C11" s="25"/>
      <c r="E11" s="315" t="s">
        <v>1</v>
      </c>
      <c r="F11" s="315"/>
      <c r="G11" s="315"/>
      <c r="H11" s="315"/>
      <c r="I11" s="315"/>
      <c r="J11" s="315"/>
      <c r="K11" s="315"/>
      <c r="L11" s="315"/>
      <c r="M11" s="40"/>
    </row>
    <row r="12" spans="3:19" ht="4.5" customHeight="1">
      <c r="C12" s="25"/>
      <c r="D12" s="38"/>
      <c r="E12" s="183"/>
      <c r="F12" s="183"/>
      <c r="G12" s="183"/>
      <c r="H12" s="183"/>
      <c r="I12" s="183"/>
      <c r="J12" s="183"/>
      <c r="K12" s="183"/>
      <c r="L12" s="183"/>
      <c r="M12" s="40"/>
    </row>
    <row r="13" spans="3:19" ht="16.5">
      <c r="C13" s="25"/>
      <c r="D13" s="38"/>
      <c r="E13" s="265"/>
      <c r="F13" s="266" t="s">
        <v>0</v>
      </c>
      <c r="G13" s="267" t="str">
        <f>+'Balance detallado'!F8</f>
        <v>septiembre 2024</v>
      </c>
      <c r="H13" s="268"/>
      <c r="I13" s="269" t="str">
        <f>+'Balance detallado'!G8</f>
        <v>agosto 2024</v>
      </c>
      <c r="J13" s="270"/>
      <c r="K13" s="271" t="s">
        <v>87</v>
      </c>
      <c r="L13" s="268"/>
      <c r="M13" s="272"/>
      <c r="N13" s="18"/>
      <c r="Q13" s="19"/>
      <c r="R13" s="19"/>
      <c r="S13" s="20"/>
    </row>
    <row r="14" spans="3:19">
      <c r="C14" s="25"/>
      <c r="D14" s="38"/>
      <c r="E14" s="190"/>
      <c r="F14" s="185"/>
      <c r="G14" s="241" t="s">
        <v>99</v>
      </c>
      <c r="H14" s="205"/>
      <c r="I14" s="201" t="s">
        <v>100</v>
      </c>
      <c r="J14" s="186"/>
      <c r="K14" s="187" t="s">
        <v>101</v>
      </c>
      <c r="L14" s="205"/>
      <c r="M14" s="26"/>
      <c r="N14" s="18"/>
      <c r="Q14" s="19"/>
      <c r="R14" s="19"/>
      <c r="S14" s="20"/>
    </row>
    <row r="15" spans="3:19" ht="19.5" customHeight="1">
      <c r="C15" s="25"/>
      <c r="D15" s="38"/>
      <c r="E15" s="191" t="s">
        <v>107</v>
      </c>
      <c r="F15" s="192"/>
      <c r="G15" s="242">
        <f>+'Balance detallado'!F10</f>
        <v>807074.09000000008</v>
      </c>
      <c r="H15" s="206"/>
      <c r="I15" s="202">
        <f>+'Balance detallado'!G10</f>
        <v>1048720.2</v>
      </c>
      <c r="J15" s="193"/>
      <c r="K15" s="194">
        <f t="shared" ref="K15:K20" si="0">+G15-I15</f>
        <v>-241646.10999999987</v>
      </c>
      <c r="L15" s="206"/>
      <c r="M15" s="26"/>
      <c r="N15" s="18"/>
      <c r="Q15" s="19"/>
      <c r="R15" s="19"/>
      <c r="S15" s="20"/>
    </row>
    <row r="16" spans="3:19" ht="19.5" customHeight="1">
      <c r="C16" s="25"/>
      <c r="D16" s="38"/>
      <c r="E16" s="195" t="s">
        <v>108</v>
      </c>
      <c r="F16" s="196"/>
      <c r="G16" s="243">
        <f>+'Balance detallado'!F16</f>
        <v>181454409.06999999</v>
      </c>
      <c r="H16" s="207"/>
      <c r="I16" s="203">
        <f>+'Balance detallado'!G16</f>
        <v>181454409.06999999</v>
      </c>
      <c r="J16" s="44"/>
      <c r="K16" s="45">
        <f t="shared" si="0"/>
        <v>0</v>
      </c>
      <c r="L16" s="207"/>
      <c r="M16" s="26"/>
      <c r="N16" s="18"/>
      <c r="Q16" s="19"/>
      <c r="R16" s="19"/>
      <c r="S16" s="20"/>
    </row>
    <row r="17" spans="3:19" ht="19.5" customHeight="1">
      <c r="C17" s="25"/>
      <c r="D17" s="38"/>
      <c r="E17" s="195" t="s">
        <v>109</v>
      </c>
      <c r="F17" s="196"/>
      <c r="G17" s="243">
        <f>+'Balance detallado'!F19</f>
        <v>4902086.3700000048</v>
      </c>
      <c r="H17" s="207"/>
      <c r="I17" s="203">
        <f>+'Balance detallado'!G19</f>
        <v>4910518.9900000095</v>
      </c>
      <c r="J17" s="44"/>
      <c r="K17" s="45">
        <f t="shared" si="0"/>
        <v>-8432.6200000047684</v>
      </c>
      <c r="L17" s="207"/>
      <c r="M17" s="26"/>
      <c r="N17" s="18"/>
      <c r="Q17" s="19"/>
      <c r="R17" s="19"/>
      <c r="S17" s="20"/>
    </row>
    <row r="18" spans="3:19" ht="19.5" customHeight="1">
      <c r="C18" s="25"/>
      <c r="D18" s="38"/>
      <c r="E18" s="195" t="s">
        <v>110</v>
      </c>
      <c r="F18" s="196"/>
      <c r="G18" s="243">
        <f>+'Balance detallado'!F38</f>
        <v>2666929.5399999996</v>
      </c>
      <c r="H18" s="207"/>
      <c r="I18" s="203">
        <f>+'Balance detallado'!G38</f>
        <v>2683594.67</v>
      </c>
      <c r="J18" s="44"/>
      <c r="K18" s="45">
        <f t="shared" si="0"/>
        <v>-16665.130000000354</v>
      </c>
      <c r="L18" s="207"/>
      <c r="M18" s="26"/>
      <c r="N18" s="18"/>
      <c r="Q18" s="19"/>
      <c r="R18" s="19"/>
      <c r="S18" s="20"/>
    </row>
    <row r="19" spans="3:19" ht="19.5" customHeight="1">
      <c r="C19" s="25"/>
      <c r="D19" s="38"/>
      <c r="E19" s="197" t="s">
        <v>116</v>
      </c>
      <c r="F19" s="196"/>
      <c r="G19" s="244">
        <f>+'Balance detallado'!F41</f>
        <v>5356190.1400000006</v>
      </c>
      <c r="H19" s="245"/>
      <c r="I19" s="204">
        <f>+'Balance detallado'!G41</f>
        <v>5380794.4200000009</v>
      </c>
      <c r="J19" s="46"/>
      <c r="K19" s="45">
        <f t="shared" si="0"/>
        <v>-24604.280000000261</v>
      </c>
      <c r="L19" s="207"/>
      <c r="M19" s="26"/>
      <c r="N19" s="18"/>
      <c r="Q19" s="19"/>
      <c r="R19" s="19"/>
      <c r="S19" s="20"/>
    </row>
    <row r="20" spans="3:19" ht="19.5" customHeight="1">
      <c r="C20" s="25"/>
      <c r="D20" s="38"/>
      <c r="E20" s="208" t="s">
        <v>111</v>
      </c>
      <c r="F20" s="209"/>
      <c r="G20" s="246">
        <f>+'Balance detallado'!F47</f>
        <v>50831.01999999996</v>
      </c>
      <c r="H20" s="247"/>
      <c r="I20" s="210">
        <f>+'Balance detallado'!G47</f>
        <v>51715.010000000009</v>
      </c>
      <c r="J20" s="211"/>
      <c r="K20" s="198">
        <f t="shared" si="0"/>
        <v>-883.99000000004889</v>
      </c>
      <c r="L20" s="212"/>
      <c r="M20" s="4"/>
      <c r="N20" s="5"/>
      <c r="Q20" s="19"/>
      <c r="R20" s="19"/>
      <c r="S20" s="20"/>
    </row>
    <row r="21" spans="3:19" ht="5.25" customHeight="1">
      <c r="C21" s="25"/>
      <c r="D21" s="38"/>
      <c r="E21" s="215"/>
      <c r="F21" s="196"/>
      <c r="G21" s="248"/>
      <c r="H21" s="214"/>
      <c r="I21" s="213"/>
      <c r="J21" s="47"/>
      <c r="K21" s="47"/>
      <c r="L21" s="214"/>
      <c r="M21" s="4"/>
      <c r="N21" s="5"/>
      <c r="Q21" s="27"/>
      <c r="R21" s="19"/>
      <c r="S21" s="20"/>
    </row>
    <row r="22" spans="3:19" ht="21" customHeight="1">
      <c r="C22" s="25"/>
      <c r="D22" s="38"/>
      <c r="E22" s="215"/>
      <c r="F22" s="216" t="s">
        <v>71</v>
      </c>
      <c r="G22" s="249">
        <f>SUM(G15:G20)</f>
        <v>195237520.22999999</v>
      </c>
      <c r="H22" s="218"/>
      <c r="I22" s="217">
        <f>SUM(I15:I20)</f>
        <v>195529752.35999995</v>
      </c>
      <c r="J22" s="200"/>
      <c r="K22" s="200">
        <f>SUM(K15:K20)</f>
        <v>-292232.1300000053</v>
      </c>
      <c r="L22" s="218"/>
      <c r="M22" s="4"/>
      <c r="N22" s="5"/>
      <c r="Q22" s="19"/>
      <c r="R22" s="19"/>
      <c r="S22" s="20"/>
    </row>
    <row r="23" spans="3:19" ht="8.25" customHeight="1">
      <c r="C23" s="25"/>
      <c r="D23" s="38"/>
      <c r="E23" s="191"/>
      <c r="F23" s="196"/>
      <c r="G23" s="250"/>
      <c r="H23" s="221"/>
      <c r="I23" s="219"/>
      <c r="J23" s="220"/>
      <c r="K23" s="220"/>
      <c r="L23" s="221"/>
      <c r="M23" s="4"/>
      <c r="N23" s="5"/>
      <c r="Q23" s="19"/>
      <c r="R23" s="19"/>
      <c r="S23" s="20"/>
    </row>
    <row r="24" spans="3:19" ht="12.75" customHeight="1">
      <c r="C24" s="25"/>
      <c r="D24" s="38"/>
      <c r="E24" s="312" t="s">
        <v>106</v>
      </c>
      <c r="F24" s="188"/>
      <c r="G24" s="250"/>
      <c r="H24" s="221"/>
      <c r="I24" s="219"/>
      <c r="J24" s="220"/>
      <c r="K24" s="220"/>
      <c r="L24" s="221"/>
      <c r="M24" s="4"/>
      <c r="N24" s="5"/>
      <c r="Q24" s="19"/>
      <c r="R24" s="19"/>
      <c r="S24" s="20"/>
    </row>
    <row r="25" spans="3:19" ht="6" customHeight="1">
      <c r="C25" s="25"/>
      <c r="D25" s="38"/>
      <c r="E25" s="208"/>
      <c r="F25" s="196"/>
      <c r="G25" s="250"/>
      <c r="H25" s="221"/>
      <c r="I25" s="219"/>
      <c r="J25" s="220"/>
      <c r="K25" s="220"/>
      <c r="L25" s="221"/>
      <c r="M25" s="4"/>
      <c r="N25" s="5"/>
      <c r="Q25" s="19"/>
      <c r="R25" s="19"/>
      <c r="S25" s="20"/>
    </row>
    <row r="26" spans="3:19" ht="14.25" customHeight="1">
      <c r="C26" s="25"/>
      <c r="D26" s="38"/>
      <c r="E26" s="199" t="s">
        <v>95</v>
      </c>
      <c r="F26" s="192"/>
      <c r="G26" s="251"/>
      <c r="H26" s="224"/>
      <c r="I26" s="222"/>
      <c r="J26" s="223"/>
      <c r="K26" s="223"/>
      <c r="L26" s="224"/>
      <c r="M26" s="4"/>
      <c r="N26" s="5"/>
      <c r="Q26" s="19"/>
      <c r="R26" s="19"/>
      <c r="S26" s="20"/>
    </row>
    <row r="27" spans="3:19" ht="21" customHeight="1">
      <c r="C27" s="25"/>
      <c r="D27" s="38"/>
      <c r="E27" s="318" t="s">
        <v>112</v>
      </c>
      <c r="F27" s="318"/>
      <c r="G27" s="252">
        <f>+'Balance detallado'!F55</f>
        <v>453081.3</v>
      </c>
      <c r="H27" s="226"/>
      <c r="I27" s="225">
        <f>+'Balance detallado'!G55</f>
        <v>418119.8</v>
      </c>
      <c r="J27" s="45"/>
      <c r="K27" s="45">
        <f>+G27-I27</f>
        <v>34961.5</v>
      </c>
      <c r="L27" s="226"/>
      <c r="M27" s="4"/>
      <c r="N27" s="5"/>
      <c r="Q27" s="19"/>
      <c r="R27" s="19"/>
      <c r="S27" s="20"/>
    </row>
    <row r="28" spans="3:19" ht="21" customHeight="1">
      <c r="C28" s="25"/>
      <c r="D28" s="38"/>
      <c r="E28" s="196" t="s">
        <v>113</v>
      </c>
      <c r="F28" s="196"/>
      <c r="G28" s="248">
        <f>+'Balance detallado'!F61</f>
        <v>105682957.59999999</v>
      </c>
      <c r="H28" s="221"/>
      <c r="I28" s="213">
        <f>+'Balance detallado'!G61</f>
        <v>105692039.73999999</v>
      </c>
      <c r="J28" s="47"/>
      <c r="K28" s="45">
        <f>+G28-I28</f>
        <v>-9082.140000000596</v>
      </c>
      <c r="L28" s="226"/>
      <c r="M28" s="4"/>
      <c r="N28" s="5"/>
      <c r="Q28" s="19"/>
      <c r="R28" s="19"/>
      <c r="S28" s="20"/>
    </row>
    <row r="29" spans="3:19" ht="21" customHeight="1">
      <c r="C29" s="25"/>
      <c r="D29" s="38"/>
      <c r="E29" s="209" t="s">
        <v>114</v>
      </c>
      <c r="F29" s="209"/>
      <c r="G29" s="253">
        <f>+'Balance detallado'!F65</f>
        <v>487812.29</v>
      </c>
      <c r="H29" s="254"/>
      <c r="I29" s="227">
        <f>+'Balance detallado'!G65</f>
        <v>497760.52</v>
      </c>
      <c r="J29" s="228"/>
      <c r="K29" s="198">
        <f>+G29-I29</f>
        <v>-9948.2300000000396</v>
      </c>
      <c r="L29" s="212"/>
      <c r="M29" s="4"/>
      <c r="N29" s="5"/>
      <c r="Q29" s="19"/>
      <c r="R29" s="19"/>
      <c r="S29" s="20"/>
    </row>
    <row r="30" spans="3:19" ht="4.5" customHeight="1">
      <c r="C30" s="25"/>
      <c r="D30" s="38"/>
      <c r="E30" s="196"/>
      <c r="F30" s="196"/>
      <c r="G30" s="248"/>
      <c r="H30" s="214"/>
      <c r="I30" s="213"/>
      <c r="J30" s="47"/>
      <c r="K30" s="47"/>
      <c r="L30" s="214"/>
      <c r="M30" s="4"/>
      <c r="N30" s="5"/>
      <c r="Q30" s="19"/>
      <c r="R30" s="19"/>
      <c r="S30" s="20"/>
    </row>
    <row r="31" spans="3:19" ht="21" customHeight="1">
      <c r="C31" s="25"/>
      <c r="D31" s="38"/>
      <c r="E31" s="229"/>
      <c r="F31" s="216" t="s">
        <v>72</v>
      </c>
      <c r="G31" s="249">
        <f>SUM(G27:G29)</f>
        <v>106623851.19</v>
      </c>
      <c r="H31" s="218"/>
      <c r="I31" s="217">
        <f>+I27+I28+I29</f>
        <v>106607920.05999999</v>
      </c>
      <c r="J31" s="200"/>
      <c r="K31" s="200">
        <f>SUM(K27:K29)</f>
        <v>15931.129999999364</v>
      </c>
      <c r="L31" s="218"/>
      <c r="M31" s="4"/>
      <c r="N31" s="5"/>
      <c r="Q31" s="19"/>
      <c r="R31" s="19"/>
      <c r="S31" s="20"/>
    </row>
    <row r="32" spans="3:19" ht="9.75" customHeight="1">
      <c r="C32" s="25"/>
      <c r="D32" s="38"/>
      <c r="E32" s="196"/>
      <c r="F32" s="196"/>
      <c r="G32" s="250"/>
      <c r="H32" s="221"/>
      <c r="I32" s="219"/>
      <c r="J32" s="220"/>
      <c r="K32" s="220"/>
      <c r="L32" s="221"/>
      <c r="M32" s="4"/>
      <c r="N32" s="5"/>
      <c r="Q32" s="19"/>
      <c r="R32" s="19"/>
      <c r="S32" s="20"/>
    </row>
    <row r="33" spans="3:19" ht="6" customHeight="1">
      <c r="C33" s="25"/>
      <c r="D33" s="38"/>
      <c r="E33" s="196"/>
      <c r="F33" s="196"/>
      <c r="G33" s="250"/>
      <c r="H33" s="221"/>
      <c r="I33" s="219"/>
      <c r="J33" s="220"/>
      <c r="K33" s="220"/>
      <c r="L33" s="221"/>
      <c r="M33" s="4"/>
      <c r="N33" s="5"/>
      <c r="Q33" s="19"/>
      <c r="R33" s="19"/>
      <c r="S33" s="20"/>
    </row>
    <row r="34" spans="3:19" ht="21" customHeight="1">
      <c r="C34" s="25"/>
      <c r="D34" s="38"/>
      <c r="E34" s="188" t="s">
        <v>115</v>
      </c>
      <c r="F34" s="196"/>
      <c r="G34" s="250"/>
      <c r="H34" s="221"/>
      <c r="I34" s="219"/>
      <c r="J34" s="220"/>
      <c r="K34" s="220"/>
      <c r="L34" s="221"/>
      <c r="M34" s="4"/>
      <c r="N34" s="5"/>
      <c r="Q34" s="19"/>
      <c r="R34" s="19"/>
      <c r="S34" s="20"/>
    </row>
    <row r="35" spans="3:19" ht="21" customHeight="1">
      <c r="C35" s="25"/>
      <c r="D35" s="38"/>
      <c r="E35" s="191" t="s">
        <v>8</v>
      </c>
      <c r="F35" s="192"/>
      <c r="G35" s="255">
        <f>+'Balance detallado'!F72</f>
        <v>146171561.22000003</v>
      </c>
      <c r="H35" s="231"/>
      <c r="I35" s="230">
        <f>+'Balance detallado'!G72</f>
        <v>146387411.22000003</v>
      </c>
      <c r="J35" s="194"/>
      <c r="K35" s="194">
        <f>+G35-I35</f>
        <v>-215850</v>
      </c>
      <c r="L35" s="231"/>
      <c r="M35" s="4"/>
      <c r="N35" s="5"/>
      <c r="Q35" s="19"/>
      <c r="R35" s="19"/>
      <c r="S35" s="20"/>
    </row>
    <row r="36" spans="3:19" ht="21" customHeight="1">
      <c r="C36" s="25"/>
      <c r="D36" s="38"/>
      <c r="E36" s="195" t="s">
        <v>90</v>
      </c>
      <c r="F36" s="196"/>
      <c r="G36" s="252">
        <f>+'Balance detallado'!F92</f>
        <v>157261012.79999998</v>
      </c>
      <c r="H36" s="226"/>
      <c r="I36" s="225">
        <f>+'Balance detallado'!G92</f>
        <v>157447236.87</v>
      </c>
      <c r="J36" s="45"/>
      <c r="K36" s="45">
        <f>+G36-I36</f>
        <v>-186224.07000002265</v>
      </c>
      <c r="L36" s="226"/>
      <c r="M36" s="232"/>
      <c r="N36" s="5"/>
      <c r="Q36" s="19"/>
      <c r="R36" s="19"/>
      <c r="S36" s="20"/>
    </row>
    <row r="37" spans="3:19" ht="21" customHeight="1">
      <c r="C37" s="25"/>
      <c r="D37" s="38"/>
      <c r="E37" s="195" t="s">
        <v>117</v>
      </c>
      <c r="F37" s="196"/>
      <c r="G37" s="252">
        <f>+'Balance detallado'!F99</f>
        <v>-217044350.56999999</v>
      </c>
      <c r="H37" s="226"/>
      <c r="I37" s="225">
        <f>+'Balance detallado'!G99</f>
        <v>-217206610.44999999</v>
      </c>
      <c r="J37" s="45"/>
      <c r="K37" s="45">
        <f>+G37-I37</f>
        <v>162259.87999999523</v>
      </c>
      <c r="L37" s="226"/>
      <c r="M37" s="232"/>
      <c r="N37" s="5"/>
      <c r="Q37" s="19"/>
      <c r="R37" s="19"/>
      <c r="S37" s="20"/>
    </row>
    <row r="38" spans="3:19" ht="21" customHeight="1">
      <c r="C38" s="25"/>
      <c r="D38" s="38"/>
      <c r="E38" s="208" t="s">
        <v>102</v>
      </c>
      <c r="F38" s="209"/>
      <c r="G38" s="256">
        <f>+'Balance detallado'!F100</f>
        <v>2225445.59</v>
      </c>
      <c r="H38" s="212"/>
      <c r="I38" s="233">
        <f>+'Balance detallado'!G100</f>
        <v>2293794.66</v>
      </c>
      <c r="J38" s="198"/>
      <c r="K38" s="198">
        <f>+G38-I38</f>
        <v>-68349.070000000298</v>
      </c>
      <c r="L38" s="212"/>
      <c r="M38" s="232"/>
      <c r="N38" s="5"/>
      <c r="Q38" s="19"/>
      <c r="R38" s="19"/>
      <c r="S38" s="20"/>
    </row>
    <row r="39" spans="3:19" ht="4.5" customHeight="1">
      <c r="C39" s="25"/>
      <c r="D39" s="38"/>
      <c r="E39" s="196"/>
      <c r="F39" s="196"/>
      <c r="G39" s="248"/>
      <c r="H39" s="214"/>
      <c r="I39" s="213"/>
      <c r="J39" s="47"/>
      <c r="K39" s="47"/>
      <c r="L39" s="214"/>
      <c r="M39" s="4"/>
      <c r="N39" s="5"/>
      <c r="O39" s="28"/>
      <c r="Q39" s="19"/>
      <c r="R39" s="19"/>
      <c r="S39" s="20"/>
    </row>
    <row r="40" spans="3:19" ht="21" customHeight="1">
      <c r="C40" s="25"/>
      <c r="D40" s="38"/>
      <c r="E40" s="215"/>
      <c r="F40" s="216" t="s">
        <v>73</v>
      </c>
      <c r="G40" s="257">
        <f>SUM(G35:G39)</f>
        <v>88613669.039999992</v>
      </c>
      <c r="H40" s="236"/>
      <c r="I40" s="234">
        <f>SUM(I35:I39)</f>
        <v>88921832.300000042</v>
      </c>
      <c r="J40" s="235"/>
      <c r="K40" s="235">
        <f>SUM(K35:K39)</f>
        <v>-308163.26000002772</v>
      </c>
      <c r="L40" s="236"/>
      <c r="M40" s="4"/>
      <c r="N40" s="5"/>
      <c r="O40" s="28"/>
      <c r="Q40" s="19"/>
      <c r="R40" s="19"/>
      <c r="S40" s="20"/>
    </row>
    <row r="41" spans="3:19" ht="8.25" customHeight="1">
      <c r="C41" s="25"/>
      <c r="D41" s="38"/>
      <c r="E41" s="196"/>
      <c r="F41" s="196"/>
      <c r="G41" s="258"/>
      <c r="H41" s="238"/>
      <c r="I41" s="237"/>
      <c r="J41" s="48"/>
      <c r="K41" s="48"/>
      <c r="L41" s="238"/>
      <c r="M41" s="4"/>
      <c r="N41" s="5"/>
      <c r="O41" s="28"/>
      <c r="Q41" s="19"/>
      <c r="R41" s="19"/>
      <c r="S41" s="20"/>
    </row>
    <row r="42" spans="3:19" ht="7.5" customHeight="1">
      <c r="C42" s="25"/>
      <c r="D42" s="38"/>
      <c r="E42" s="196"/>
      <c r="F42" s="196"/>
      <c r="G42" s="248"/>
      <c r="H42" s="214"/>
      <c r="I42" s="213"/>
      <c r="J42" s="47"/>
      <c r="K42" s="47"/>
      <c r="L42" s="214"/>
      <c r="M42" s="4"/>
      <c r="N42" s="5"/>
      <c r="O42" s="28"/>
      <c r="Q42" s="19"/>
      <c r="R42" s="19"/>
      <c r="S42" s="20"/>
    </row>
    <row r="43" spans="3:19" ht="21" customHeight="1">
      <c r="C43" s="25"/>
      <c r="D43" s="38"/>
      <c r="E43" s="215"/>
      <c r="F43" s="216" t="s">
        <v>74</v>
      </c>
      <c r="G43" s="249">
        <f>+G31+G40</f>
        <v>195237520.22999999</v>
      </c>
      <c r="H43" s="218"/>
      <c r="I43" s="217">
        <f>+I31+I40</f>
        <v>195529752.36000001</v>
      </c>
      <c r="J43" s="200"/>
      <c r="K43" s="200">
        <f>+K31+K40</f>
        <v>-292232.13000002835</v>
      </c>
      <c r="L43" s="218"/>
      <c r="M43" s="4"/>
      <c r="N43" s="5"/>
      <c r="Q43" s="19"/>
      <c r="R43" s="19"/>
      <c r="S43" s="20"/>
    </row>
    <row r="44" spans="3:19" ht="6.75" customHeight="1">
      <c r="C44" s="25"/>
      <c r="D44" s="38"/>
      <c r="E44" s="184"/>
      <c r="F44" s="184"/>
      <c r="G44" s="184"/>
      <c r="H44" s="184"/>
      <c r="I44" s="184"/>
      <c r="J44" s="184"/>
      <c r="K44" s="184"/>
      <c r="L44" s="184"/>
      <c r="M44" s="4"/>
      <c r="N44" s="5"/>
      <c r="O44" s="29"/>
      <c r="Q44" s="19"/>
      <c r="R44" s="19"/>
      <c r="S44" s="20"/>
    </row>
    <row r="45" spans="3:19">
      <c r="C45" s="25"/>
      <c r="E45" s="5"/>
      <c r="F45" s="5"/>
      <c r="G45" s="5"/>
      <c r="H45" s="5"/>
      <c r="I45" s="5"/>
      <c r="J45" s="5"/>
      <c r="L45" s="5"/>
      <c r="M45" s="239"/>
      <c r="N45" s="240"/>
    </row>
    <row r="46" spans="3:19">
      <c r="C46" s="25"/>
      <c r="E46" s="5"/>
      <c r="F46" s="5"/>
      <c r="G46" s="5"/>
      <c r="H46" s="5"/>
      <c r="I46" s="5"/>
      <c r="J46" s="5"/>
      <c r="L46" s="5"/>
      <c r="M46" s="239"/>
      <c r="N46" s="240"/>
    </row>
    <row r="47" spans="3:19">
      <c r="C47" s="25"/>
      <c r="M47" s="40"/>
      <c r="N47" s="37"/>
    </row>
    <row r="48" spans="3:19">
      <c r="C48" s="25"/>
      <c r="G48" s="65"/>
      <c r="H48" s="65"/>
      <c r="M48" s="40"/>
      <c r="N48" s="37"/>
    </row>
    <row r="49" spans="3:14">
      <c r="C49" s="25"/>
      <c r="M49" s="40"/>
      <c r="N49" s="37"/>
    </row>
    <row r="50" spans="3:14">
      <c r="C50" s="25"/>
      <c r="M50" s="40"/>
      <c r="N50" s="37"/>
    </row>
    <row r="51" spans="3:14">
      <c r="C51" s="25"/>
      <c r="M51" s="40"/>
      <c r="N51" s="37"/>
    </row>
    <row r="52" spans="3:14" ht="15.75">
      <c r="C52" s="25"/>
      <c r="F52" s="316" t="s">
        <v>118</v>
      </c>
      <c r="G52" s="316"/>
      <c r="H52" s="316"/>
      <c r="I52" s="316"/>
      <c r="J52" s="316"/>
      <c r="M52" s="40"/>
      <c r="N52" s="37"/>
    </row>
    <row r="53" spans="3:14" ht="15.75">
      <c r="C53" s="25"/>
      <c r="E53" s="317"/>
      <c r="F53" s="317"/>
      <c r="G53" s="317"/>
      <c r="H53" s="317"/>
      <c r="I53" s="317"/>
      <c r="J53" s="317"/>
      <c r="K53" s="317"/>
      <c r="L53" s="317"/>
      <c r="M53" s="40"/>
      <c r="N53" s="37"/>
    </row>
    <row r="54" spans="3:14">
      <c r="C54" s="25"/>
      <c r="M54" s="40"/>
      <c r="N54" s="37"/>
    </row>
    <row r="55" spans="3:14">
      <c r="C55" s="25"/>
      <c r="M55" s="40"/>
      <c r="N55" s="37"/>
    </row>
    <row r="56" spans="3:14" ht="15.75" thickBot="1">
      <c r="C56" s="30"/>
      <c r="D56" s="31"/>
      <c r="E56" s="32"/>
      <c r="F56" s="32"/>
      <c r="G56" s="32"/>
      <c r="H56" s="32"/>
      <c r="I56" s="32"/>
      <c r="J56" s="32"/>
      <c r="K56" s="43"/>
      <c r="L56" s="32"/>
      <c r="M56" s="41"/>
      <c r="N56" s="37"/>
    </row>
    <row r="57" spans="3:14">
      <c r="G57" s="33"/>
      <c r="H57" s="33"/>
    </row>
    <row r="61" spans="3:14" ht="21.75" customHeight="1"/>
    <row r="71" spans="7:10">
      <c r="G71" s="35"/>
      <c r="I71" s="36"/>
      <c r="J71" s="36"/>
    </row>
    <row r="72" spans="7:10">
      <c r="G72" s="35"/>
      <c r="I72" s="36"/>
      <c r="J72" s="36"/>
    </row>
  </sheetData>
  <mergeCells count="7">
    <mergeCell ref="E53:L53"/>
    <mergeCell ref="E27:F27"/>
    <mergeCell ref="E5:L5"/>
    <mergeCell ref="E7:L7"/>
    <mergeCell ref="E9:L9"/>
    <mergeCell ref="E11:L11"/>
    <mergeCell ref="F52:J52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F67"/>
  <sheetViews>
    <sheetView showGridLines="0" zoomScale="80" zoomScaleNormal="80" workbookViewId="0">
      <selection activeCell="H27" sqref="H27"/>
    </sheetView>
  </sheetViews>
  <sheetFormatPr baseColWidth="10" defaultColWidth="11.42578125" defaultRowHeight="12.75"/>
  <cols>
    <col min="1" max="1" width="2.28515625" style="2" customWidth="1"/>
    <col min="2" max="2" width="3.7109375" style="2" customWidth="1"/>
    <col min="3" max="3" width="66.85546875" style="2" customWidth="1"/>
    <col min="4" max="4" width="20.5703125" style="2" customWidth="1"/>
    <col min="5" max="5" width="17.85546875" style="2" customWidth="1"/>
    <col min="6" max="6" width="14" style="2" customWidth="1"/>
    <col min="7" max="16384" width="11.42578125" style="2"/>
  </cols>
  <sheetData>
    <row r="1" spans="1:6" ht="21">
      <c r="A1" s="11"/>
      <c r="B1" s="13"/>
      <c r="C1" s="14"/>
      <c r="D1" s="14"/>
      <c r="E1" s="14"/>
      <c r="F1" s="14"/>
    </row>
    <row r="2" spans="1:6" ht="21">
      <c r="A2" s="11"/>
      <c r="B2" s="13"/>
      <c r="C2" s="14"/>
      <c r="D2" s="14"/>
      <c r="E2" s="14"/>
      <c r="F2" s="14"/>
    </row>
    <row r="3" spans="1:6" ht="44.25" customHeight="1">
      <c r="B3" s="322" t="s">
        <v>6</v>
      </c>
      <c r="C3" s="322"/>
      <c r="D3" s="322"/>
      <c r="E3" s="322"/>
      <c r="F3" s="322"/>
    </row>
    <row r="4" spans="1:6" ht="19.5">
      <c r="B4" s="323" t="s">
        <v>129</v>
      </c>
      <c r="C4" s="323"/>
      <c r="D4" s="323"/>
      <c r="E4" s="323"/>
      <c r="F4" s="323"/>
    </row>
    <row r="5" spans="1:6">
      <c r="B5" s="324" t="s">
        <v>1</v>
      </c>
      <c r="C5" s="324"/>
      <c r="D5" s="324"/>
      <c r="E5" s="324"/>
      <c r="F5" s="324"/>
    </row>
    <row r="6" spans="1:6" ht="16.5" customHeight="1">
      <c r="A6" s="3"/>
      <c r="B6" s="325" t="s">
        <v>61</v>
      </c>
      <c r="C6" s="326"/>
      <c r="D6" s="319" t="s">
        <v>130</v>
      </c>
      <c r="E6" s="319" t="s">
        <v>128</v>
      </c>
      <c r="F6" s="319" t="s">
        <v>105</v>
      </c>
    </row>
    <row r="7" spans="1:6" ht="17.25" customHeight="1">
      <c r="A7" s="3"/>
      <c r="B7" s="327"/>
      <c r="C7" s="328"/>
      <c r="D7" s="320"/>
      <c r="E7" s="320"/>
      <c r="F7" s="320"/>
    </row>
    <row r="8" spans="1:6" ht="12.75" customHeight="1">
      <c r="A8" s="3"/>
      <c r="B8" s="329"/>
      <c r="C8" s="330"/>
      <c r="D8" s="321"/>
      <c r="E8" s="321"/>
      <c r="F8" s="321"/>
    </row>
    <row r="9" spans="1:6" ht="26.1" customHeight="1">
      <c r="A9" s="3"/>
      <c r="B9" s="304"/>
      <c r="C9" s="189"/>
      <c r="D9" s="295" t="s">
        <v>99</v>
      </c>
      <c r="E9" s="264" t="s">
        <v>100</v>
      </c>
      <c r="F9" s="295" t="s">
        <v>101</v>
      </c>
    </row>
    <row r="10" spans="1:6" ht="21" customHeight="1">
      <c r="A10" s="3"/>
      <c r="B10" s="280" t="s">
        <v>126</v>
      </c>
      <c r="C10" s="281"/>
      <c r="D10" s="296">
        <f>SUM(D11:D15)</f>
        <v>3546692.13</v>
      </c>
      <c r="E10" s="282">
        <f>SUM(E11:E15)</f>
        <v>3437082.19</v>
      </c>
      <c r="F10" s="296">
        <f>D10-E10</f>
        <v>109609.93999999994</v>
      </c>
    </row>
    <row r="11" spans="1:6" ht="21" customHeight="1">
      <c r="A11" s="3"/>
      <c r="B11" s="283"/>
      <c r="C11" s="259" t="s">
        <v>83</v>
      </c>
      <c r="D11" s="297">
        <v>677023.91</v>
      </c>
      <c r="E11" s="297">
        <v>626851.88</v>
      </c>
      <c r="F11" s="297">
        <f>+D11-E11</f>
        <v>50172.030000000028</v>
      </c>
    </row>
    <row r="12" spans="1:6" ht="21" customHeight="1">
      <c r="A12" s="3"/>
      <c r="B12" s="283"/>
      <c r="C12" s="259" t="s">
        <v>62</v>
      </c>
      <c r="D12" s="297">
        <v>260463.06</v>
      </c>
      <c r="E12" s="297">
        <v>256256.87</v>
      </c>
      <c r="F12" s="297">
        <f>+D12-E12</f>
        <v>4206.1900000000023</v>
      </c>
    </row>
    <row r="13" spans="1:6" ht="21" customHeight="1">
      <c r="A13" s="3"/>
      <c r="B13" s="283"/>
      <c r="C13" s="259" t="s">
        <v>64</v>
      </c>
      <c r="D13" s="297">
        <v>682724.96</v>
      </c>
      <c r="E13" s="297">
        <v>627493.24</v>
      </c>
      <c r="F13" s="297">
        <f>+D13-E13</f>
        <v>55231.719999999972</v>
      </c>
    </row>
    <row r="14" spans="1:6" ht="21" customHeight="1">
      <c r="A14" s="3"/>
      <c r="B14" s="284"/>
      <c r="C14" s="285" t="s">
        <v>63</v>
      </c>
      <c r="D14" s="298">
        <v>1926480.2</v>
      </c>
      <c r="E14" s="298">
        <v>1926480.2</v>
      </c>
      <c r="F14" s="298">
        <f>+D14-E14</f>
        <v>0</v>
      </c>
    </row>
    <row r="15" spans="1:6" ht="7.5" customHeight="1">
      <c r="A15" s="3"/>
      <c r="B15" s="283"/>
      <c r="C15" s="261"/>
      <c r="D15" s="299"/>
      <c r="E15" s="262"/>
      <c r="F15" s="299"/>
    </row>
    <row r="16" spans="1:6" ht="21" customHeight="1">
      <c r="A16" s="3"/>
      <c r="B16" s="280" t="s">
        <v>125</v>
      </c>
      <c r="C16" s="286"/>
      <c r="D16" s="296">
        <f>SUM(D17:D19)</f>
        <v>74100.819999999992</v>
      </c>
      <c r="E16" s="282">
        <f>SUM(E17:E19)</f>
        <v>71692.53</v>
      </c>
      <c r="F16" s="296">
        <f>D16-E16</f>
        <v>2408.2899999999936</v>
      </c>
    </row>
    <row r="17" spans="1:6" ht="21" customHeight="1">
      <c r="A17" s="3"/>
      <c r="B17" s="283"/>
      <c r="C17" s="259" t="s">
        <v>84</v>
      </c>
      <c r="D17" s="297">
        <v>7644</v>
      </c>
      <c r="E17" s="297">
        <v>6928</v>
      </c>
      <c r="F17" s="297">
        <f>+D17-E17</f>
        <v>716</v>
      </c>
    </row>
    <row r="18" spans="1:6" ht="21" customHeight="1">
      <c r="A18" s="3"/>
      <c r="B18" s="283"/>
      <c r="C18" s="259" t="s">
        <v>65</v>
      </c>
      <c r="D18" s="297">
        <v>49854.95</v>
      </c>
      <c r="E18" s="297">
        <v>49587.86</v>
      </c>
      <c r="F18" s="297">
        <f>+D18-E18</f>
        <v>267.08999999999651</v>
      </c>
    </row>
    <row r="19" spans="1:6" ht="21" customHeight="1">
      <c r="A19" s="3"/>
      <c r="B19" s="283"/>
      <c r="C19" s="259" t="s">
        <v>92</v>
      </c>
      <c r="D19" s="297">
        <v>16601.87</v>
      </c>
      <c r="E19" s="297">
        <v>15176.67</v>
      </c>
      <c r="F19" s="297">
        <f>+D19-E19</f>
        <v>1425.1999999999989</v>
      </c>
    </row>
    <row r="20" spans="1:6" ht="6" customHeight="1">
      <c r="A20" s="3"/>
      <c r="B20" s="287"/>
      <c r="C20" s="261"/>
      <c r="D20" s="299"/>
      <c r="E20" s="262"/>
      <c r="F20" s="299"/>
    </row>
    <row r="21" spans="1:6" ht="6.75" customHeight="1" thickBot="1">
      <c r="A21" s="3"/>
      <c r="B21" s="283"/>
      <c r="C21" s="261"/>
      <c r="D21" s="299"/>
      <c r="E21" s="262"/>
      <c r="F21" s="299"/>
    </row>
    <row r="22" spans="1:6" ht="16.5" thickBot="1">
      <c r="A22" s="3"/>
      <c r="B22" s="305" t="s">
        <v>66</v>
      </c>
      <c r="C22" s="289"/>
      <c r="D22" s="300">
        <f>D10+D16+D20</f>
        <v>3620792.9499999997</v>
      </c>
      <c r="E22" s="290">
        <f>E10+E16+E20</f>
        <v>3508774.7199999997</v>
      </c>
      <c r="F22" s="300">
        <f>+F10+F16</f>
        <v>112018.22999999994</v>
      </c>
    </row>
    <row r="23" spans="1:6" ht="9" customHeight="1">
      <c r="A23" s="3"/>
      <c r="B23" s="283"/>
      <c r="C23" s="261"/>
      <c r="D23" s="299"/>
      <c r="E23" s="262"/>
      <c r="F23" s="299"/>
    </row>
    <row r="24" spans="1:6" ht="15.75">
      <c r="A24" s="3"/>
      <c r="B24" s="287" t="s">
        <v>67</v>
      </c>
      <c r="C24" s="261"/>
      <c r="D24" s="299"/>
      <c r="E24" s="262"/>
      <c r="F24" s="299"/>
    </row>
    <row r="25" spans="1:6" ht="5.25" customHeight="1">
      <c r="A25" s="3"/>
      <c r="B25" s="283"/>
      <c r="C25" s="261"/>
      <c r="D25" s="299"/>
      <c r="E25" s="262"/>
      <c r="F25" s="299"/>
    </row>
    <row r="26" spans="1:6" ht="20.65" customHeight="1">
      <c r="A26" s="3"/>
      <c r="B26" s="291" t="s">
        <v>91</v>
      </c>
      <c r="C26" s="286"/>
      <c r="D26" s="296">
        <f>SUM(D27:D30)</f>
        <v>1395347.36</v>
      </c>
      <c r="E26" s="282">
        <f>SUM(E27:E30)</f>
        <v>1214980.06</v>
      </c>
      <c r="F26" s="296">
        <f>D26-E26</f>
        <v>180367.30000000005</v>
      </c>
    </row>
    <row r="27" spans="1:6" ht="21" customHeight="1">
      <c r="A27" s="3"/>
      <c r="B27" s="287"/>
      <c r="C27" s="259" t="s">
        <v>121</v>
      </c>
      <c r="D27" s="297">
        <v>1010308.29</v>
      </c>
      <c r="E27" s="297">
        <v>849245.32</v>
      </c>
      <c r="F27" s="297">
        <f>+D27-E27</f>
        <v>161062.97000000009</v>
      </c>
    </row>
    <row r="28" spans="1:6" ht="21" customHeight="1">
      <c r="A28" s="3"/>
      <c r="B28" s="283"/>
      <c r="C28" s="259" t="s">
        <v>122</v>
      </c>
      <c r="D28" s="297">
        <v>25979.02</v>
      </c>
      <c r="E28" s="297">
        <v>16584.52</v>
      </c>
      <c r="F28" s="297">
        <f>+D28-E28</f>
        <v>9394.5</v>
      </c>
    </row>
    <row r="29" spans="1:6" ht="21" customHeight="1">
      <c r="A29" s="3"/>
      <c r="B29" s="283"/>
      <c r="C29" s="259" t="s">
        <v>123</v>
      </c>
      <c r="D29" s="297">
        <v>93192.01</v>
      </c>
      <c r="E29" s="297">
        <v>88147.41</v>
      </c>
      <c r="F29" s="297">
        <f>+D29-E29</f>
        <v>5044.5999999999913</v>
      </c>
    </row>
    <row r="30" spans="1:6" ht="21" customHeight="1">
      <c r="A30" s="3"/>
      <c r="B30" s="283"/>
      <c r="C30" s="259" t="s">
        <v>124</v>
      </c>
      <c r="D30" s="297">
        <v>265868.03999999998</v>
      </c>
      <c r="E30" s="297">
        <v>261002.81</v>
      </c>
      <c r="F30" s="297">
        <f>+D30-E30</f>
        <v>4865.2299999999814</v>
      </c>
    </row>
    <row r="31" spans="1:6" ht="8.65" customHeight="1" thickBot="1">
      <c r="A31" s="3"/>
      <c r="B31" s="284"/>
      <c r="C31" s="292"/>
      <c r="D31" s="301"/>
      <c r="E31" s="288"/>
      <c r="F31" s="301"/>
    </row>
    <row r="32" spans="1:6" ht="10.5" hidden="1" customHeight="1">
      <c r="A32" s="3"/>
      <c r="B32" s="283"/>
      <c r="C32" s="263"/>
      <c r="D32" s="299"/>
      <c r="E32" s="262"/>
      <c r="F32" s="299"/>
    </row>
    <row r="33" spans="1:6" ht="16.5" hidden="1" customHeight="1">
      <c r="A33" s="3"/>
      <c r="B33" s="306" t="s">
        <v>104</v>
      </c>
      <c r="C33" s="274"/>
      <c r="D33" s="302">
        <f>SUM(D34:D36)</f>
        <v>0</v>
      </c>
      <c r="E33" s="275">
        <f>SUM(E34:E36)</f>
        <v>0</v>
      </c>
      <c r="F33" s="302">
        <f>D33-E33</f>
        <v>0</v>
      </c>
    </row>
    <row r="34" spans="1:6" ht="21" hidden="1" customHeight="1">
      <c r="A34" s="3"/>
      <c r="B34" s="287"/>
      <c r="C34" s="276" t="s">
        <v>88</v>
      </c>
      <c r="D34" s="297">
        <v>0</v>
      </c>
      <c r="E34" s="260">
        <v>0</v>
      </c>
      <c r="F34" s="297">
        <f>+D34-E34</f>
        <v>0</v>
      </c>
    </row>
    <row r="35" spans="1:6" ht="20.25" hidden="1" customHeight="1">
      <c r="A35" s="3"/>
      <c r="B35" s="283"/>
      <c r="C35" s="276" t="s">
        <v>103</v>
      </c>
      <c r="D35" s="297">
        <v>0</v>
      </c>
      <c r="E35" s="260">
        <v>0</v>
      </c>
      <c r="F35" s="297">
        <f>+D35-E35</f>
        <v>0</v>
      </c>
    </row>
    <row r="36" spans="1:6" ht="36.75" hidden="1" customHeight="1">
      <c r="A36" s="3"/>
      <c r="B36" s="287"/>
      <c r="C36" s="277" t="s">
        <v>86</v>
      </c>
      <c r="D36" s="297">
        <v>0</v>
      </c>
      <c r="E36" s="260">
        <v>0</v>
      </c>
      <c r="F36" s="297">
        <f>+D36-E36</f>
        <v>0</v>
      </c>
    </row>
    <row r="37" spans="1:6" ht="6.75" hidden="1" customHeight="1" thickBot="1">
      <c r="A37" s="3"/>
      <c r="B37" s="283"/>
      <c r="C37" s="263"/>
      <c r="D37" s="299"/>
      <c r="E37" s="262"/>
      <c r="F37" s="299"/>
    </row>
    <row r="38" spans="1:6" ht="16.5" thickBot="1">
      <c r="A38" s="3"/>
      <c r="B38" s="307" t="s">
        <v>68</v>
      </c>
      <c r="C38" s="293"/>
      <c r="D38" s="303">
        <f>D26+D33</f>
        <v>1395347.36</v>
      </c>
      <c r="E38" s="294">
        <f>E26+E33</f>
        <v>1214980.06</v>
      </c>
      <c r="F38" s="303">
        <f>F26+F33</f>
        <v>180367.30000000005</v>
      </c>
    </row>
    <row r="39" spans="1:6" ht="8.25" customHeight="1">
      <c r="A39" s="3"/>
      <c r="B39" s="283"/>
      <c r="C39" s="263"/>
      <c r="D39" s="299"/>
      <c r="E39" s="262"/>
      <c r="F39" s="299"/>
    </row>
    <row r="40" spans="1:6" ht="7.5" customHeight="1" thickBot="1">
      <c r="A40" s="3"/>
      <c r="B40" s="283"/>
      <c r="C40" s="263"/>
      <c r="D40" s="299"/>
      <c r="E40" s="262"/>
      <c r="F40" s="299"/>
    </row>
    <row r="41" spans="1:6" ht="15.75">
      <c r="A41" s="3"/>
      <c r="B41" s="308" t="s">
        <v>120</v>
      </c>
      <c r="C41" s="309"/>
      <c r="D41" s="310">
        <f>+D22-D38</f>
        <v>2225445.59</v>
      </c>
      <c r="E41" s="311">
        <f>E22-E38</f>
        <v>2293794.6599999997</v>
      </c>
      <c r="F41" s="310">
        <f>D41-E41</f>
        <v>-68349.069999999832</v>
      </c>
    </row>
    <row r="42" spans="1:6" ht="15.75">
      <c r="A42" s="11"/>
      <c r="B42" s="11"/>
      <c r="C42" s="11"/>
      <c r="D42" s="6"/>
      <c r="E42" s="6"/>
      <c r="F42" s="6"/>
    </row>
    <row r="43" spans="1:6" ht="15.75">
      <c r="A43" s="11"/>
      <c r="B43" s="11"/>
      <c r="C43" s="11"/>
      <c r="D43" s="6"/>
      <c r="E43" s="11"/>
      <c r="F43" s="11"/>
    </row>
    <row r="44" spans="1:6" ht="15.75">
      <c r="A44" s="11"/>
      <c r="B44" s="11"/>
      <c r="C44" s="11"/>
      <c r="D44" s="15"/>
      <c r="E44" s="11"/>
      <c r="F44" s="11"/>
    </row>
    <row r="45" spans="1:6" ht="15.75">
      <c r="A45" s="11"/>
      <c r="B45" s="11"/>
      <c r="C45" s="11"/>
      <c r="D45" s="11"/>
      <c r="E45" s="11"/>
      <c r="F45" s="11"/>
    </row>
    <row r="49" spans="2:6" s="16" customFormat="1" ht="17.25" customHeight="1"/>
    <row r="50" spans="2:6" ht="15">
      <c r="B50" s="316" t="s">
        <v>118</v>
      </c>
      <c r="C50" s="316"/>
      <c r="D50" s="316"/>
      <c r="E50" s="316"/>
      <c r="F50" s="316"/>
    </row>
    <row r="59" spans="2:6">
      <c r="B59" s="34"/>
      <c r="C59" s="34"/>
    </row>
    <row r="60" spans="2:6">
      <c r="B60" s="34"/>
      <c r="C60" s="34"/>
    </row>
    <row r="61" spans="2:6">
      <c r="B61" s="34"/>
      <c r="C61" s="34"/>
      <c r="D61" s="278"/>
      <c r="F61" s="279"/>
    </row>
    <row r="62" spans="2:6">
      <c r="B62" s="34"/>
      <c r="C62" s="34"/>
      <c r="E62" s="278"/>
    </row>
    <row r="66" spans="5:5">
      <c r="E66" s="8"/>
    </row>
    <row r="67" spans="5:5">
      <c r="E67" s="8"/>
    </row>
  </sheetData>
  <mergeCells count="8">
    <mergeCell ref="B50:F50"/>
    <mergeCell ref="F6:F8"/>
    <mergeCell ref="D6:D8"/>
    <mergeCell ref="E6:E8"/>
    <mergeCell ref="B3:F3"/>
    <mergeCell ref="B4:F4"/>
    <mergeCell ref="B5:F5"/>
    <mergeCell ref="B6:C8"/>
  </mergeCells>
  <phoneticPr fontId="2" type="noConversion"/>
  <printOptions horizontalCentered="1"/>
  <pageMargins left="0.23622047244094491" right="0.23622047244094491" top="0.6692913385826772" bottom="0.31496062992125984" header="0" footer="0"/>
  <pageSetup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21"/>
  <sheetViews>
    <sheetView showGridLines="0" tabSelected="1" zoomScale="80" zoomScaleNormal="80" workbookViewId="0">
      <selection activeCell="E2" sqref="E2"/>
    </sheetView>
  </sheetViews>
  <sheetFormatPr baseColWidth="10" defaultColWidth="11.42578125" defaultRowHeight="12.75"/>
  <cols>
    <col min="1" max="1" width="2.28515625" style="2" customWidth="1"/>
    <col min="2" max="4" width="1.42578125" style="2" customWidth="1"/>
    <col min="5" max="5" width="71.5703125" style="2" customWidth="1"/>
    <col min="6" max="6" width="28.7109375" style="2" customWidth="1"/>
    <col min="7" max="7" width="25.7109375" style="2" customWidth="1"/>
    <col min="8" max="8" width="22.7109375" style="2" customWidth="1"/>
    <col min="9" max="16384" width="11.42578125" style="2"/>
  </cols>
  <sheetData>
    <row r="4" spans="1:8" ht="44.65" customHeight="1">
      <c r="A4" s="2" t="s">
        <v>5</v>
      </c>
      <c r="B4" s="334" t="s">
        <v>127</v>
      </c>
      <c r="C4" s="334"/>
      <c r="D4" s="334"/>
      <c r="E4" s="334"/>
      <c r="F4" s="334"/>
      <c r="G4" s="334"/>
      <c r="H4" s="334"/>
    </row>
    <row r="5" spans="1:8" ht="20.25">
      <c r="B5" s="335" t="s">
        <v>131</v>
      </c>
      <c r="C5" s="335"/>
      <c r="D5" s="335"/>
      <c r="E5" s="335"/>
      <c r="F5" s="335"/>
      <c r="G5" s="335"/>
      <c r="H5" s="335"/>
    </row>
    <row r="6" spans="1:8">
      <c r="B6" s="332" t="s">
        <v>1</v>
      </c>
      <c r="C6" s="332"/>
      <c r="D6" s="332"/>
      <c r="E6" s="332"/>
      <c r="F6" s="332"/>
      <c r="G6" s="332"/>
      <c r="H6" s="332"/>
    </row>
    <row r="7" spans="1:8" ht="8.25" customHeight="1">
      <c r="B7" s="332"/>
      <c r="C7" s="332"/>
      <c r="D7" s="332"/>
      <c r="E7" s="332"/>
      <c r="F7" s="332"/>
      <c r="G7" s="332"/>
      <c r="H7" s="332"/>
    </row>
    <row r="8" spans="1:8" ht="30" customHeight="1">
      <c r="B8" s="50"/>
      <c r="C8" s="51"/>
      <c r="D8" s="51"/>
      <c r="E8" s="49"/>
      <c r="F8" s="273" t="s">
        <v>130</v>
      </c>
      <c r="G8" s="273" t="s">
        <v>128</v>
      </c>
      <c r="H8" s="52" t="s">
        <v>93</v>
      </c>
    </row>
    <row r="9" spans="1:8" ht="24" customHeight="1">
      <c r="B9" s="53" t="s">
        <v>11</v>
      </c>
      <c r="C9" s="54"/>
      <c r="D9" s="54"/>
      <c r="E9" s="55"/>
      <c r="F9" s="57" t="s">
        <v>99</v>
      </c>
      <c r="G9" s="57" t="s">
        <v>100</v>
      </c>
      <c r="H9" s="56" t="s">
        <v>101</v>
      </c>
    </row>
    <row r="10" spans="1:8" ht="21" customHeight="1">
      <c r="B10" s="66" t="s">
        <v>3</v>
      </c>
      <c r="C10" s="67"/>
      <c r="D10" s="67"/>
      <c r="E10" s="68"/>
      <c r="F10" s="69">
        <f>SUM(F11:F14)</f>
        <v>807074.09000000008</v>
      </c>
      <c r="G10" s="69">
        <f>SUM(G11:G14)</f>
        <v>1048720.2</v>
      </c>
      <c r="H10" s="70">
        <f>+F10-G10</f>
        <v>-241646.10999999987</v>
      </c>
    </row>
    <row r="11" spans="1:8" ht="21" customHeight="1">
      <c r="B11" s="71"/>
      <c r="C11" s="72" t="s">
        <v>12</v>
      </c>
      <c r="D11" s="73"/>
      <c r="E11" s="74"/>
      <c r="F11" s="75">
        <v>143.78</v>
      </c>
      <c r="G11" s="75">
        <v>126</v>
      </c>
      <c r="H11" s="76">
        <f>+F11-G11</f>
        <v>17.78</v>
      </c>
    </row>
    <row r="12" spans="1:8" ht="21" customHeight="1">
      <c r="B12" s="78"/>
      <c r="C12" s="72" t="s">
        <v>13</v>
      </c>
      <c r="D12" s="79"/>
      <c r="E12" s="74"/>
      <c r="F12" s="75">
        <v>467943.2</v>
      </c>
      <c r="G12" s="75">
        <v>709104.13</v>
      </c>
      <c r="H12" s="76">
        <f>+F12-G12</f>
        <v>-241160.93</v>
      </c>
    </row>
    <row r="13" spans="1:8" ht="21" customHeight="1">
      <c r="B13" s="78"/>
      <c r="C13" s="72" t="s">
        <v>14</v>
      </c>
      <c r="D13" s="79"/>
      <c r="E13" s="74"/>
      <c r="F13" s="75">
        <v>335952.82</v>
      </c>
      <c r="G13" s="75">
        <v>336455.78</v>
      </c>
      <c r="H13" s="76">
        <f>+F13-G13</f>
        <v>-502.96000000002095</v>
      </c>
    </row>
    <row r="14" spans="1:8" ht="21" customHeight="1">
      <c r="B14" s="78"/>
      <c r="C14" s="72" t="s">
        <v>15</v>
      </c>
      <c r="D14" s="79"/>
      <c r="E14" s="74"/>
      <c r="F14" s="81">
        <v>3034.29</v>
      </c>
      <c r="G14" s="81">
        <v>3034.29</v>
      </c>
      <c r="H14" s="82">
        <f>+F14-G14</f>
        <v>0</v>
      </c>
    </row>
    <row r="15" spans="1:8" ht="21" customHeight="1">
      <c r="B15" s="78"/>
      <c r="C15" s="83"/>
      <c r="D15" s="83"/>
      <c r="E15" s="84"/>
      <c r="F15" s="85"/>
      <c r="G15" s="85"/>
      <c r="H15" s="86"/>
    </row>
    <row r="16" spans="1:8" ht="21" customHeight="1">
      <c r="B16" s="87" t="s">
        <v>2</v>
      </c>
      <c r="C16" s="73"/>
      <c r="D16" s="73"/>
      <c r="E16" s="84"/>
      <c r="F16" s="70">
        <f>+F17</f>
        <v>181454409.06999999</v>
      </c>
      <c r="G16" s="70">
        <f>+G17</f>
        <v>181454409.06999999</v>
      </c>
      <c r="H16" s="70">
        <f>+F16-G16</f>
        <v>0</v>
      </c>
    </row>
    <row r="17" spans="1:8" ht="21" customHeight="1">
      <c r="A17" s="7"/>
      <c r="B17" s="78"/>
      <c r="C17" s="72" t="s">
        <v>16</v>
      </c>
      <c r="D17" s="79"/>
      <c r="E17" s="88"/>
      <c r="F17" s="75">
        <v>181454409.06999999</v>
      </c>
      <c r="G17" s="75">
        <v>181454409.06999999</v>
      </c>
      <c r="H17" s="89">
        <f>+F17-G17</f>
        <v>0</v>
      </c>
    </row>
    <row r="18" spans="1:8" ht="9.6" customHeight="1">
      <c r="B18" s="78"/>
      <c r="C18" s="79"/>
      <c r="D18" s="79"/>
      <c r="E18" s="74"/>
      <c r="F18" s="85"/>
      <c r="G18" s="85"/>
      <c r="H18" s="98"/>
    </row>
    <row r="19" spans="1:8" ht="21" customHeight="1">
      <c r="B19" s="87" t="s">
        <v>17</v>
      </c>
      <c r="C19" s="73"/>
      <c r="D19" s="73"/>
      <c r="E19" s="84"/>
      <c r="F19" s="99">
        <f>+F20+F36</f>
        <v>4902086.3700000048</v>
      </c>
      <c r="G19" s="99">
        <f>+G20+G36</f>
        <v>4910518.9900000095</v>
      </c>
      <c r="H19" s="100">
        <f t="shared" ref="H19:H24" si="0">+F19-G19</f>
        <v>-8432.6200000047684</v>
      </c>
    </row>
    <row r="20" spans="1:8" ht="21" customHeight="1">
      <c r="B20" s="102" t="s">
        <v>69</v>
      </c>
      <c r="C20" s="103"/>
      <c r="D20" s="104"/>
      <c r="E20" s="105"/>
      <c r="F20" s="106">
        <f>+F31+F29+F25+F21</f>
        <v>96825350.680000007</v>
      </c>
      <c r="G20" s="106">
        <f>+G31+G29+G25+G21</f>
        <v>96868230.340000004</v>
      </c>
      <c r="H20" s="106">
        <f t="shared" si="0"/>
        <v>-42879.659999996424</v>
      </c>
    </row>
    <row r="21" spans="1:8" ht="21" customHeight="1">
      <c r="B21" s="71"/>
      <c r="C21" s="86" t="s">
        <v>18</v>
      </c>
      <c r="D21" s="86"/>
      <c r="E21" s="107"/>
      <c r="F21" s="108">
        <f>SUM(F22:F24)</f>
        <v>49041067.769999996</v>
      </c>
      <c r="G21" s="108">
        <f>SUM(G22:G24)</f>
        <v>49041098.259999998</v>
      </c>
      <c r="H21" s="109">
        <f t="shared" si="0"/>
        <v>-30.490000002086163</v>
      </c>
    </row>
    <row r="22" spans="1:8" ht="21" customHeight="1">
      <c r="B22" s="78"/>
      <c r="C22" s="79"/>
      <c r="D22" s="88" t="s">
        <v>19</v>
      </c>
      <c r="E22" s="88"/>
      <c r="F22" s="110">
        <v>33308283.559999999</v>
      </c>
      <c r="G22" s="110">
        <v>33308380.23</v>
      </c>
      <c r="H22" s="91">
        <f t="shared" si="0"/>
        <v>-96.670000001788139</v>
      </c>
    </row>
    <row r="23" spans="1:8" ht="21" customHeight="1">
      <c r="B23" s="78"/>
      <c r="C23" s="79"/>
      <c r="D23" s="88" t="s">
        <v>20</v>
      </c>
      <c r="E23" s="88"/>
      <c r="F23" s="75">
        <v>14208171.550000001</v>
      </c>
      <c r="G23" s="75">
        <v>14208171.550000001</v>
      </c>
      <c r="H23" s="91">
        <f t="shared" si="0"/>
        <v>0</v>
      </c>
    </row>
    <row r="24" spans="1:8" ht="21" customHeight="1">
      <c r="B24" s="78"/>
      <c r="C24" s="79"/>
      <c r="D24" s="88" t="s">
        <v>76</v>
      </c>
      <c r="E24" s="88"/>
      <c r="F24" s="111">
        <v>1524612.66</v>
      </c>
      <c r="G24" s="111">
        <v>1524546.48</v>
      </c>
      <c r="H24" s="91">
        <f t="shared" si="0"/>
        <v>66.179999999934807</v>
      </c>
    </row>
    <row r="25" spans="1:8" ht="21" customHeight="1">
      <c r="B25" s="78"/>
      <c r="C25" s="86" t="s">
        <v>21</v>
      </c>
      <c r="D25" s="86"/>
      <c r="E25" s="107"/>
      <c r="F25" s="108">
        <f>SUM(F26:F28)</f>
        <v>29999000.210000001</v>
      </c>
      <c r="G25" s="108">
        <f>SUM(G26:G28)</f>
        <v>30016596.25</v>
      </c>
      <c r="H25" s="109">
        <f t="shared" ref="H25:H29" si="1">+F25-G25</f>
        <v>-17596.039999999106</v>
      </c>
    </row>
    <row r="26" spans="1:8" ht="21" customHeight="1">
      <c r="B26" s="78"/>
      <c r="C26" s="79"/>
      <c r="D26" s="88" t="s">
        <v>22</v>
      </c>
      <c r="E26" s="88"/>
      <c r="F26" s="111">
        <v>13096656.630000001</v>
      </c>
      <c r="G26" s="111">
        <v>13104018.65</v>
      </c>
      <c r="H26" s="80">
        <f t="shared" si="1"/>
        <v>-7362.019999999553</v>
      </c>
    </row>
    <row r="27" spans="1:8" ht="21" customHeight="1">
      <c r="B27" s="78"/>
      <c r="C27" s="79"/>
      <c r="D27" s="88" t="s">
        <v>23</v>
      </c>
      <c r="E27" s="88"/>
      <c r="F27" s="75">
        <v>16330836.720000001</v>
      </c>
      <c r="G27" s="75">
        <v>16338618.75</v>
      </c>
      <c r="H27" s="80">
        <f t="shared" si="1"/>
        <v>-7782.0299999993294</v>
      </c>
    </row>
    <row r="28" spans="1:8" ht="20.25" customHeight="1">
      <c r="B28" s="78"/>
      <c r="C28" s="79"/>
      <c r="D28" s="114" t="s">
        <v>75</v>
      </c>
      <c r="E28" s="88"/>
      <c r="F28" s="111">
        <v>571506.86</v>
      </c>
      <c r="G28" s="111">
        <v>573958.85</v>
      </c>
      <c r="H28" s="80">
        <f t="shared" si="1"/>
        <v>-2451.9899999999907</v>
      </c>
    </row>
    <row r="29" spans="1:8" ht="21" customHeight="1">
      <c r="B29" s="78"/>
      <c r="C29" s="86" t="s">
        <v>24</v>
      </c>
      <c r="D29" s="101"/>
      <c r="E29" s="116"/>
      <c r="F29" s="106">
        <f>SUM(F30:F30)</f>
        <v>23671.96</v>
      </c>
      <c r="G29" s="106">
        <f>SUM(G30:G30)</f>
        <v>23671.96</v>
      </c>
      <c r="H29" s="95">
        <f t="shared" si="1"/>
        <v>0</v>
      </c>
    </row>
    <row r="30" spans="1:8" ht="21" customHeight="1">
      <c r="B30" s="78"/>
      <c r="C30" s="79"/>
      <c r="D30" s="88" t="s">
        <v>25</v>
      </c>
      <c r="E30" s="88"/>
      <c r="F30" s="110">
        <v>23671.96</v>
      </c>
      <c r="G30" s="110">
        <v>23671.96</v>
      </c>
      <c r="H30" s="76">
        <f>+F29-G29</f>
        <v>0</v>
      </c>
    </row>
    <row r="31" spans="1:8" ht="21" customHeight="1">
      <c r="B31" s="78"/>
      <c r="C31" s="86" t="s">
        <v>26</v>
      </c>
      <c r="D31" s="86"/>
      <c r="E31" s="74"/>
      <c r="F31" s="106">
        <f>SUM(F32:F35)</f>
        <v>17761610.740000002</v>
      </c>
      <c r="G31" s="106">
        <f>SUM(G32:G35)</f>
        <v>17786863.869999997</v>
      </c>
      <c r="H31" s="106">
        <f t="shared" ref="H31:H35" si="2">+F31-G31</f>
        <v>-25253.129999995232</v>
      </c>
    </row>
    <row r="32" spans="1:8" ht="21" customHeight="1">
      <c r="B32" s="78"/>
      <c r="C32" s="79"/>
      <c r="D32" s="88" t="s">
        <v>27</v>
      </c>
      <c r="E32" s="88"/>
      <c r="F32" s="110">
        <v>14308483.77</v>
      </c>
      <c r="G32" s="110">
        <v>14326742.91</v>
      </c>
      <c r="H32" s="76">
        <f t="shared" si="2"/>
        <v>-18259.140000000596</v>
      </c>
    </row>
    <row r="33" spans="2:8" ht="21" customHeight="1">
      <c r="B33" s="78"/>
      <c r="C33" s="79"/>
      <c r="D33" s="88" t="s">
        <v>28</v>
      </c>
      <c r="E33" s="88"/>
      <c r="F33" s="110">
        <v>4084242.69</v>
      </c>
      <c r="G33" s="110">
        <v>4089079.9</v>
      </c>
      <c r="H33" s="76">
        <f t="shared" si="2"/>
        <v>-4837.2099999999627</v>
      </c>
    </row>
    <row r="34" spans="2:8" ht="21" customHeight="1">
      <c r="B34" s="78"/>
      <c r="C34" s="79"/>
      <c r="D34" s="88" t="s">
        <v>77</v>
      </c>
      <c r="E34" s="88"/>
      <c r="F34" s="110">
        <v>345485.62</v>
      </c>
      <c r="G34" s="110">
        <v>347642.4</v>
      </c>
      <c r="H34" s="76">
        <f t="shared" si="2"/>
        <v>-2156.7800000000279</v>
      </c>
    </row>
    <row r="35" spans="2:8" ht="21" customHeight="1">
      <c r="B35" s="78"/>
      <c r="C35" s="79"/>
      <c r="D35" s="88" t="s">
        <v>134</v>
      </c>
      <c r="E35" s="88"/>
      <c r="F35" s="117">
        <v>-976601.34</v>
      </c>
      <c r="G35" s="117">
        <v>-976601.34</v>
      </c>
      <c r="H35" s="76">
        <f t="shared" si="2"/>
        <v>0</v>
      </c>
    </row>
    <row r="36" spans="2:8" ht="21" customHeight="1">
      <c r="B36" s="78" t="s">
        <v>85</v>
      </c>
      <c r="C36" s="86"/>
      <c r="D36" s="79"/>
      <c r="E36" s="118"/>
      <c r="F36" s="119">
        <v>-91923264.310000002</v>
      </c>
      <c r="G36" s="119">
        <v>-91957711.349999994</v>
      </c>
      <c r="H36" s="106">
        <f>+F36-G36</f>
        <v>34447.039999991655</v>
      </c>
    </row>
    <row r="37" spans="2:8" ht="21" customHeight="1">
      <c r="B37" s="78"/>
      <c r="C37" s="83"/>
      <c r="D37" s="83"/>
      <c r="E37" s="74"/>
      <c r="F37" s="85"/>
      <c r="G37" s="85"/>
      <c r="H37" s="86"/>
    </row>
    <row r="38" spans="2:8" ht="21" customHeight="1">
      <c r="B38" s="87" t="s">
        <v>29</v>
      </c>
      <c r="C38" s="104"/>
      <c r="D38" s="73"/>
      <c r="E38" s="84"/>
      <c r="F38" s="120">
        <f>+F39+F40</f>
        <v>2666929.5399999996</v>
      </c>
      <c r="G38" s="120">
        <f>+G39+G40</f>
        <v>2683594.67</v>
      </c>
      <c r="H38" s="120">
        <f>+F38-G38</f>
        <v>-16665.130000000354</v>
      </c>
    </row>
    <row r="39" spans="2:8" ht="21" customHeight="1">
      <c r="B39" s="78"/>
      <c r="C39" s="88" t="s">
        <v>132</v>
      </c>
      <c r="D39" s="79"/>
      <c r="E39" s="88"/>
      <c r="F39" s="75">
        <v>5103801.47</v>
      </c>
      <c r="G39" s="75">
        <v>5136194.42</v>
      </c>
      <c r="H39" s="90">
        <f>+F39-G39</f>
        <v>-32392.950000000186</v>
      </c>
    </row>
    <row r="40" spans="2:8" ht="21" customHeight="1">
      <c r="B40" s="78"/>
      <c r="C40" s="88" t="s">
        <v>133</v>
      </c>
      <c r="D40" s="79"/>
      <c r="E40" s="88"/>
      <c r="F40" s="97">
        <v>-2436871.9300000002</v>
      </c>
      <c r="G40" s="97">
        <v>-2452599.75</v>
      </c>
      <c r="H40" s="82">
        <f>+F40-G40</f>
        <v>15727.819999999832</v>
      </c>
    </row>
    <row r="41" spans="2:8" ht="21" customHeight="1">
      <c r="B41" s="87" t="s">
        <v>4</v>
      </c>
      <c r="C41" s="104"/>
      <c r="D41" s="73"/>
      <c r="E41" s="84"/>
      <c r="F41" s="120">
        <f>SUM(F42:F46)</f>
        <v>5356190.1400000006</v>
      </c>
      <c r="G41" s="120">
        <f>SUM(G42:G46)</f>
        <v>5380794.4200000009</v>
      </c>
      <c r="H41" s="120">
        <f t="shared" ref="H41:H46" si="3">+F41-G41</f>
        <v>-24604.280000000261</v>
      </c>
    </row>
    <row r="42" spans="2:8" ht="21" customHeight="1">
      <c r="B42" s="121"/>
      <c r="C42" s="88" t="s">
        <v>30</v>
      </c>
      <c r="D42" s="96"/>
      <c r="E42" s="88"/>
      <c r="F42" s="90">
        <v>19565.240000000002</v>
      </c>
      <c r="G42" s="90">
        <v>28743.43</v>
      </c>
      <c r="H42" s="76">
        <f t="shared" si="3"/>
        <v>-9178.1899999999987</v>
      </c>
    </row>
    <row r="43" spans="2:8" ht="21" customHeight="1">
      <c r="B43" s="121"/>
      <c r="C43" s="88" t="s">
        <v>31</v>
      </c>
      <c r="D43" s="96"/>
      <c r="E43" s="88"/>
      <c r="F43" s="90">
        <v>0</v>
      </c>
      <c r="G43" s="90">
        <v>458.97</v>
      </c>
      <c r="H43" s="76">
        <f t="shared" si="3"/>
        <v>-458.97</v>
      </c>
    </row>
    <row r="44" spans="2:8" ht="21" customHeight="1">
      <c r="B44" s="121"/>
      <c r="C44" s="88" t="s">
        <v>32</v>
      </c>
      <c r="D44" s="96"/>
      <c r="E44" s="88"/>
      <c r="F44" s="90">
        <v>5303387.53</v>
      </c>
      <c r="G44" s="90">
        <v>5318354.6500000004</v>
      </c>
      <c r="H44" s="76">
        <f t="shared" si="3"/>
        <v>-14967.120000000112</v>
      </c>
    </row>
    <row r="45" spans="2:8" ht="21" customHeight="1">
      <c r="B45" s="121"/>
      <c r="C45" s="88" t="s">
        <v>98</v>
      </c>
      <c r="D45" s="96"/>
      <c r="E45" s="88"/>
      <c r="F45" s="90">
        <v>31648.799999999999</v>
      </c>
      <c r="G45" s="90">
        <v>31648.799999999999</v>
      </c>
      <c r="H45" s="76">
        <f t="shared" si="3"/>
        <v>0</v>
      </c>
    </row>
    <row r="46" spans="2:8" ht="21" customHeight="1">
      <c r="B46" s="121"/>
      <c r="C46" s="88" t="s">
        <v>33</v>
      </c>
      <c r="D46" s="96"/>
      <c r="E46" s="104"/>
      <c r="F46" s="92">
        <v>1588.57</v>
      </c>
      <c r="G46" s="92">
        <v>1588.57</v>
      </c>
      <c r="H46" s="76">
        <f t="shared" si="3"/>
        <v>0</v>
      </c>
    </row>
    <row r="47" spans="2:8" ht="21" customHeight="1">
      <c r="B47" s="87" t="s">
        <v>34</v>
      </c>
      <c r="C47" s="104"/>
      <c r="D47" s="73"/>
      <c r="E47" s="84"/>
      <c r="F47" s="120">
        <f>+F48+F49</f>
        <v>50831.01999999996</v>
      </c>
      <c r="G47" s="120">
        <f>+G48+G49</f>
        <v>51715.010000000009</v>
      </c>
      <c r="H47" s="120">
        <f>+F47-G47</f>
        <v>-883.99000000004889</v>
      </c>
    </row>
    <row r="48" spans="2:8" ht="21" customHeight="1">
      <c r="B48" s="71"/>
      <c r="C48" s="91" t="s">
        <v>35</v>
      </c>
      <c r="D48" s="96"/>
      <c r="E48" s="91"/>
      <c r="F48" s="77">
        <v>430027.11</v>
      </c>
      <c r="G48" s="77">
        <v>430027.11</v>
      </c>
      <c r="H48" s="91">
        <f>+F48-G48</f>
        <v>0</v>
      </c>
    </row>
    <row r="49" spans="2:8" ht="21" customHeight="1">
      <c r="B49" s="122"/>
      <c r="C49" s="113" t="s">
        <v>36</v>
      </c>
      <c r="D49" s="123"/>
      <c r="E49" s="113"/>
      <c r="F49" s="112">
        <v>-379196.09</v>
      </c>
      <c r="G49" s="112">
        <v>-378312.1</v>
      </c>
      <c r="H49" s="112">
        <f>+F49-G49</f>
        <v>-883.99000000004889</v>
      </c>
    </row>
    <row r="50" spans="2:8" ht="21" customHeight="1" thickBot="1">
      <c r="B50" s="124" t="s">
        <v>37</v>
      </c>
      <c r="C50" s="124"/>
      <c r="D50" s="125"/>
      <c r="E50" s="126"/>
      <c r="F50" s="127">
        <f>+F10+F16+F19+F38+F41+F47</f>
        <v>195237520.22999999</v>
      </c>
      <c r="G50" s="127">
        <f>+G10+G16+G19+G38+G41+G47</f>
        <v>195529752.35999995</v>
      </c>
      <c r="H50" s="127">
        <f>+F50-G50</f>
        <v>-292232.12999996543</v>
      </c>
    </row>
    <row r="51" spans="2:8" ht="15.75">
      <c r="B51" s="128"/>
      <c r="C51" s="128"/>
      <c r="D51" s="128"/>
      <c r="E51" s="128"/>
      <c r="F51" s="83"/>
      <c r="G51" s="83"/>
      <c r="H51" s="83"/>
    </row>
    <row r="52" spans="2:8" ht="16.5" customHeight="1">
      <c r="B52" s="333"/>
      <c r="C52" s="333"/>
      <c r="D52" s="333"/>
      <c r="E52" s="333"/>
      <c r="F52" s="333"/>
      <c r="G52" s="333"/>
      <c r="H52" s="333"/>
    </row>
    <row r="53" spans="2:8" ht="29.25" customHeight="1">
      <c r="B53" s="129"/>
      <c r="C53" s="130"/>
      <c r="D53" s="130"/>
      <c r="E53" s="131"/>
      <c r="F53" s="132" t="str">
        <f>+F8</f>
        <v>septiembre 2024</v>
      </c>
      <c r="G53" s="132" t="str">
        <f>+G8</f>
        <v>agosto 2024</v>
      </c>
      <c r="H53" s="133" t="str">
        <f>H8</f>
        <v xml:space="preserve">Variación </v>
      </c>
    </row>
    <row r="54" spans="2:8" ht="15.75">
      <c r="B54" s="134" t="s">
        <v>38</v>
      </c>
      <c r="C54" s="135"/>
      <c r="D54" s="135"/>
      <c r="E54" s="136"/>
      <c r="F54" s="137" t="str">
        <f>F9</f>
        <v>A</v>
      </c>
      <c r="G54" s="137" t="str">
        <f>G9</f>
        <v>B</v>
      </c>
      <c r="H54" s="138" t="str">
        <f>H9</f>
        <v>A-B</v>
      </c>
    </row>
    <row r="55" spans="2:8" ht="21" customHeight="1">
      <c r="B55" s="139" t="s">
        <v>39</v>
      </c>
      <c r="C55" s="73"/>
      <c r="D55" s="73"/>
      <c r="E55" s="83"/>
      <c r="F55" s="70">
        <f>SUM(F56:F59)</f>
        <v>453081.3</v>
      </c>
      <c r="G55" s="70">
        <f>SUM(G56:G59)</f>
        <v>418119.8</v>
      </c>
      <c r="H55" s="140">
        <f>+F55-G55</f>
        <v>34961.5</v>
      </c>
    </row>
    <row r="56" spans="2:8" ht="21" customHeight="1">
      <c r="B56" s="141"/>
      <c r="C56" s="114" t="s">
        <v>81</v>
      </c>
      <c r="D56" s="114"/>
      <c r="E56" s="79"/>
      <c r="F56" s="121">
        <v>140708.79</v>
      </c>
      <c r="G56" s="121">
        <v>136862.39999999999</v>
      </c>
      <c r="H56" s="80">
        <f>+F56-G56</f>
        <v>3846.390000000014</v>
      </c>
    </row>
    <row r="57" spans="2:8" ht="21" customHeight="1">
      <c r="B57" s="141"/>
      <c r="C57" s="114" t="s">
        <v>40</v>
      </c>
      <c r="D57" s="96"/>
      <c r="E57" s="79"/>
      <c r="F57" s="121">
        <v>32591.89</v>
      </c>
      <c r="G57" s="121">
        <v>22925.54</v>
      </c>
      <c r="H57" s="80">
        <f>+F57-G57</f>
        <v>9666.3499999999985</v>
      </c>
    </row>
    <row r="58" spans="2:8" ht="21" customHeight="1">
      <c r="B58" s="141"/>
      <c r="C58" s="114" t="s">
        <v>41</v>
      </c>
      <c r="D58" s="96"/>
      <c r="E58" s="79"/>
      <c r="F58" s="121">
        <v>279780.62</v>
      </c>
      <c r="G58" s="121">
        <v>258331.86</v>
      </c>
      <c r="H58" s="80">
        <f>+F58-G58</f>
        <v>21448.760000000009</v>
      </c>
    </row>
    <row r="59" spans="2:8" ht="21" hidden="1" customHeight="1">
      <c r="B59" s="141"/>
      <c r="C59" s="114" t="s">
        <v>42</v>
      </c>
      <c r="D59" s="96"/>
      <c r="E59" s="79"/>
      <c r="F59" s="115">
        <v>0</v>
      </c>
      <c r="G59" s="115">
        <v>0</v>
      </c>
      <c r="H59" s="112"/>
    </row>
    <row r="60" spans="2:8" ht="9.6" customHeight="1">
      <c r="B60" s="142"/>
      <c r="C60" s="128"/>
      <c r="D60" s="128"/>
      <c r="E60" s="128"/>
      <c r="F60" s="143"/>
      <c r="G60" s="143"/>
      <c r="H60" s="144"/>
    </row>
    <row r="61" spans="2:8" ht="21" customHeight="1">
      <c r="B61" s="139" t="s">
        <v>43</v>
      </c>
      <c r="C61" s="73"/>
      <c r="D61" s="73"/>
      <c r="E61" s="83"/>
      <c r="F61" s="70">
        <f>SUM(F62:F63)</f>
        <v>105682957.59999999</v>
      </c>
      <c r="G61" s="70">
        <f>SUM(G62:G63)</f>
        <v>105692039.73999999</v>
      </c>
      <c r="H61" s="140">
        <f>+F61-G61</f>
        <v>-9082.140000000596</v>
      </c>
    </row>
    <row r="62" spans="2:8" ht="21" customHeight="1">
      <c r="B62" s="145"/>
      <c r="C62" s="114" t="s">
        <v>44</v>
      </c>
      <c r="D62" s="79"/>
      <c r="E62" s="114"/>
      <c r="F62" s="146">
        <v>105682957.59999999</v>
      </c>
      <c r="G62" s="146">
        <v>105692039.73999999</v>
      </c>
      <c r="H62" s="147">
        <f>+F62-G62</f>
        <v>-9082.140000000596</v>
      </c>
    </row>
    <row r="63" spans="2:8" ht="21" hidden="1" customHeight="1">
      <c r="B63" s="145"/>
      <c r="C63" s="114" t="s">
        <v>45</v>
      </c>
      <c r="D63" s="79"/>
      <c r="E63" s="114"/>
      <c r="F63" s="92">
        <v>0</v>
      </c>
      <c r="G63" s="92">
        <v>0</v>
      </c>
      <c r="H63" s="93"/>
    </row>
    <row r="64" spans="2:8" ht="21" customHeight="1">
      <c r="B64" s="145"/>
      <c r="C64" s="83"/>
      <c r="D64" s="83"/>
      <c r="E64" s="148"/>
      <c r="F64" s="85"/>
      <c r="G64" s="85"/>
      <c r="H64" s="98"/>
    </row>
    <row r="65" spans="2:8" ht="21" customHeight="1">
      <c r="B65" s="139" t="s">
        <v>46</v>
      </c>
      <c r="C65" s="73"/>
      <c r="D65" s="73"/>
      <c r="E65" s="83"/>
      <c r="F65" s="70">
        <f>SUM(F66:F68)</f>
        <v>487812.29</v>
      </c>
      <c r="G65" s="70">
        <f>SUM(G66:G68)</f>
        <v>497760.52</v>
      </c>
      <c r="H65" s="140">
        <f>+F65-G65</f>
        <v>-9948.2300000000396</v>
      </c>
    </row>
    <row r="66" spans="2:8" ht="21" customHeight="1">
      <c r="B66" s="145"/>
      <c r="C66" s="79" t="s">
        <v>135</v>
      </c>
      <c r="D66" s="79"/>
      <c r="E66" s="104"/>
      <c r="F66" s="90">
        <v>105038.16</v>
      </c>
      <c r="G66" s="90">
        <v>105038.16</v>
      </c>
      <c r="H66" s="89">
        <f>+F66-G66</f>
        <v>0</v>
      </c>
    </row>
    <row r="67" spans="2:8" ht="21" customHeight="1">
      <c r="B67" s="145"/>
      <c r="C67" s="79" t="s">
        <v>46</v>
      </c>
      <c r="D67" s="79"/>
      <c r="E67" s="104"/>
      <c r="F67" s="90">
        <v>382558.33</v>
      </c>
      <c r="G67" s="90">
        <v>392604.33</v>
      </c>
      <c r="H67" s="80">
        <f>+F67-G67</f>
        <v>-10046</v>
      </c>
    </row>
    <row r="68" spans="2:8" ht="21" customHeight="1">
      <c r="B68" s="145"/>
      <c r="C68" s="114" t="s">
        <v>47</v>
      </c>
      <c r="D68" s="79"/>
      <c r="E68" s="114"/>
      <c r="F68" s="82">
        <v>215.8</v>
      </c>
      <c r="G68" s="82">
        <v>118.03</v>
      </c>
      <c r="H68" s="112">
        <f>+F68-G68</f>
        <v>97.77000000000001</v>
      </c>
    </row>
    <row r="69" spans="2:8" ht="21" customHeight="1">
      <c r="B69" s="149"/>
      <c r="C69" s="150"/>
      <c r="D69" s="150"/>
      <c r="E69" s="137" t="s">
        <v>48</v>
      </c>
      <c r="F69" s="70">
        <f>F61+F55+F65</f>
        <v>106623851.19</v>
      </c>
      <c r="G69" s="70">
        <f>G61+G55+G65</f>
        <v>106607920.05999999</v>
      </c>
      <c r="H69" s="120">
        <f>+F69-G69</f>
        <v>15931.130000010133</v>
      </c>
    </row>
    <row r="70" spans="2:8" ht="15.75">
      <c r="B70" s="145"/>
      <c r="C70" s="83"/>
      <c r="D70" s="83"/>
      <c r="E70" s="83"/>
      <c r="F70" s="151"/>
      <c r="G70" s="151"/>
      <c r="H70" s="152"/>
    </row>
    <row r="71" spans="2:8" ht="21" customHeight="1">
      <c r="B71" s="153" t="s">
        <v>7</v>
      </c>
      <c r="C71" s="154"/>
      <c r="D71" s="154"/>
      <c r="E71" s="155"/>
      <c r="F71" s="156"/>
      <c r="G71" s="156"/>
      <c r="H71" s="157"/>
    </row>
    <row r="72" spans="2:8" ht="21" customHeight="1">
      <c r="B72" s="139" t="s">
        <v>8</v>
      </c>
      <c r="C72" s="73"/>
      <c r="D72" s="73"/>
      <c r="E72" s="83"/>
      <c r="F72" s="70">
        <f>+F73+F84+F89</f>
        <v>146171561.22000003</v>
      </c>
      <c r="G72" s="70">
        <f>+G73+G84+G89</f>
        <v>146387411.22000003</v>
      </c>
      <c r="H72" s="158">
        <f t="shared" ref="H72:H87" si="4">+F72-G72</f>
        <v>-215850</v>
      </c>
    </row>
    <row r="73" spans="2:8" ht="21" customHeight="1">
      <c r="B73" s="141"/>
      <c r="C73" s="73" t="s">
        <v>49</v>
      </c>
      <c r="D73" s="73"/>
      <c r="E73" s="83"/>
      <c r="F73" s="159">
        <f>SUM(F74:F83)</f>
        <v>98462683.230000004</v>
      </c>
      <c r="G73" s="159">
        <f>SUM(G74:G83)</f>
        <v>98678533.230000004</v>
      </c>
      <c r="H73" s="160">
        <f t="shared" si="4"/>
        <v>-215850</v>
      </c>
    </row>
    <row r="74" spans="2:8" ht="21" customHeight="1">
      <c r="B74" s="145"/>
      <c r="C74" s="83"/>
      <c r="D74" s="114" t="s">
        <v>50</v>
      </c>
      <c r="E74" s="114"/>
      <c r="F74" s="161">
        <v>74860853.689999998</v>
      </c>
      <c r="G74" s="161">
        <v>74860853.689999998</v>
      </c>
      <c r="H74" s="80">
        <f t="shared" si="4"/>
        <v>0</v>
      </c>
    </row>
    <row r="75" spans="2:8" ht="21" customHeight="1">
      <c r="B75" s="145"/>
      <c r="C75" s="83"/>
      <c r="D75" s="114" t="s">
        <v>51</v>
      </c>
      <c r="E75" s="114"/>
      <c r="F75" s="161">
        <v>4086826.08</v>
      </c>
      <c r="G75" s="161">
        <v>4086826.08</v>
      </c>
      <c r="H75" s="80">
        <f t="shared" si="4"/>
        <v>0</v>
      </c>
    </row>
    <row r="76" spans="2:8" ht="21" hidden="1" customHeight="1">
      <c r="B76" s="145"/>
      <c r="C76" s="83"/>
      <c r="D76" s="114" t="s">
        <v>52</v>
      </c>
      <c r="E76" s="114"/>
      <c r="F76" s="161">
        <v>0</v>
      </c>
      <c r="G76" s="161">
        <v>0</v>
      </c>
      <c r="H76" s="80">
        <f t="shared" si="4"/>
        <v>0</v>
      </c>
    </row>
    <row r="77" spans="2:8" ht="21" customHeight="1">
      <c r="B77" s="145"/>
      <c r="C77" s="83"/>
      <c r="D77" s="114" t="s">
        <v>94</v>
      </c>
      <c r="E77" s="114"/>
      <c r="F77" s="161">
        <v>834472.92</v>
      </c>
      <c r="G77" s="161">
        <v>834472.92</v>
      </c>
      <c r="H77" s="80">
        <f t="shared" si="4"/>
        <v>0</v>
      </c>
    </row>
    <row r="78" spans="2:8" ht="21" customHeight="1">
      <c r="B78" s="145"/>
      <c r="C78" s="83"/>
      <c r="D78" s="114" t="s">
        <v>53</v>
      </c>
      <c r="E78" s="114"/>
      <c r="F78" s="161">
        <v>14384005.140000001</v>
      </c>
      <c r="G78" s="161">
        <v>14599855.140000001</v>
      </c>
      <c r="H78" s="80">
        <f t="shared" si="4"/>
        <v>-215850</v>
      </c>
    </row>
    <row r="79" spans="2:8" ht="21" customHeight="1">
      <c r="B79" s="145"/>
      <c r="C79" s="83"/>
      <c r="D79" s="114" t="s">
        <v>54</v>
      </c>
      <c r="E79" s="114"/>
      <c r="F79" s="161">
        <f>2670429.64-F83</f>
        <v>2421927.2800000003</v>
      </c>
      <c r="G79" s="161">
        <f>2670429.64-G83</f>
        <v>2421927.2800000003</v>
      </c>
      <c r="H79" s="80">
        <f t="shared" si="4"/>
        <v>0</v>
      </c>
    </row>
    <row r="80" spans="2:8" ht="21" customHeight="1">
      <c r="B80" s="145"/>
      <c r="C80" s="83"/>
      <c r="D80" s="114" t="s">
        <v>136</v>
      </c>
      <c r="E80" s="114"/>
      <c r="F80" s="161">
        <v>1424209.76</v>
      </c>
      <c r="G80" s="161">
        <v>1424209.76</v>
      </c>
      <c r="H80" s="80">
        <f t="shared" si="4"/>
        <v>0</v>
      </c>
    </row>
    <row r="81" spans="2:8" ht="21" customHeight="1">
      <c r="B81" s="145"/>
      <c r="C81" s="83"/>
      <c r="D81" s="114" t="s">
        <v>89</v>
      </c>
      <c r="E81" s="114"/>
      <c r="F81" s="161">
        <v>201886</v>
      </c>
      <c r="G81" s="161">
        <v>201886</v>
      </c>
      <c r="H81" s="80">
        <f t="shared" si="4"/>
        <v>0</v>
      </c>
    </row>
    <row r="82" spans="2:8" ht="21" hidden="1" customHeight="1">
      <c r="B82" s="145"/>
      <c r="C82" s="83"/>
      <c r="D82" s="114" t="s">
        <v>96</v>
      </c>
      <c r="E82" s="114"/>
      <c r="F82" s="161">
        <v>0</v>
      </c>
      <c r="G82" s="161">
        <v>0</v>
      </c>
      <c r="H82" s="80">
        <f t="shared" si="4"/>
        <v>0</v>
      </c>
    </row>
    <row r="83" spans="2:8" ht="21" customHeight="1">
      <c r="B83" s="145"/>
      <c r="C83" s="83"/>
      <c r="D83" s="114" t="s">
        <v>80</v>
      </c>
      <c r="E83" s="114"/>
      <c r="F83" s="115">
        <v>248502.36</v>
      </c>
      <c r="G83" s="115">
        <v>248502.36</v>
      </c>
      <c r="H83" s="112">
        <f t="shared" si="4"/>
        <v>0</v>
      </c>
    </row>
    <row r="84" spans="2:8" ht="21" customHeight="1">
      <c r="B84" s="145"/>
      <c r="C84" s="73" t="s">
        <v>55</v>
      </c>
      <c r="D84" s="73"/>
      <c r="E84" s="83"/>
      <c r="F84" s="159">
        <f>SUM(F85:F87)</f>
        <v>46216987.689999998</v>
      </c>
      <c r="G84" s="159">
        <f>SUM(G85:G87)</f>
        <v>46216987.689999998</v>
      </c>
      <c r="H84" s="106">
        <f t="shared" si="4"/>
        <v>0</v>
      </c>
    </row>
    <row r="85" spans="2:8" ht="21" customHeight="1">
      <c r="B85" s="145"/>
      <c r="C85" s="83"/>
      <c r="D85" s="114" t="s">
        <v>56</v>
      </c>
      <c r="E85" s="114"/>
      <c r="F85" s="161">
        <v>14032640.65</v>
      </c>
      <c r="G85" s="161">
        <v>14032640.65</v>
      </c>
      <c r="H85" s="162">
        <f t="shared" si="4"/>
        <v>0</v>
      </c>
    </row>
    <row r="86" spans="2:8" ht="21" customHeight="1">
      <c r="B86" s="145"/>
      <c r="C86" s="83"/>
      <c r="D86" s="114" t="s">
        <v>57</v>
      </c>
      <c r="E86" s="114"/>
      <c r="F86" s="161">
        <v>28571428.57</v>
      </c>
      <c r="G86" s="161">
        <v>28571428.57</v>
      </c>
      <c r="H86" s="163">
        <f t="shared" si="4"/>
        <v>0</v>
      </c>
    </row>
    <row r="87" spans="2:8" ht="21" customHeight="1">
      <c r="B87" s="145"/>
      <c r="C87" s="83"/>
      <c r="D87" s="114" t="s">
        <v>58</v>
      </c>
      <c r="E87" s="114"/>
      <c r="F87" s="164">
        <v>3612918.47</v>
      </c>
      <c r="G87" s="164">
        <v>3612918.47</v>
      </c>
      <c r="H87" s="165">
        <f t="shared" si="4"/>
        <v>0</v>
      </c>
    </row>
    <row r="88" spans="2:8" ht="11.25" customHeight="1">
      <c r="B88" s="145"/>
      <c r="C88" s="83"/>
      <c r="D88" s="114"/>
      <c r="E88" s="114"/>
      <c r="F88" s="161"/>
      <c r="G88" s="161"/>
      <c r="H88" s="77"/>
    </row>
    <row r="89" spans="2:8" ht="21" customHeight="1">
      <c r="B89" s="145"/>
      <c r="C89" s="73" t="s">
        <v>78</v>
      </c>
      <c r="D89" s="114"/>
      <c r="E89" s="114"/>
      <c r="F89" s="159">
        <f>+F90</f>
        <v>1491890.3</v>
      </c>
      <c r="G89" s="159">
        <f>+G90</f>
        <v>1491890.3</v>
      </c>
      <c r="H89" s="160">
        <f>+F89-G89</f>
        <v>0</v>
      </c>
    </row>
    <row r="90" spans="2:8" ht="21" customHeight="1">
      <c r="B90" s="145"/>
      <c r="C90" s="83"/>
      <c r="D90" s="114" t="s">
        <v>79</v>
      </c>
      <c r="E90" s="114"/>
      <c r="F90" s="161">
        <v>1491890.3</v>
      </c>
      <c r="G90" s="161">
        <v>1491890.3</v>
      </c>
      <c r="H90" s="95">
        <f>+F90-G90</f>
        <v>0</v>
      </c>
    </row>
    <row r="91" spans="2:8" ht="11.25" customHeight="1">
      <c r="B91" s="145"/>
      <c r="C91" s="83"/>
      <c r="D91" s="83"/>
      <c r="E91" s="83"/>
      <c r="F91" s="166"/>
      <c r="G91" s="166"/>
      <c r="H91" s="84"/>
    </row>
    <row r="92" spans="2:8" ht="21" customHeight="1">
      <c r="B92" s="139" t="s">
        <v>137</v>
      </c>
      <c r="C92" s="73"/>
      <c r="D92" s="73"/>
      <c r="E92" s="83"/>
      <c r="F92" s="70">
        <f>SUM(F93:F96)</f>
        <v>157261012.79999998</v>
      </c>
      <c r="G92" s="70">
        <f>SUM(G93:G96)</f>
        <v>157447236.87</v>
      </c>
      <c r="H92" s="167">
        <f>+F92-G92</f>
        <v>-186224.07000002265</v>
      </c>
    </row>
    <row r="93" spans="2:8" ht="21" customHeight="1">
      <c r="B93" s="145"/>
      <c r="C93" s="114" t="s">
        <v>59</v>
      </c>
      <c r="D93" s="79"/>
      <c r="E93" s="114"/>
      <c r="F93" s="168">
        <v>99550671.109999999</v>
      </c>
      <c r="G93" s="168">
        <v>99574635.299999997</v>
      </c>
      <c r="H93" s="169">
        <f>+F93-G93</f>
        <v>-23964.189999997616</v>
      </c>
    </row>
    <row r="94" spans="2:8" ht="21" customHeight="1">
      <c r="B94" s="145"/>
      <c r="C94" s="114" t="s">
        <v>138</v>
      </c>
      <c r="D94" s="79"/>
      <c r="E94" s="114"/>
      <c r="F94" s="168">
        <v>49208166.770000003</v>
      </c>
      <c r="G94" s="168">
        <v>49208166.770000003</v>
      </c>
      <c r="H94" s="169">
        <f>+F94-G94</f>
        <v>0</v>
      </c>
    </row>
    <row r="95" spans="2:8" ht="21" customHeight="1">
      <c r="B95" s="145"/>
      <c r="C95" s="114" t="s">
        <v>139</v>
      </c>
      <c r="D95" s="79"/>
      <c r="E95" s="114"/>
      <c r="F95" s="168">
        <v>8502174.9199999999</v>
      </c>
      <c r="G95" s="168">
        <v>8664434.8000000007</v>
      </c>
      <c r="H95" s="169">
        <f>+F95-G95</f>
        <v>-162259.88000000082</v>
      </c>
    </row>
    <row r="96" spans="2:8" ht="21" hidden="1" customHeight="1">
      <c r="B96" s="145"/>
      <c r="C96" s="114" t="s">
        <v>82</v>
      </c>
      <c r="D96" s="79"/>
      <c r="E96" s="114"/>
      <c r="F96" s="90">
        <v>0</v>
      </c>
      <c r="G96" s="90">
        <v>0</v>
      </c>
      <c r="H96" s="91"/>
    </row>
    <row r="97" spans="1:8" ht="11.25" customHeight="1">
      <c r="B97" s="145"/>
      <c r="C97" s="83"/>
      <c r="D97" s="83"/>
      <c r="E97" s="83"/>
      <c r="F97" s="166"/>
      <c r="G97" s="166"/>
      <c r="H97" s="170"/>
    </row>
    <row r="98" spans="1:8" ht="21" customHeight="1">
      <c r="B98" s="139" t="s">
        <v>9</v>
      </c>
      <c r="C98" s="73"/>
      <c r="D98" s="73"/>
      <c r="E98" s="83"/>
      <c r="F98" s="171">
        <f>F99+F100</f>
        <v>-214818904.97999999</v>
      </c>
      <c r="G98" s="171">
        <f>G99+G100</f>
        <v>-214912815.78999999</v>
      </c>
      <c r="H98" s="172">
        <f>+F98-G98</f>
        <v>93910.810000002384</v>
      </c>
    </row>
    <row r="99" spans="1:8" ht="21" customHeight="1">
      <c r="B99" s="145"/>
      <c r="C99" s="114" t="s">
        <v>117</v>
      </c>
      <c r="D99" s="79"/>
      <c r="E99" s="114"/>
      <c r="F99" s="168">
        <v>-217044350.56999999</v>
      </c>
      <c r="G99" s="168">
        <v>-217206610.44999999</v>
      </c>
      <c r="H99" s="169">
        <f>+F99-G99</f>
        <v>162259.87999999523</v>
      </c>
    </row>
    <row r="100" spans="1:8" ht="21" customHeight="1">
      <c r="B100" s="145"/>
      <c r="C100" s="114" t="s">
        <v>140</v>
      </c>
      <c r="D100" s="79"/>
      <c r="E100" s="114"/>
      <c r="F100" s="92">
        <v>2225445.59</v>
      </c>
      <c r="G100" s="92">
        <v>2293794.66</v>
      </c>
      <c r="H100" s="94">
        <f>+F100-G100</f>
        <v>-68349.070000000298</v>
      </c>
    </row>
    <row r="101" spans="1:8" ht="21" customHeight="1">
      <c r="B101" s="149"/>
      <c r="C101" s="150"/>
      <c r="D101" s="150"/>
      <c r="E101" s="173" t="s">
        <v>10</v>
      </c>
      <c r="F101" s="69">
        <f>F72+F92+F98</f>
        <v>88613669.039999992</v>
      </c>
      <c r="G101" s="69">
        <f>G72+G92+G98</f>
        <v>88921832.300000042</v>
      </c>
      <c r="H101" s="174">
        <f>+F101-G101</f>
        <v>-308163.26000005007</v>
      </c>
    </row>
    <row r="102" spans="1:8" ht="18">
      <c r="B102" s="149"/>
      <c r="C102" s="175"/>
      <c r="D102" s="175"/>
      <c r="E102" s="173"/>
      <c r="F102" s="176"/>
      <c r="G102" s="176"/>
      <c r="H102" s="174"/>
    </row>
    <row r="103" spans="1:8" ht="21" customHeight="1" thickBot="1">
      <c r="B103" s="177" t="s">
        <v>60</v>
      </c>
      <c r="C103" s="83"/>
      <c r="D103" s="83"/>
      <c r="E103" s="154"/>
      <c r="F103" s="178">
        <f>F101+F69</f>
        <v>195237520.22999999</v>
      </c>
      <c r="G103" s="178">
        <f>G101+G69</f>
        <v>195529752.36000001</v>
      </c>
      <c r="H103" s="178">
        <f>+F103-G103</f>
        <v>-292232.13000002503</v>
      </c>
    </row>
    <row r="104" spans="1:8" ht="15.75">
      <c r="B104" s="179"/>
      <c r="C104" s="180"/>
      <c r="D104" s="180"/>
      <c r="E104" s="179"/>
      <c r="F104" s="181"/>
      <c r="G104" s="181"/>
      <c r="H104" s="181"/>
    </row>
    <row r="105" spans="1:8" ht="15">
      <c r="B105" s="182"/>
      <c r="C105" s="182"/>
      <c r="D105" s="182"/>
      <c r="E105" s="182"/>
      <c r="F105" s="182"/>
      <c r="G105" s="182"/>
      <c r="H105" s="182"/>
    </row>
    <row r="106" spans="1:8" ht="15">
      <c r="B106" s="182"/>
      <c r="C106" s="182"/>
      <c r="D106" s="182"/>
      <c r="E106" s="182"/>
      <c r="F106" s="182"/>
      <c r="G106" s="182"/>
      <c r="H106" s="182"/>
    </row>
    <row r="107" spans="1:8" ht="15">
      <c r="B107" s="9"/>
      <c r="C107" s="9"/>
      <c r="D107" s="9"/>
      <c r="E107" s="9"/>
      <c r="F107" s="9"/>
      <c r="G107" s="9"/>
      <c r="H107" s="9"/>
    </row>
    <row r="108" spans="1:8" s="11" customFormat="1" ht="36.6" customHeight="1">
      <c r="A108" s="2"/>
      <c r="B108" s="3"/>
      <c r="C108" s="3"/>
      <c r="D108" s="3"/>
      <c r="E108" s="3"/>
      <c r="F108" s="10"/>
      <c r="G108" s="10"/>
      <c r="H108" s="10"/>
    </row>
    <row r="109" spans="1:8" ht="18.75">
      <c r="A109" s="11"/>
      <c r="B109" s="331" t="s">
        <v>119</v>
      </c>
      <c r="C109" s="331"/>
      <c r="D109" s="331"/>
      <c r="E109" s="331"/>
      <c r="F109" s="331"/>
      <c r="G109" s="331"/>
      <c r="H109" s="331"/>
    </row>
    <row r="110" spans="1:8" ht="15">
      <c r="B110" s="3"/>
      <c r="C110" s="3"/>
      <c r="D110" s="3"/>
      <c r="E110" s="3"/>
      <c r="F110" s="10"/>
      <c r="G110" s="10"/>
      <c r="H110" s="10"/>
    </row>
    <row r="111" spans="1:8" ht="15">
      <c r="B111" s="3"/>
      <c r="C111" s="3"/>
      <c r="D111" s="3"/>
      <c r="E111" s="3"/>
      <c r="F111" s="10"/>
      <c r="G111" s="10"/>
      <c r="H111" s="10"/>
    </row>
    <row r="112" spans="1:8" ht="15">
      <c r="B112" s="3"/>
      <c r="C112" s="3"/>
      <c r="D112" s="3"/>
      <c r="E112" s="3"/>
      <c r="F112" s="58"/>
      <c r="G112" s="3"/>
      <c r="H112" s="3"/>
    </row>
    <row r="113" spans="6:8">
      <c r="F113" s="12"/>
    </row>
    <row r="119" spans="6:8">
      <c r="H119" s="1"/>
    </row>
    <row r="121" spans="6:8">
      <c r="H121" s="8"/>
    </row>
  </sheetData>
  <mergeCells count="6">
    <mergeCell ref="B109:H109"/>
    <mergeCell ref="B7:H7"/>
    <mergeCell ref="B52:H52"/>
    <mergeCell ref="B4:H4"/>
    <mergeCell ref="B5:H5"/>
    <mergeCell ref="B6:H6"/>
  </mergeCells>
  <phoneticPr fontId="2" type="noConversion"/>
  <printOptions horizontalCentered="1"/>
  <pageMargins left="0.23622047244094491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General</vt:lpstr>
      <vt:lpstr>Estado de Resultado</vt:lpstr>
      <vt:lpstr>Balance detallado</vt:lpstr>
      <vt:lpstr>'Balance detallado'!Área_de_impresión</vt:lpstr>
      <vt:lpstr>'Balance General'!Área_de_impresión</vt:lpstr>
      <vt:lpstr>'Balance detallado'!Títulos_a_imprimir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Zuleyma Morales</cp:lastModifiedBy>
  <cp:lastPrinted>2024-10-25T16:20:37Z</cp:lastPrinted>
  <dcterms:created xsi:type="dcterms:W3CDTF">2004-04-13T04:53:39Z</dcterms:created>
  <dcterms:modified xsi:type="dcterms:W3CDTF">2024-10-25T21:57:28Z</dcterms:modified>
</cp:coreProperties>
</file>