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lvin\Desktop\2DO TRIM. PORTAL 2024\"/>
    </mc:Choice>
  </mc:AlternateContent>
  <xr:revisionPtr revIDLastSave="0" documentId="8_{6293EA2C-5630-4499-8BD8-8BD8DD7291EE}" xr6:coauthVersionLast="47" xr6:coauthVersionMax="47" xr10:uidLastSave="{00000000-0000-0000-0000-000000000000}"/>
  <bookViews>
    <workbookView xWindow="-120" yWindow="-120" windowWidth="29040" windowHeight="15840" tabRatio="663" activeTab="2" xr2:uid="{00000000-000D-0000-FFFF-FFFF00000000}"/>
  </bookViews>
  <sheets>
    <sheet name="Balance-Anexo1" sheetId="1" r:id="rId1"/>
    <sheet name="Resultados-Anexo2A" sheetId="6" r:id="rId2"/>
    <sheet name="Balance-Anexo1A" sheetId="5" r:id="rId3"/>
  </sheets>
  <definedNames>
    <definedName name="_xlnm.Print_Area" localSheetId="0">'Balance-Anexo1'!$C$3:$N$57</definedName>
    <definedName name="_xlnm.Print_Area" localSheetId="2">'Balance-Anexo1A'!$A$4:$H$118</definedName>
    <definedName name="_xlnm.Print_Titles" localSheetId="2">'Balance-Anexo1A'!$4:$7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6" l="1"/>
  <c r="F31" i="6"/>
  <c r="F30" i="6"/>
  <c r="F29" i="6"/>
  <c r="F21" i="6"/>
  <c r="F19" i="6"/>
  <c r="F18" i="6"/>
  <c r="F12" i="6"/>
  <c r="F11" i="6"/>
  <c r="G91" i="5"/>
  <c r="J13" i="1"/>
  <c r="D10" i="6" l="1"/>
  <c r="E16" i="6"/>
  <c r="D16" i="6"/>
  <c r="E10" i="6"/>
  <c r="G47" i="5"/>
  <c r="F47" i="5"/>
  <c r="F16" i="6" l="1"/>
  <c r="F10" i="6"/>
  <c r="F91" i="5"/>
  <c r="F96" i="5"/>
  <c r="F59" i="5"/>
  <c r="H45" i="5"/>
  <c r="H11" i="5" l="1"/>
  <c r="H112" i="5" l="1"/>
  <c r="H111" i="5"/>
  <c r="H107" i="5"/>
  <c r="H106" i="5"/>
  <c r="H105" i="5"/>
  <c r="H102" i="5"/>
  <c r="H99" i="5"/>
  <c r="H98" i="5"/>
  <c r="H97" i="5"/>
  <c r="H87" i="5"/>
  <c r="H88" i="5"/>
  <c r="H89" i="5"/>
  <c r="H90" i="5"/>
  <c r="H92" i="5"/>
  <c r="H93" i="5"/>
  <c r="H94" i="5"/>
  <c r="H95" i="5"/>
  <c r="H86" i="5"/>
  <c r="H79" i="5"/>
  <c r="H80" i="5"/>
  <c r="H78" i="5"/>
  <c r="H74" i="5"/>
  <c r="H70" i="5"/>
  <c r="H69" i="5"/>
  <c r="H68" i="5"/>
  <c r="H66" i="5"/>
  <c r="H65" i="5"/>
  <c r="F66" i="5"/>
  <c r="G66" i="5"/>
  <c r="H61" i="5"/>
  <c r="H60" i="5"/>
  <c r="H53" i="5"/>
  <c r="H54" i="5"/>
  <c r="H55" i="5"/>
  <c r="H56" i="5"/>
  <c r="H57" i="5"/>
  <c r="H52" i="5"/>
  <c r="H49" i="5"/>
  <c r="H48" i="5"/>
  <c r="H42" i="5"/>
  <c r="H43" i="5"/>
  <c r="H44" i="5"/>
  <c r="H41" i="5"/>
  <c r="H33" i="5"/>
  <c r="H34" i="5"/>
  <c r="H35" i="5"/>
  <c r="H32" i="5"/>
  <c r="H28" i="5"/>
  <c r="H29" i="5"/>
  <c r="H27" i="5"/>
  <c r="H17" i="5"/>
  <c r="H12" i="5"/>
  <c r="H13" i="5"/>
  <c r="H14" i="5"/>
  <c r="H91" i="5" l="1"/>
  <c r="G96" i="5" l="1"/>
  <c r="H47" i="5" l="1"/>
  <c r="D28" i="6" l="1"/>
  <c r="J38" i="1" l="1"/>
  <c r="J37" i="1"/>
  <c r="H13" i="1"/>
  <c r="G65" i="5" l="1"/>
  <c r="F65" i="5"/>
  <c r="G110" i="5" l="1"/>
  <c r="G104" i="5"/>
  <c r="J36" i="1" s="1"/>
  <c r="G101" i="5"/>
  <c r="G85" i="5"/>
  <c r="G77" i="5"/>
  <c r="J29" i="1" s="1"/>
  <c r="G73" i="5"/>
  <c r="J28" i="1" s="1"/>
  <c r="G59" i="5"/>
  <c r="J20" i="1" s="1"/>
  <c r="G51" i="5"/>
  <c r="J19" i="1" s="1"/>
  <c r="J18" i="1"/>
  <c r="G40" i="5"/>
  <c r="G36" i="5"/>
  <c r="G31" i="5"/>
  <c r="G26" i="5"/>
  <c r="G21" i="5"/>
  <c r="G16" i="5" s="1"/>
  <c r="J16" i="1" l="1"/>
  <c r="G84" i="5"/>
  <c r="J35" i="1" s="1"/>
  <c r="G25" i="5"/>
  <c r="G24" i="5" l="1"/>
  <c r="E35" i="6"/>
  <c r="J17" i="1" l="1"/>
  <c r="G10" i="5" l="1"/>
  <c r="G62" i="5" s="1"/>
  <c r="J15" i="1" l="1"/>
  <c r="F73" i="5" l="1"/>
  <c r="H73" i="5" s="1"/>
  <c r="G67" i="5" l="1"/>
  <c r="G81" i="5" l="1"/>
  <c r="J27" i="1"/>
  <c r="D35" i="6" l="1"/>
  <c r="F36" i="6"/>
  <c r="D40" i="6" l="1"/>
  <c r="E28" i="6" l="1"/>
  <c r="F28" i="6" l="1"/>
  <c r="F38" i="6" l="1"/>
  <c r="F35" i="6" l="1"/>
  <c r="F13" i="6" l="1"/>
  <c r="F14" i="6"/>
  <c r="E40" i="6"/>
  <c r="H38" i="1"/>
  <c r="H37" i="1"/>
  <c r="F101" i="5"/>
  <c r="H96" i="5"/>
  <c r="F67" i="5"/>
  <c r="H28" i="1"/>
  <c r="F26" i="5"/>
  <c r="H26" i="5" s="1"/>
  <c r="F31" i="5"/>
  <c r="H31" i="5" s="1"/>
  <c r="F40" i="5"/>
  <c r="H40" i="5" s="1"/>
  <c r="F36" i="5"/>
  <c r="F10" i="5"/>
  <c r="F21" i="5"/>
  <c r="F16" i="5" s="1"/>
  <c r="H16" i="5" s="1"/>
  <c r="F51" i="5"/>
  <c r="F37" i="6"/>
  <c r="F110" i="5"/>
  <c r="H110" i="5" s="1"/>
  <c r="F85" i="5"/>
  <c r="H85" i="5" s="1"/>
  <c r="F77" i="5"/>
  <c r="H77" i="5" s="1"/>
  <c r="L37" i="1" l="1"/>
  <c r="L38" i="1"/>
  <c r="L28" i="1"/>
  <c r="D24" i="6"/>
  <c r="H101" i="5"/>
  <c r="H36" i="5"/>
  <c r="H37" i="5"/>
  <c r="H27" i="1"/>
  <c r="H67" i="5"/>
  <c r="H19" i="1"/>
  <c r="H51" i="5"/>
  <c r="H15" i="1"/>
  <c r="L15" i="1" s="1"/>
  <c r="H10" i="5"/>
  <c r="H20" i="1"/>
  <c r="H59" i="5"/>
  <c r="H16" i="1"/>
  <c r="L16" i="1" s="1"/>
  <c r="F25" i="5"/>
  <c r="H18" i="1"/>
  <c r="F84" i="5"/>
  <c r="H84" i="5" s="1"/>
  <c r="F104" i="5"/>
  <c r="J31" i="1"/>
  <c r="E24" i="6"/>
  <c r="H29" i="1"/>
  <c r="F81" i="5"/>
  <c r="H81" i="5" s="1"/>
  <c r="L29" i="1" l="1"/>
  <c r="L18" i="1"/>
  <c r="L27" i="1"/>
  <c r="L20" i="1"/>
  <c r="L19" i="1"/>
  <c r="H25" i="5"/>
  <c r="F24" i="5"/>
  <c r="H17" i="1" s="1"/>
  <c r="H36" i="1"/>
  <c r="H104" i="5"/>
  <c r="H35" i="1"/>
  <c r="F113" i="5"/>
  <c r="J22" i="1"/>
  <c r="H31" i="1"/>
  <c r="D43" i="6"/>
  <c r="E43" i="6"/>
  <c r="F40" i="6"/>
  <c r="L17" i="1" l="1"/>
  <c r="L36" i="1"/>
  <c r="F24" i="6"/>
  <c r="H24" i="5"/>
  <c r="F62" i="5"/>
  <c r="F115" i="5"/>
  <c r="L35" i="1"/>
  <c r="H40" i="1"/>
  <c r="H43" i="1" s="1"/>
  <c r="L31" i="1"/>
  <c r="G113" i="5"/>
  <c r="G115" i="5" s="1"/>
  <c r="H22" i="1"/>
  <c r="F43" i="6"/>
  <c r="H62" i="5" l="1"/>
  <c r="H115" i="5"/>
  <c r="H113" i="5"/>
  <c r="L22" i="1"/>
  <c r="J40" i="1"/>
  <c r="J43" i="1" s="1"/>
  <c r="L40" i="1" l="1"/>
  <c r="L43" i="1" l="1"/>
</calcChain>
</file>

<file path=xl/sharedStrings.xml><?xml version="1.0" encoding="utf-8"?>
<sst xmlns="http://schemas.openxmlformats.org/spreadsheetml/2006/main" count="163" uniqueCount="148">
  <si>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</si>
  <si>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</si>
  <si>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</si>
  <si>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</si>
  <si>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</si>
  <si>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</si>
  <si>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</si>
  <si>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</si>
  <si>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</si>
  <si>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</si>
  <si>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</si>
  <si>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</si>
  <si>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</si>
  <si>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</si>
  <si>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</si>
  <si>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</si>
  <si>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</si>
  <si>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</si>
  <si>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</si>
  <si>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</si>
  <si>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</si>
  <si>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</si>
  <si>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</si>
  <si>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</si>
  <si>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</si>
  <si>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</si>
  <si>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</si>
  <si>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</si>
  <si>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</si>
  <si>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</si>
  <si>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</si>
  <si>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</si>
  <si>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</si>
  <si>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</si>
  <si>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</si>
  <si>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</si>
  <si>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</si>
  <si>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</si>
  <si>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</si>
  <si>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</si>
  <si>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</si>
  <si>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</si>
  <si>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</si>
  <si>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</si>
  <si>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</si>
  <si>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</si>
  <si>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</si>
  <si>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</si>
  <si>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</si>
  <si>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</si>
  <si>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</si>
  <si>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</si>
  <si>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</si>
  <si>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</si>
  <si>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</si>
  <si>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</si>
  <si>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</si>
  <si>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</si>
  <si>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</si>
  <si>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</si>
  <si>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</si>
  <si>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</si>
  <si>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</si>
  <si>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</si>
  <si>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</si>
  <si>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</si>
  <si>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</si>
  <si>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</si>
  <si>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</si>
  <si>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</si>
  <si>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</si>
  <si>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</si>
  <si>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</si>
  <si>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</si>
  <si>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</si>
  <si>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</si>
  <si>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</si>
  <si>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</si>
  <si>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</si>
  <si>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</si>
  <si>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</si>
  <si>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</si>
  <si>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</si>
  <si>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</si>
  <si>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</si>
  <si>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</si>
  <si>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</si>
  <si>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</si>
  <si>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</si>
  <si>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</si>
  <si>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</si>
  <si>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</si>
  <si>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</si>
  <si>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</si>
  <si>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</si>
  <si>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</si>
  <si>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</si>
  <si>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</si>
  <si>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</si>
  <si>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</si>
  <si>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Reserva de Saneamiento Créditos Forestales DL No.677</t>
  </si>
  <si>
    <t>Variacion</t>
  </si>
  <si>
    <t xml:space="preserve">Otros Gastos 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</si>
  <si>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</si>
  <si>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</si>
  <si>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</si>
  <si>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</si>
  <si>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 xml:space="preserve">Variación </t>
  </si>
  <si>
    <t>Aporte Activos Extraordinarios Ex Credisa</t>
  </si>
  <si>
    <t>Pasivo</t>
  </si>
  <si>
    <t>Aportes BCR-Vehiculos</t>
  </si>
  <si>
    <t xml:space="preserve"> FONDO DE SANEAMIENTO Y FORTALECIMIENTO FINANCIERO</t>
  </si>
  <si>
    <t>Bienes Tangibles e Intangibles</t>
  </si>
  <si>
    <t>Fondos ajenos en poder de FOSAFFI</t>
  </si>
  <si>
    <t>A</t>
  </si>
  <si>
    <t>B</t>
  </si>
  <si>
    <t>A-B</t>
  </si>
  <si>
    <t>Utilidad (Perdida) del Ejercicio</t>
  </si>
  <si>
    <t>Utilidad del Ejercicio</t>
  </si>
  <si>
    <t>Pérdida por Aplicación de Decretos</t>
  </si>
  <si>
    <t xml:space="preserve">OTROS GASTOS  </t>
  </si>
  <si>
    <t>variación</t>
  </si>
  <si>
    <r>
      <t xml:space="preserve">      </t>
    </r>
    <r>
      <rPr>
        <b/>
        <u/>
        <sz val="10.5"/>
        <color theme="1"/>
        <rFont val="Museo Sans 300"/>
      </rPr>
      <t>Pasivo y Patrimonio</t>
    </r>
  </si>
  <si>
    <r>
      <t xml:space="preserve">INGRESOS DE OPERACIÓN  </t>
    </r>
    <r>
      <rPr>
        <b/>
        <sz val="10.5"/>
        <color theme="0"/>
        <rFont val="Museo Sans 300"/>
      </rPr>
      <t>(nota 14)</t>
    </r>
  </si>
  <si>
    <r>
      <t xml:space="preserve">INGRESOS NO DE OPERACIÓN </t>
    </r>
    <r>
      <rPr>
        <b/>
        <sz val="10.5"/>
        <color theme="0"/>
        <rFont val="Museo Sans 300"/>
      </rPr>
      <t>(nota 15)</t>
    </r>
  </si>
  <si>
    <r>
      <t xml:space="preserve">Gastos de Funcionamiento  </t>
    </r>
    <r>
      <rPr>
        <sz val="10"/>
        <color theme="0"/>
        <rFont val="Museo Sans 300"/>
      </rPr>
      <t>(nota 16)</t>
    </r>
  </si>
  <si>
    <r>
      <t xml:space="preserve">Gastos de  Activos Extraordinarios </t>
    </r>
    <r>
      <rPr>
        <sz val="10"/>
        <color theme="0"/>
        <rFont val="Museo Sans 300"/>
      </rPr>
      <t xml:space="preserve"> (nota 17)</t>
    </r>
  </si>
  <si>
    <r>
      <t xml:space="preserve">Gestión de Recuperación y Comercialización </t>
    </r>
    <r>
      <rPr>
        <sz val="10"/>
        <color theme="0"/>
        <rFont val="Museo Sans 300"/>
      </rPr>
      <t>(nota 18)</t>
    </r>
  </si>
  <si>
    <r>
      <t xml:space="preserve">Gastos por Constitución de Reservas </t>
    </r>
    <r>
      <rPr>
        <sz val="10"/>
        <color theme="0"/>
        <rFont val="Museo Sans 300"/>
      </rPr>
      <t>(nota 19)</t>
    </r>
  </si>
  <si>
    <r>
      <t xml:space="preserve">Efectivo y Equivalentes  </t>
    </r>
    <r>
      <rPr>
        <sz val="10.5"/>
        <color theme="0"/>
        <rFont val="Museo Sans 300"/>
      </rPr>
      <t>(nota 4)</t>
    </r>
  </si>
  <si>
    <r>
      <t xml:space="preserve">Inversiones Financieras </t>
    </r>
    <r>
      <rPr>
        <sz val="10.5"/>
        <color theme="0"/>
        <rFont val="Museo Sans 300"/>
      </rPr>
      <t xml:space="preserve"> (nota 5)</t>
    </r>
  </si>
  <si>
    <r>
      <t xml:space="preserve">Cartera de Préstamos - netos </t>
    </r>
    <r>
      <rPr>
        <sz val="10.5"/>
        <color theme="0"/>
        <rFont val="Museo Sans 300"/>
      </rPr>
      <t xml:space="preserve"> (nota 6)</t>
    </r>
  </si>
  <si>
    <r>
      <t xml:space="preserve">Activos extraordinarios - neto   </t>
    </r>
    <r>
      <rPr>
        <sz val="10.5"/>
        <color theme="0"/>
        <rFont val="Museo Sans 300"/>
      </rPr>
      <t>(nota 7)</t>
    </r>
  </si>
  <si>
    <r>
      <t xml:space="preserve">Propiedad, Planta y Equipo - neto  </t>
    </r>
    <r>
      <rPr>
        <sz val="10.5"/>
        <color theme="0"/>
        <rFont val="Museo Sans 300"/>
      </rPr>
      <t>(nota 9)</t>
    </r>
  </si>
  <si>
    <r>
      <t xml:space="preserve">Cuentas por pagar </t>
    </r>
    <r>
      <rPr>
        <sz val="10.5"/>
        <color theme="0"/>
        <rFont val="Museo Sans 300"/>
      </rPr>
      <t>(nota 10)</t>
    </r>
  </si>
  <si>
    <r>
      <t xml:space="preserve">Obligaciones con Banco Central de Reserva </t>
    </r>
    <r>
      <rPr>
        <sz val="10.5"/>
        <color theme="0"/>
        <rFont val="Museo Sans 300"/>
      </rPr>
      <t>(nota 11)</t>
    </r>
  </si>
  <si>
    <r>
      <t xml:space="preserve">Otros Pasivos </t>
    </r>
    <r>
      <rPr>
        <sz val="10.5"/>
        <color theme="0"/>
        <rFont val="Museo Sans 300"/>
      </rPr>
      <t>(nota 12)</t>
    </r>
  </si>
  <si>
    <r>
      <t xml:space="preserve">Patrimonio </t>
    </r>
    <r>
      <rPr>
        <b/>
        <u/>
        <sz val="10.5"/>
        <color theme="0"/>
        <rFont val="Museo Sans 300"/>
      </rPr>
      <t>(nota 13)</t>
    </r>
  </si>
  <si>
    <r>
      <t xml:space="preserve">Otros Activos  </t>
    </r>
    <r>
      <rPr>
        <sz val="10.5"/>
        <color theme="0"/>
        <rFont val="Museo Sans 300"/>
      </rPr>
      <t>(nota 8)</t>
    </r>
  </si>
  <si>
    <t>Activos extraordinarios recibidos para su reaización</t>
  </si>
  <si>
    <t>Provisión de saneamiento de Bienes recibidos para su reaización</t>
  </si>
  <si>
    <t>Utilidad o Pérdida de Ejercicios Anteriores</t>
  </si>
  <si>
    <t>mayo 2024</t>
  </si>
  <si>
    <t>Al  30 de junio de 2024</t>
  </si>
  <si>
    <t>Estado de Resultados del  01 de enero al 30 de junio de 2024</t>
  </si>
  <si>
    <t>Balance General al 30 de junio de 2024</t>
  </si>
  <si>
    <t>junio 2024</t>
  </si>
  <si>
    <t>UTILIDAD DEL EJERCICIO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</si>
</sst>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.0%"/>
  </numFmts>
  <fonts count="5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sz val="10.5"/>
      <name val="Calibri"/>
      <family val="2"/>
    </font>
    <font>
      <sz val="10.5"/>
      <name val="Museo Sans 300"/>
    </font>
    <font>
      <b/>
      <u/>
      <sz val="10.5"/>
      <color indexed="8"/>
      <name val="Museo Sans 300"/>
    </font>
    <font>
      <u/>
      <sz val="10.5"/>
      <name val="Museo Sans 300"/>
    </font>
    <font>
      <sz val="10.5"/>
      <color indexed="8"/>
      <name val="Museo Sans 300"/>
    </font>
    <font>
      <b/>
      <sz val="10.5"/>
      <color indexed="8"/>
      <name val="Museo Sans 300"/>
    </font>
    <font>
      <b/>
      <sz val="10.5"/>
      <name val="Museo Sans 300"/>
    </font>
    <font>
      <b/>
      <sz val="12"/>
      <name val="Museo Sans 300"/>
    </font>
    <font>
      <b/>
      <sz val="10"/>
      <name val="Museo Sans 300"/>
    </font>
    <font>
      <b/>
      <sz val="11"/>
      <name val="Museo Sans 300"/>
    </font>
    <font>
      <sz val="11"/>
      <name val="Museo Sans 300"/>
    </font>
    <font>
      <sz val="10"/>
      <name val="Museo Sans 300"/>
    </font>
    <font>
      <b/>
      <sz val="14"/>
      <name val="Museo Sans 300"/>
    </font>
    <font>
      <b/>
      <sz val="8"/>
      <name val="Museo Sans 300"/>
    </font>
    <font>
      <b/>
      <sz val="15"/>
      <name val="Museo Sans 300"/>
    </font>
    <font>
      <b/>
      <sz val="16"/>
      <name val="Museo Sans 300"/>
    </font>
    <font>
      <b/>
      <sz val="13"/>
      <name val="Museo Sans 300"/>
    </font>
    <font>
      <sz val="8"/>
      <name val="Museo Sans 300"/>
    </font>
    <font>
      <sz val="10.5"/>
      <color theme="1"/>
      <name val="Museo Sans 300"/>
    </font>
    <font>
      <sz val="10"/>
      <color theme="1"/>
      <name val="Museo Sans 300"/>
    </font>
    <font>
      <b/>
      <sz val="10.5"/>
      <color theme="1"/>
      <name val="Museo Sans 300"/>
    </font>
    <font>
      <b/>
      <sz val="11"/>
      <color theme="1"/>
      <name val="Museo Sans 300"/>
    </font>
    <font>
      <sz val="11"/>
      <color theme="1"/>
      <name val="Museo Sans 300"/>
    </font>
    <font>
      <b/>
      <u/>
      <sz val="14"/>
      <color theme="1"/>
      <name val="Museo Sans 300"/>
    </font>
    <font>
      <b/>
      <u/>
      <sz val="12"/>
      <color theme="1"/>
      <name val="Museo Sans 300"/>
    </font>
    <font>
      <b/>
      <sz val="12"/>
      <color theme="1"/>
      <name val="Museo Sans 300"/>
    </font>
    <font>
      <b/>
      <sz val="14"/>
      <color theme="1"/>
      <name val="Museo Sans 300"/>
    </font>
    <font>
      <sz val="12"/>
      <color theme="1"/>
      <name val="Museo Sans 300"/>
    </font>
    <font>
      <u/>
      <sz val="12"/>
      <color theme="1"/>
      <name val="Museo Sans 300"/>
    </font>
    <font>
      <b/>
      <sz val="13"/>
      <color theme="1"/>
      <name val="Museo Sans 300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u/>
      <sz val="10.5"/>
      <color theme="1"/>
      <name val="Museo Sans 300"/>
    </font>
    <font>
      <u/>
      <sz val="10.5"/>
      <color theme="1"/>
      <name val="Museo Sans 300"/>
    </font>
    <font>
      <b/>
      <sz val="10.5"/>
      <color theme="0"/>
      <name val="Museo Sans 300"/>
    </font>
    <font>
      <sz val="10"/>
      <color theme="0"/>
      <name val="Museo Sans 300"/>
    </font>
    <font>
      <sz val="10.5"/>
      <color theme="0"/>
      <name val="Museo Sans 300"/>
    </font>
    <font>
      <b/>
      <u/>
      <sz val="10.5"/>
      <color theme="0"/>
      <name val="Museo Sans 300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165" fontId="1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37">
    <xf numFmtId="0" fontId="0" fillId="0" borderId="0" xfId="0"/>
    <xf numFmtId="164" fontId="12" fillId="0" borderId="0" xfId="1" applyFont="1"/>
    <xf numFmtId="0" fontId="12" fillId="0" borderId="0" xfId="0" applyFont="1"/>
    <xf numFmtId="0" fontId="13" fillId="0" borderId="0" xfId="0" applyFont="1"/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left"/>
    </xf>
    <xf numFmtId="167" fontId="17" fillId="0" borderId="0" xfId="0" applyNumberFormat="1" applyFont="1"/>
    <xf numFmtId="167" fontId="15" fillId="0" borderId="0" xfId="0" applyNumberFormat="1" applyFont="1" applyAlignment="1">
      <alignment horizontal="left"/>
    </xf>
    <xf numFmtId="164" fontId="12" fillId="0" borderId="0" xfId="0" applyNumberFormat="1" applyFont="1"/>
    <xf numFmtId="0" fontId="17" fillId="0" borderId="0" xfId="0" applyFont="1"/>
    <xf numFmtId="168" fontId="12" fillId="0" borderId="0" xfId="2" applyNumberFormat="1" applyFont="1"/>
    <xf numFmtId="0" fontId="18" fillId="0" borderId="0" xfId="0" applyFont="1" applyAlignment="1">
      <alignment horizontal="centerContinuous"/>
    </xf>
    <xf numFmtId="0" fontId="15" fillId="0" borderId="0" xfId="0" applyFont="1" applyAlignment="1">
      <alignment horizontal="centerContinuous"/>
    </xf>
    <xf numFmtId="164" fontId="17" fillId="0" borderId="0" xfId="0" applyNumberFormat="1" applyFont="1"/>
    <xf numFmtId="0" fontId="19" fillId="0" borderId="0" xfId="0" applyFont="1"/>
    <xf numFmtId="165" fontId="12" fillId="0" borderId="0" xfId="20" applyFont="1"/>
    <xf numFmtId="0" fontId="13" fillId="2" borderId="0" xfId="0" applyFont="1" applyFill="1"/>
    <xf numFmtId="0" fontId="13" fillId="2" borderId="0" xfId="0" applyFont="1" applyFill="1" applyAlignment="1">
      <alignment horizontal="left"/>
    </xf>
    <xf numFmtId="166" fontId="13" fillId="2" borderId="0" xfId="1" applyNumberFormat="1" applyFont="1" applyFill="1" applyAlignment="1">
      <alignment horizontal="left"/>
    </xf>
    <xf numFmtId="166" fontId="13" fillId="2" borderId="0" xfId="1" applyNumberFormat="1" applyFont="1" applyFill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right"/>
    </xf>
    <xf numFmtId="0" fontId="13" fillId="2" borderId="3" xfId="0" applyFont="1" applyFill="1" applyBorder="1"/>
    <xf numFmtId="0" fontId="13" fillId="2" borderId="4" xfId="0" applyFont="1" applyFill="1" applyBorder="1" applyAlignment="1">
      <alignment horizontal="left"/>
    </xf>
    <xf numFmtId="166" fontId="16" fillId="2" borderId="0" xfId="1" applyNumberFormat="1" applyFont="1" applyFill="1" applyAlignment="1">
      <alignment horizontal="left"/>
    </xf>
    <xf numFmtId="166" fontId="20" fillId="2" borderId="0" xfId="1" applyNumberFormat="1" applyFont="1" applyFill="1" applyAlignment="1">
      <alignment horizontal="left"/>
    </xf>
    <xf numFmtId="164" fontId="13" fillId="2" borderId="0" xfId="1" applyFont="1" applyFill="1" applyAlignment="1">
      <alignment horizontal="left"/>
    </xf>
    <xf numFmtId="0" fontId="13" fillId="2" borderId="5" xfId="0" applyFont="1" applyFill="1" applyBorder="1"/>
    <xf numFmtId="0" fontId="13" fillId="2" borderId="6" xfId="0" applyFont="1" applyFill="1" applyBorder="1"/>
    <xf numFmtId="0" fontId="13" fillId="2" borderId="6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37" fontId="13" fillId="2" borderId="0" xfId="0" applyNumberFormat="1" applyFont="1" applyFill="1" applyAlignment="1">
      <alignment horizontal="left"/>
    </xf>
    <xf numFmtId="0" fontId="12" fillId="0" borderId="0" xfId="0" applyFont="1" applyAlignment="1">
      <alignment horizontal="right"/>
    </xf>
    <xf numFmtId="164" fontId="13" fillId="2" borderId="0" xfId="1" applyFont="1" applyFill="1" applyAlignment="1">
      <alignment horizontal="right"/>
    </xf>
    <xf numFmtId="164" fontId="13" fillId="2" borderId="0" xfId="0" applyNumberFormat="1" applyFont="1" applyFill="1" applyAlignment="1">
      <alignment horizontal="left"/>
    </xf>
    <xf numFmtId="166" fontId="13" fillId="2" borderId="0" xfId="1" applyNumberFormat="1" applyFont="1" applyFill="1" applyBorder="1" applyAlignment="1">
      <alignment horizontal="left"/>
    </xf>
    <xf numFmtId="0" fontId="21" fillId="0" borderId="0" xfId="0" applyFont="1"/>
    <xf numFmtId="166" fontId="13" fillId="2" borderId="7" xfId="1" applyNumberFormat="1" applyFont="1" applyFill="1" applyBorder="1" applyAlignment="1">
      <alignment horizontal="left"/>
    </xf>
    <xf numFmtId="166" fontId="13" fillId="2" borderId="4" xfId="1" applyNumberFormat="1" applyFont="1" applyFill="1" applyBorder="1" applyAlignment="1">
      <alignment horizontal="left"/>
    </xf>
    <xf numFmtId="166" fontId="13" fillId="2" borderId="8" xfId="1" applyNumberFormat="1" applyFont="1" applyFill="1" applyBorder="1" applyAlignment="1">
      <alignment horizontal="left"/>
    </xf>
    <xf numFmtId="0" fontId="14" fillId="0" borderId="2" xfId="0" applyFont="1" applyBorder="1" applyAlignment="1">
      <alignment horizontal="right"/>
    </xf>
    <xf numFmtId="0" fontId="13" fillId="0" borderId="6" xfId="0" applyFont="1" applyBorder="1" applyAlignment="1">
      <alignment horizontal="left"/>
    </xf>
    <xf numFmtId="164" fontId="25" fillId="0" borderId="0" xfId="1" applyFont="1" applyBorder="1"/>
    <xf numFmtId="164" fontId="25" fillId="0" borderId="0" xfId="1" applyFont="1" applyFill="1" applyBorder="1"/>
    <xf numFmtId="164" fontId="22" fillId="0" borderId="0" xfId="1" applyFont="1" applyBorder="1" applyAlignment="1">
      <alignment horizontal="left"/>
    </xf>
    <xf numFmtId="164" fontId="22" fillId="0" borderId="0" xfId="1" applyFont="1" applyFill="1" applyBorder="1"/>
    <xf numFmtId="164" fontId="22" fillId="0" borderId="0" xfId="1" applyFont="1" applyFill="1" applyBorder="1" applyAlignment="1">
      <alignment horizontal="right"/>
    </xf>
    <xf numFmtId="167" fontId="31" fillId="0" borderId="34" xfId="0" applyNumberFormat="1" applyFont="1" applyBorder="1"/>
    <xf numFmtId="167" fontId="30" fillId="0" borderId="34" xfId="0" applyNumberFormat="1" applyFont="1" applyBorder="1"/>
    <xf numFmtId="167" fontId="30" fillId="0" borderId="35" xfId="0" applyNumberFormat="1" applyFont="1" applyBorder="1"/>
    <xf numFmtId="167" fontId="30" fillId="0" borderId="0" xfId="0" applyNumberFormat="1" applyFont="1"/>
    <xf numFmtId="167" fontId="30" fillId="0" borderId="24" xfId="0" applyNumberFormat="1" applyFont="1" applyBorder="1"/>
    <xf numFmtId="167" fontId="32" fillId="0" borderId="34" xfId="0" applyNumberFormat="1" applyFont="1" applyBorder="1"/>
    <xf numFmtId="167" fontId="30" fillId="0" borderId="23" xfId="0" applyNumberFormat="1" applyFont="1" applyBorder="1"/>
    <xf numFmtId="167" fontId="30" fillId="0" borderId="17" xfId="0" applyNumberFormat="1" applyFont="1" applyBorder="1"/>
    <xf numFmtId="49" fontId="28" fillId="0" borderId="25" xfId="0" applyNumberFormat="1" applyFont="1" applyBorder="1" applyAlignment="1">
      <alignment horizontal="center" vertical="center" wrapText="1"/>
    </xf>
    <xf numFmtId="167" fontId="30" fillId="0" borderId="27" xfId="0" applyNumberFormat="1" applyFont="1" applyBorder="1" applyAlignment="1">
      <alignment horizontal="centerContinuous"/>
    </xf>
    <xf numFmtId="167" fontId="30" fillId="0" borderId="0" xfId="0" applyNumberFormat="1" applyFont="1" applyAlignment="1">
      <alignment horizontal="centerContinuous"/>
    </xf>
    <xf numFmtId="167" fontId="30" fillId="0" borderId="28" xfId="0" applyNumberFormat="1" applyFont="1" applyBorder="1" applyAlignment="1">
      <alignment horizontal="centerContinuous"/>
    </xf>
    <xf numFmtId="167" fontId="28" fillId="0" borderId="34" xfId="0" applyNumberFormat="1" applyFont="1" applyBorder="1"/>
    <xf numFmtId="167" fontId="30" fillId="0" borderId="26" xfId="0" applyNumberFormat="1" applyFont="1" applyBorder="1" applyAlignment="1">
      <alignment horizontal="center" vertical="center"/>
    </xf>
    <xf numFmtId="167" fontId="30" fillId="0" borderId="2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horizontal="right"/>
    </xf>
    <xf numFmtId="0" fontId="13" fillId="0" borderId="0" xfId="0" applyFont="1" applyAlignment="1">
      <alignment horizontal="right"/>
    </xf>
    <xf numFmtId="0" fontId="31" fillId="2" borderId="0" xfId="0" applyFont="1" applyFill="1"/>
    <xf numFmtId="0" fontId="31" fillId="0" borderId="0" xfId="0" applyFont="1"/>
    <xf numFmtId="0" fontId="31" fillId="2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166" fontId="13" fillId="2" borderId="0" xfId="0" applyNumberFormat="1" applyFont="1" applyFill="1" applyAlignment="1">
      <alignment horizontal="left"/>
    </xf>
    <xf numFmtId="167" fontId="44" fillId="0" borderId="9" xfId="0" applyNumberFormat="1" applyFont="1" applyBorder="1" applyAlignment="1">
      <alignment horizontal="left"/>
    </xf>
    <xf numFmtId="167" fontId="45" fillId="0" borderId="10" xfId="0" applyNumberFormat="1" applyFont="1" applyBorder="1" applyAlignment="1">
      <alignment horizontal="left"/>
    </xf>
    <xf numFmtId="167" fontId="46" fillId="0" borderId="11" xfId="0" applyNumberFormat="1" applyFont="1" applyBorder="1"/>
    <xf numFmtId="167" fontId="47" fillId="0" borderId="22" xfId="0" applyNumberFormat="1" applyFont="1" applyBorder="1"/>
    <xf numFmtId="167" fontId="47" fillId="0" borderId="21" xfId="0" applyNumberFormat="1" applyFont="1" applyBorder="1"/>
    <xf numFmtId="167" fontId="45" fillId="0" borderId="12" xfId="0" applyNumberFormat="1" applyFont="1" applyBorder="1" applyAlignment="1">
      <alignment horizontal="left"/>
    </xf>
    <xf numFmtId="167" fontId="48" fillId="0" borderId="28" xfId="0" applyNumberFormat="1" applyFont="1" applyBorder="1" applyAlignment="1">
      <alignment horizontal="left"/>
    </xf>
    <xf numFmtId="167" fontId="45" fillId="0" borderId="0" xfId="0" applyNumberFormat="1" applyFont="1" applyAlignment="1">
      <alignment horizontal="left"/>
    </xf>
    <xf numFmtId="167" fontId="46" fillId="0" borderId="13" xfId="0" applyNumberFormat="1" applyFont="1" applyBorder="1" applyAlignment="1">
      <alignment horizontal="left"/>
    </xf>
    <xf numFmtId="167" fontId="48" fillId="0" borderId="18" xfId="0" applyNumberFormat="1" applyFont="1" applyBorder="1" applyAlignment="1">
      <alignment horizontal="right"/>
    </xf>
    <xf numFmtId="167" fontId="48" fillId="0" borderId="28" xfId="0" applyNumberFormat="1" applyFont="1" applyBorder="1"/>
    <xf numFmtId="167" fontId="48" fillId="0" borderId="36" xfId="0" applyNumberFormat="1" applyFont="1" applyBorder="1"/>
    <xf numFmtId="167" fontId="46" fillId="0" borderId="12" xfId="0" applyNumberFormat="1" applyFont="1" applyBorder="1"/>
    <xf numFmtId="167" fontId="48" fillId="0" borderId="0" xfId="0" applyNumberFormat="1" applyFont="1"/>
    <xf numFmtId="167" fontId="48" fillId="0" borderId="34" xfId="0" applyNumberFormat="1" applyFont="1" applyBorder="1"/>
    <xf numFmtId="167" fontId="48" fillId="0" borderId="21" xfId="0" applyNumberFormat="1" applyFont="1" applyBorder="1" applyAlignment="1">
      <alignment horizontal="right"/>
    </xf>
    <xf numFmtId="167" fontId="48" fillId="0" borderId="30" xfId="0" applyNumberFormat="1" applyFont="1" applyBorder="1"/>
    <xf numFmtId="167" fontId="46" fillId="0" borderId="0" xfId="0" applyNumberFormat="1" applyFont="1"/>
    <xf numFmtId="167" fontId="46" fillId="0" borderId="13" xfId="0" applyNumberFormat="1" applyFont="1" applyBorder="1"/>
    <xf numFmtId="167" fontId="46" fillId="0" borderId="18" xfId="0" applyNumberFormat="1" applyFont="1" applyBorder="1"/>
    <xf numFmtId="167" fontId="46" fillId="0" borderId="28" xfId="0" applyNumberFormat="1" applyFont="1" applyBorder="1"/>
    <xf numFmtId="167" fontId="44" fillId="0" borderId="12" xfId="0" applyNumberFormat="1" applyFont="1" applyBorder="1" applyAlignment="1">
      <alignment horizontal="left"/>
    </xf>
    <xf numFmtId="167" fontId="48" fillId="0" borderId="13" xfId="0" applyNumberFormat="1" applyFont="1" applyBorder="1" applyAlignment="1">
      <alignment horizontal="left"/>
    </xf>
    <xf numFmtId="167" fontId="48" fillId="0" borderId="49" xfId="0" applyNumberFormat="1" applyFont="1" applyBorder="1"/>
    <xf numFmtId="167" fontId="48" fillId="0" borderId="18" xfId="0" applyNumberFormat="1" applyFont="1" applyBorder="1"/>
    <xf numFmtId="167" fontId="48" fillId="0" borderId="13" xfId="0" applyNumberFormat="1" applyFont="1" applyBorder="1"/>
    <xf numFmtId="167" fontId="48" fillId="0" borderId="21" xfId="0" applyNumberFormat="1" applyFont="1" applyBorder="1"/>
    <xf numFmtId="167" fontId="48" fillId="0" borderId="47" xfId="0" applyNumberFormat="1" applyFont="1" applyBorder="1"/>
    <xf numFmtId="167" fontId="48" fillId="0" borderId="48" xfId="0" applyNumberFormat="1" applyFont="1" applyBorder="1"/>
    <xf numFmtId="167" fontId="48" fillId="0" borderId="31" xfId="0" applyNumberFormat="1" applyFont="1" applyBorder="1"/>
    <xf numFmtId="167" fontId="48" fillId="0" borderId="26" xfId="0" applyNumberFormat="1" applyFont="1" applyBorder="1"/>
    <xf numFmtId="167" fontId="49" fillId="0" borderId="0" xfId="0" applyNumberFormat="1" applyFont="1" applyAlignment="1">
      <alignment horizontal="left"/>
    </xf>
    <xf numFmtId="167" fontId="49" fillId="0" borderId="13" xfId="0" applyNumberFormat="1" applyFont="1" applyBorder="1" applyAlignment="1">
      <alignment horizontal="left"/>
    </xf>
    <xf numFmtId="167" fontId="48" fillId="0" borderId="21" xfId="1" applyNumberFormat="1" applyFont="1" applyBorder="1"/>
    <xf numFmtId="167" fontId="46" fillId="0" borderId="34" xfId="0" applyNumberFormat="1" applyFont="1" applyBorder="1"/>
    <xf numFmtId="167" fontId="47" fillId="0" borderId="18" xfId="0" applyNumberFormat="1" applyFont="1" applyBorder="1"/>
    <xf numFmtId="167" fontId="47" fillId="0" borderId="34" xfId="0" applyNumberFormat="1" applyFont="1" applyBorder="1"/>
    <xf numFmtId="167" fontId="47" fillId="0" borderId="28" xfId="0" applyNumberFormat="1" applyFont="1" applyBorder="1"/>
    <xf numFmtId="167" fontId="47" fillId="0" borderId="12" xfId="0" applyNumberFormat="1" applyFont="1" applyBorder="1"/>
    <xf numFmtId="167" fontId="46" fillId="0" borderId="28" xfId="0" applyNumberFormat="1" applyFont="1" applyBorder="1" applyAlignment="1">
      <alignment horizontal="left"/>
    </xf>
    <xf numFmtId="0" fontId="40" fillId="0" borderId="0" xfId="0" applyFont="1"/>
    <xf numFmtId="0" fontId="40" fillId="0" borderId="13" xfId="0" applyFont="1" applyBorder="1"/>
    <xf numFmtId="167" fontId="50" fillId="0" borderId="26" xfId="0" applyNumberFormat="1" applyFont="1" applyBorder="1"/>
    <xf numFmtId="0" fontId="40" fillId="0" borderId="32" xfId="0" applyFont="1" applyBorder="1"/>
    <xf numFmtId="167" fontId="50" fillId="0" borderId="33" xfId="0" applyNumberFormat="1" applyFont="1" applyBorder="1"/>
    <xf numFmtId="167" fontId="50" fillId="0" borderId="53" xfId="0" applyNumberFormat="1" applyFont="1" applyBorder="1"/>
    <xf numFmtId="167" fontId="48" fillId="0" borderId="28" xfId="0" applyNumberFormat="1" applyFont="1" applyBorder="1" applyAlignment="1">
      <alignment horizontal="right"/>
    </xf>
    <xf numFmtId="167" fontId="48" fillId="0" borderId="34" xfId="0" applyNumberFormat="1" applyFont="1" applyBorder="1" applyAlignment="1">
      <alignment horizontal="right"/>
    </xf>
    <xf numFmtId="167" fontId="48" fillId="0" borderId="35" xfId="0" applyNumberFormat="1" applyFont="1" applyBorder="1"/>
    <xf numFmtId="167" fontId="48" fillId="0" borderId="16" xfId="0" applyNumberFormat="1" applyFont="1" applyBorder="1"/>
    <xf numFmtId="167" fontId="48" fillId="0" borderId="0" xfId="0" applyNumberFormat="1" applyFont="1" applyAlignment="1">
      <alignment horizontal="left"/>
    </xf>
    <xf numFmtId="167" fontId="48" fillId="0" borderId="15" xfId="0" applyNumberFormat="1" applyFont="1" applyBorder="1"/>
    <xf numFmtId="167" fontId="46" fillId="0" borderId="32" xfId="0" applyNumberFormat="1" applyFont="1" applyBorder="1" applyAlignment="1">
      <alignment horizontal="left"/>
    </xf>
    <xf numFmtId="167" fontId="48" fillId="0" borderId="38" xfId="0" applyNumberFormat="1" applyFont="1" applyBorder="1"/>
    <xf numFmtId="167" fontId="48" fillId="0" borderId="30" xfId="0" applyNumberFormat="1" applyFont="1" applyBorder="1" applyAlignment="1">
      <alignment horizontal="right"/>
    </xf>
    <xf numFmtId="167" fontId="45" fillId="0" borderId="13" xfId="0" applyNumberFormat="1" applyFont="1" applyBorder="1" applyAlignment="1">
      <alignment horizontal="left"/>
    </xf>
    <xf numFmtId="167" fontId="50" fillId="0" borderId="26" xfId="0" applyNumberFormat="1" applyFont="1" applyBorder="1" applyAlignment="1">
      <alignment horizontal="right"/>
    </xf>
    <xf numFmtId="167" fontId="47" fillId="0" borderId="26" xfId="0" applyNumberFormat="1" applyFont="1" applyBorder="1"/>
    <xf numFmtId="167" fontId="48" fillId="0" borderId="12" xfId="0" applyNumberFormat="1" applyFont="1" applyBorder="1"/>
    <xf numFmtId="167" fontId="45" fillId="0" borderId="15" xfId="0" applyNumberFormat="1" applyFont="1" applyBorder="1" applyAlignment="1">
      <alignment horizontal="left"/>
    </xf>
    <xf numFmtId="167" fontId="49" fillId="0" borderId="14" xfId="0" applyNumberFormat="1" applyFont="1" applyBorder="1" applyAlignment="1">
      <alignment horizontal="left"/>
    </xf>
    <xf numFmtId="167" fontId="46" fillId="0" borderId="23" xfId="0" applyNumberFormat="1" applyFont="1" applyBorder="1" applyAlignment="1">
      <alignment horizontal="centerContinuous"/>
    </xf>
    <xf numFmtId="167" fontId="46" fillId="0" borderId="17" xfId="0" applyNumberFormat="1" applyFont="1" applyBorder="1" applyAlignment="1">
      <alignment horizontal="centerContinuous"/>
    </xf>
    <xf numFmtId="167" fontId="46" fillId="0" borderId="24" xfId="0" applyNumberFormat="1" applyFont="1" applyBorder="1" applyAlignment="1">
      <alignment horizontal="centerContinuous"/>
    </xf>
    <xf numFmtId="167" fontId="47" fillId="0" borderId="39" xfId="0" applyNumberFormat="1" applyFont="1" applyBorder="1"/>
    <xf numFmtId="167" fontId="46" fillId="0" borderId="0" xfId="0" applyNumberFormat="1" applyFont="1" applyAlignment="1">
      <alignment horizontal="centerContinuous"/>
    </xf>
    <xf numFmtId="167" fontId="46" fillId="0" borderId="9" xfId="0" applyNumberFormat="1" applyFont="1" applyBorder="1" applyAlignment="1">
      <alignment horizontal="centerContinuous"/>
    </xf>
    <xf numFmtId="167" fontId="46" fillId="0" borderId="10" xfId="0" applyNumberFormat="1" applyFont="1" applyBorder="1" applyAlignment="1">
      <alignment horizontal="centerContinuous"/>
    </xf>
    <xf numFmtId="167" fontId="46" fillId="0" borderId="11" xfId="0" applyNumberFormat="1" applyFont="1" applyBorder="1" applyAlignment="1">
      <alignment horizontal="centerContinuous"/>
    </xf>
    <xf numFmtId="2" fontId="46" fillId="0" borderId="25" xfId="0" applyNumberFormat="1" applyFont="1" applyBorder="1" applyAlignment="1">
      <alignment horizontal="center" vertical="center" wrapText="1"/>
    </xf>
    <xf numFmtId="2" fontId="46" fillId="0" borderId="26" xfId="0" applyNumberFormat="1" applyFont="1" applyBorder="1" applyAlignment="1">
      <alignment horizontal="center" vertical="center" wrapText="1"/>
    </xf>
    <xf numFmtId="167" fontId="46" fillId="0" borderId="15" xfId="0" applyNumberFormat="1" applyFont="1" applyBorder="1" applyAlignment="1">
      <alignment horizontal="centerContinuous"/>
    </xf>
    <xf numFmtId="167" fontId="46" fillId="0" borderId="14" xfId="0" applyNumberFormat="1" applyFont="1" applyBorder="1" applyAlignment="1">
      <alignment horizontal="centerContinuous"/>
    </xf>
    <xf numFmtId="167" fontId="46" fillId="0" borderId="16" xfId="0" applyNumberFormat="1" applyFont="1" applyBorder="1" applyAlignment="1">
      <alignment horizontal="centerContinuous"/>
    </xf>
    <xf numFmtId="167" fontId="46" fillId="0" borderId="29" xfId="0" applyNumberFormat="1" applyFont="1" applyBorder="1" applyAlignment="1">
      <alignment horizontal="center"/>
    </xf>
    <xf numFmtId="167" fontId="46" fillId="0" borderId="26" xfId="0" applyNumberFormat="1" applyFont="1" applyBorder="1" applyAlignment="1">
      <alignment horizontal="center"/>
    </xf>
    <xf numFmtId="167" fontId="44" fillId="0" borderId="27" xfId="0" applyNumberFormat="1" applyFont="1" applyBorder="1" applyAlignment="1">
      <alignment horizontal="left"/>
    </xf>
    <xf numFmtId="167" fontId="47" fillId="0" borderId="47" xfId="0" applyNumberFormat="1" applyFont="1" applyBorder="1"/>
    <xf numFmtId="167" fontId="45" fillId="0" borderId="27" xfId="0" applyNumberFormat="1" applyFont="1" applyBorder="1" applyAlignment="1">
      <alignment horizontal="left"/>
    </xf>
    <xf numFmtId="167" fontId="46" fillId="0" borderId="27" xfId="0" applyNumberFormat="1" applyFont="1" applyBorder="1" applyAlignment="1">
      <alignment horizontal="centerContinuous"/>
    </xf>
    <xf numFmtId="167" fontId="46" fillId="0" borderId="15" xfId="0" applyNumberFormat="1" applyFont="1" applyBorder="1"/>
    <xf numFmtId="167" fontId="46" fillId="0" borderId="35" xfId="0" applyNumberFormat="1" applyFont="1" applyBorder="1"/>
    <xf numFmtId="167" fontId="46" fillId="0" borderId="27" xfId="0" applyNumberFormat="1" applyFont="1" applyBorder="1"/>
    <xf numFmtId="167" fontId="48" fillId="0" borderId="42" xfId="0" applyNumberFormat="1" applyFont="1" applyBorder="1"/>
    <xf numFmtId="167" fontId="48" fillId="0" borderId="53" xfId="0" applyNumberFormat="1" applyFont="1" applyBorder="1"/>
    <xf numFmtId="167" fontId="46" fillId="0" borderId="0" xfId="0" applyNumberFormat="1" applyFont="1" applyAlignment="1">
      <alignment horizontal="left"/>
    </xf>
    <xf numFmtId="167" fontId="46" fillId="0" borderId="40" xfId="0" applyNumberFormat="1" applyFont="1" applyBorder="1"/>
    <xf numFmtId="167" fontId="46" fillId="0" borderId="20" xfId="0" applyNumberFormat="1" applyFont="1" applyBorder="1"/>
    <xf numFmtId="167" fontId="48" fillId="0" borderId="41" xfId="0" applyNumberFormat="1" applyFont="1" applyBorder="1"/>
    <xf numFmtId="167" fontId="46" fillId="0" borderId="47" xfId="0" applyNumberFormat="1" applyFont="1" applyBorder="1"/>
    <xf numFmtId="167" fontId="46" fillId="0" borderId="40" xfId="0" applyNumberFormat="1" applyFont="1" applyBorder="1" applyAlignment="1">
      <alignment horizontal="centerContinuous"/>
    </xf>
    <xf numFmtId="167" fontId="46" fillId="0" borderId="20" xfId="0" applyNumberFormat="1" applyFont="1" applyBorder="1" applyAlignment="1">
      <alignment horizontal="centerContinuous"/>
    </xf>
    <xf numFmtId="167" fontId="46" fillId="0" borderId="29" xfId="0" applyNumberFormat="1" applyFont="1" applyBorder="1" applyAlignment="1">
      <alignment horizontal="centerContinuous"/>
    </xf>
    <xf numFmtId="167" fontId="48" fillId="0" borderId="22" xfId="0" applyNumberFormat="1" applyFont="1" applyBorder="1"/>
    <xf numFmtId="167" fontId="46" fillId="0" borderId="54" xfId="0" applyNumberFormat="1" applyFont="1" applyBorder="1"/>
    <xf numFmtId="167" fontId="47" fillId="0" borderId="53" xfId="0" applyNumberFormat="1" applyFont="1" applyBorder="1"/>
    <xf numFmtId="167" fontId="50" fillId="0" borderId="43" xfId="0" applyNumberFormat="1" applyFont="1" applyBorder="1"/>
    <xf numFmtId="167" fontId="50" fillId="0" borderId="35" xfId="0" applyNumberFormat="1" applyFont="1" applyBorder="1"/>
    <xf numFmtId="167" fontId="48" fillId="0" borderId="27" xfId="0" applyNumberFormat="1" applyFont="1" applyBorder="1"/>
    <xf numFmtId="167" fontId="48" fillId="0" borderId="45" xfId="0" applyNumberFormat="1" applyFont="1" applyBorder="1"/>
    <xf numFmtId="167" fontId="48" fillId="0" borderId="50" xfId="0" applyNumberFormat="1" applyFont="1" applyBorder="1"/>
    <xf numFmtId="167" fontId="48" fillId="0" borderId="43" xfId="0" applyNumberFormat="1" applyFont="1" applyBorder="1"/>
    <xf numFmtId="167" fontId="48" fillId="0" borderId="44" xfId="0" applyNumberFormat="1" applyFont="1" applyBorder="1"/>
    <xf numFmtId="167" fontId="46" fillId="0" borderId="19" xfId="0" applyNumberFormat="1" applyFont="1" applyBorder="1"/>
    <xf numFmtId="167" fontId="47" fillId="0" borderId="48" xfId="0" applyNumberFormat="1" applyFont="1" applyBorder="1"/>
    <xf numFmtId="167" fontId="48" fillId="0" borderId="18" xfId="1" applyNumberFormat="1" applyFont="1" applyBorder="1"/>
    <xf numFmtId="167" fontId="48" fillId="0" borderId="13" xfId="1" applyNumberFormat="1" applyFont="1" applyBorder="1"/>
    <xf numFmtId="167" fontId="46" fillId="0" borderId="52" xfId="0" applyNumberFormat="1" applyFont="1" applyBorder="1"/>
    <xf numFmtId="167" fontId="47" fillId="0" borderId="21" xfId="1" applyNumberFormat="1" applyFont="1" applyBorder="1"/>
    <xf numFmtId="167" fontId="47" fillId="0" borderId="37" xfId="1" applyNumberFormat="1" applyFont="1" applyBorder="1"/>
    <xf numFmtId="167" fontId="46" fillId="0" borderId="20" xfId="0" applyNumberFormat="1" applyFont="1" applyBorder="1" applyAlignment="1">
      <alignment horizontal="center"/>
    </xf>
    <xf numFmtId="167" fontId="47" fillId="0" borderId="51" xfId="0" applyNumberFormat="1" applyFont="1" applyBorder="1"/>
    <xf numFmtId="167" fontId="46" fillId="0" borderId="56" xfId="0" applyNumberFormat="1" applyFont="1" applyBorder="1"/>
    <xf numFmtId="167" fontId="47" fillId="0" borderId="19" xfId="0" applyNumberFormat="1" applyFont="1" applyBorder="1"/>
    <xf numFmtId="167" fontId="46" fillId="0" borderId="40" xfId="0" applyNumberFormat="1" applyFont="1" applyBorder="1" applyAlignment="1">
      <alignment horizontal="left"/>
    </xf>
    <xf numFmtId="167" fontId="47" fillId="0" borderId="46" xfId="0" applyNumberFormat="1" applyFont="1" applyBorder="1"/>
    <xf numFmtId="0" fontId="51" fillId="0" borderId="55" xfId="0" applyFont="1" applyBorder="1"/>
    <xf numFmtId="167" fontId="46" fillId="0" borderId="55" xfId="0" applyNumberFormat="1" applyFont="1" applyBorder="1" applyAlignment="1">
      <alignment horizontal="centerContinuous"/>
    </xf>
    <xf numFmtId="0" fontId="51" fillId="0" borderId="0" xfId="0" applyFont="1"/>
    <xf numFmtId="167" fontId="52" fillId="0" borderId="0" xfId="0" applyNumberFormat="1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0" fillId="0" borderId="0" xfId="0" applyFont="1"/>
    <xf numFmtId="167" fontId="31" fillId="0" borderId="0" xfId="0" applyNumberFormat="1" applyFont="1"/>
    <xf numFmtId="0" fontId="31" fillId="0" borderId="0" xfId="0" applyFont="1" applyAlignment="1">
      <alignment horizontal="left"/>
    </xf>
    <xf numFmtId="167" fontId="27" fillId="0" borderId="26" xfId="0" applyNumberFormat="1" applyFont="1" applyBorder="1" applyAlignment="1">
      <alignment vertical="center"/>
    </xf>
    <xf numFmtId="0" fontId="30" fillId="0" borderId="9" xfId="0" applyFont="1" applyBorder="1"/>
    <xf numFmtId="0" fontId="30" fillId="0" borderId="10" xfId="0" applyFont="1" applyBorder="1"/>
    <xf numFmtId="0" fontId="41" fillId="0" borderId="15" xfId="0" applyFont="1" applyBorder="1" applyAlignment="1">
      <alignment horizontal="left" vertical="center"/>
    </xf>
    <xf numFmtId="0" fontId="27" fillId="0" borderId="14" xfId="0" applyFont="1" applyBorder="1" applyAlignment="1">
      <alignment vertical="center"/>
    </xf>
    <xf numFmtId="167" fontId="29" fillId="0" borderId="36" xfId="0" applyNumberFormat="1" applyFont="1" applyBorder="1" applyAlignment="1">
      <alignment horizontal="center" vertical="center"/>
    </xf>
    <xf numFmtId="167" fontId="27" fillId="0" borderId="35" xfId="0" applyNumberFormat="1" applyFont="1" applyBorder="1" applyAlignment="1">
      <alignment vertical="center"/>
    </xf>
    <xf numFmtId="0" fontId="29" fillId="0" borderId="9" xfId="0" applyFont="1" applyBorder="1"/>
    <xf numFmtId="0" fontId="40" fillId="0" borderId="10" xfId="0" applyFont="1" applyBorder="1" applyAlignment="1">
      <alignment horizontal="left"/>
    </xf>
    <xf numFmtId="0" fontId="29" fillId="0" borderId="12" xfId="0" applyFont="1" applyBorder="1"/>
    <xf numFmtId="0" fontId="40" fillId="0" borderId="0" xfId="0" applyFont="1" applyAlignment="1">
      <alignment horizontal="left"/>
    </xf>
    <xf numFmtId="167" fontId="32" fillId="0" borderId="36" xfId="0" applyNumberFormat="1" applyFont="1" applyBorder="1"/>
    <xf numFmtId="167" fontId="32" fillId="0" borderId="35" xfId="0" applyNumberFormat="1" applyFont="1" applyBorder="1"/>
    <xf numFmtId="167" fontId="30" fillId="0" borderId="36" xfId="0" applyNumberFormat="1" applyFont="1" applyBorder="1"/>
    <xf numFmtId="167" fontId="29" fillId="4" borderId="36" xfId="0" applyNumberFormat="1" applyFont="1" applyFill="1" applyBorder="1" applyAlignment="1">
      <alignment horizontal="center" vertical="center"/>
    </xf>
    <xf numFmtId="167" fontId="27" fillId="4" borderId="35" xfId="0" applyNumberFormat="1" applyFont="1" applyFill="1" applyBorder="1" applyAlignment="1">
      <alignment vertical="center"/>
    </xf>
    <xf numFmtId="167" fontId="32" fillId="4" borderId="36" xfId="0" applyNumberFormat="1" applyFont="1" applyFill="1" applyBorder="1"/>
    <xf numFmtId="167" fontId="32" fillId="4" borderId="34" xfId="0" applyNumberFormat="1" applyFont="1" applyFill="1" applyBorder="1"/>
    <xf numFmtId="0" fontId="30" fillId="0" borderId="15" xfId="0" applyFont="1" applyBorder="1"/>
    <xf numFmtId="0" fontId="42" fillId="0" borderId="14" xfId="0" applyFont="1" applyBorder="1"/>
    <xf numFmtId="0" fontId="41" fillId="0" borderId="23" xfId="0" applyFont="1" applyBorder="1" applyAlignment="1">
      <alignment horizontal="left" vertical="center"/>
    </xf>
    <xf numFmtId="0" fontId="41" fillId="0" borderId="17" xfId="0" applyFont="1" applyBorder="1" applyAlignment="1">
      <alignment vertical="center"/>
    </xf>
    <xf numFmtId="167" fontId="27" fillId="0" borderId="17" xfId="0" applyNumberFormat="1" applyFont="1" applyBorder="1" applyAlignment="1">
      <alignment vertical="center"/>
    </xf>
    <xf numFmtId="0" fontId="43" fillId="0" borderId="0" xfId="0" applyFont="1" applyAlignment="1">
      <alignment horizontal="left"/>
    </xf>
    <xf numFmtId="0" fontId="30" fillId="0" borderId="12" xfId="0" applyFont="1" applyBorder="1"/>
    <xf numFmtId="0" fontId="40" fillId="0" borderId="14" xfId="0" applyFont="1" applyBorder="1" applyAlignment="1">
      <alignment horizontal="left"/>
    </xf>
    <xf numFmtId="0" fontId="30" fillId="0" borderId="0" xfId="0" applyFont="1" applyAlignment="1">
      <alignment horizontal="left"/>
    </xf>
    <xf numFmtId="0" fontId="42" fillId="0" borderId="0" xfId="0" applyFont="1"/>
    <xf numFmtId="0" fontId="42" fillId="0" borderId="10" xfId="0" applyFont="1" applyBorder="1"/>
    <xf numFmtId="0" fontId="27" fillId="0" borderId="15" xfId="0" applyFont="1" applyBorder="1" applyAlignment="1">
      <alignment horizontal="left" vertical="center"/>
    </xf>
    <xf numFmtId="0" fontId="41" fillId="0" borderId="14" xfId="0" applyFont="1" applyBorder="1" applyAlignment="1">
      <alignment vertical="center"/>
    </xf>
    <xf numFmtId="0" fontId="30" fillId="0" borderId="12" xfId="0" applyFont="1" applyBorder="1" applyAlignment="1">
      <alignment horizontal="left"/>
    </xf>
    <xf numFmtId="0" fontId="29" fillId="0" borderId="9" xfId="0" applyFont="1" applyBorder="1" applyAlignment="1">
      <alignment horizontal="left"/>
    </xf>
    <xf numFmtId="0" fontId="42" fillId="0" borderId="14" xfId="0" applyFont="1" applyBorder="1" applyAlignment="1">
      <alignment horizontal="left"/>
    </xf>
    <xf numFmtId="0" fontId="27" fillId="0" borderId="0" xfId="0" applyFont="1" applyAlignment="1">
      <alignment horizontal="left" vertical="center"/>
    </xf>
    <xf numFmtId="0" fontId="30" fillId="0" borderId="0" xfId="0" applyFont="1" applyAlignment="1">
      <alignment vertical="center"/>
    </xf>
    <xf numFmtId="167" fontId="30" fillId="0" borderId="34" xfId="0" applyNumberFormat="1" applyFont="1" applyBorder="1" applyAlignment="1">
      <alignment vertical="center"/>
    </xf>
    <xf numFmtId="0" fontId="32" fillId="0" borderId="0" xfId="0" applyFont="1" applyAlignment="1">
      <alignment horizontal="left"/>
    </xf>
    <xf numFmtId="0" fontId="29" fillId="0" borderId="23" xfId="0" applyFont="1" applyBorder="1" applyAlignment="1">
      <alignment horizontal="left"/>
    </xf>
    <xf numFmtId="0" fontId="29" fillId="0" borderId="17" xfId="0" applyFont="1" applyBorder="1"/>
    <xf numFmtId="167" fontId="29" fillId="0" borderId="26" xfId="0" applyNumberFormat="1" applyFont="1" applyBorder="1"/>
    <xf numFmtId="167" fontId="28" fillId="0" borderId="36" xfId="0" applyNumberFormat="1" applyFont="1" applyBorder="1"/>
    <xf numFmtId="0" fontId="22" fillId="0" borderId="23" xfId="0" applyFont="1" applyBorder="1" applyAlignment="1">
      <alignment horizontal="left"/>
    </xf>
    <xf numFmtId="0" fontId="39" fillId="0" borderId="9" xfId="0" applyFont="1" applyBorder="1" applyAlignment="1">
      <alignment horizontal="left"/>
    </xf>
    <xf numFmtId="0" fontId="39" fillId="0" borderId="10" xfId="0" applyFont="1" applyBorder="1" applyAlignment="1">
      <alignment horizontal="left"/>
    </xf>
    <xf numFmtId="164" fontId="25" fillId="0" borderId="10" xfId="1" applyFont="1" applyBorder="1"/>
    <xf numFmtId="164" fontId="25" fillId="0" borderId="10" xfId="1" applyFont="1" applyFill="1" applyBorder="1"/>
    <xf numFmtId="0" fontId="39" fillId="0" borderId="12" xfId="0" applyFont="1" applyBorder="1" applyAlignment="1">
      <alignment horizontal="left"/>
    </xf>
    <xf numFmtId="0" fontId="39" fillId="0" borderId="0" xfId="0" applyFont="1" applyAlignment="1">
      <alignment horizontal="left"/>
    </xf>
    <xf numFmtId="0" fontId="39" fillId="0" borderId="12" xfId="0" applyFont="1" applyBorder="1"/>
    <xf numFmtId="164" fontId="25" fillId="0" borderId="14" xfId="1" applyFont="1" applyFill="1" applyBorder="1"/>
    <xf numFmtId="0" fontId="23" fillId="0" borderId="9" xfId="0" applyFont="1" applyBorder="1" applyAlignment="1">
      <alignment horizontal="left"/>
    </xf>
    <xf numFmtId="0" fontId="25" fillId="0" borderId="12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164" fontId="27" fillId="0" borderId="17" xfId="1" applyFont="1" applyFill="1" applyBorder="1" applyAlignment="1">
      <alignment horizontal="left"/>
    </xf>
    <xf numFmtId="2" fontId="22" fillId="0" borderId="34" xfId="0" applyNumberFormat="1" applyFont="1" applyBorder="1" applyAlignment="1">
      <alignment horizontal="center" vertical="center"/>
    </xf>
    <xf numFmtId="164" fontId="25" fillId="0" borderId="36" xfId="1" applyFont="1" applyBorder="1"/>
    <xf numFmtId="164" fontId="25" fillId="0" borderId="34" xfId="1" applyFont="1" applyBorder="1"/>
    <xf numFmtId="164" fontId="22" fillId="0" borderId="34" xfId="1" applyFont="1" applyBorder="1" applyAlignment="1">
      <alignment horizontal="left"/>
    </xf>
    <xf numFmtId="49" fontId="24" fillId="0" borderId="13" xfId="0" applyNumberFormat="1" applyFont="1" applyBorder="1" applyAlignment="1">
      <alignment horizontal="center"/>
    </xf>
    <xf numFmtId="164" fontId="25" fillId="0" borderId="11" xfId="1" applyFont="1" applyBorder="1"/>
    <xf numFmtId="164" fontId="25" fillId="0" borderId="13" xfId="1" applyFont="1" applyBorder="1"/>
    <xf numFmtId="0" fontId="39" fillId="0" borderId="15" xfId="0" applyFont="1" applyBorder="1" applyAlignment="1">
      <alignment horizontal="left"/>
    </xf>
    <xf numFmtId="0" fontId="39" fillId="0" borderId="14" xfId="0" applyFont="1" applyBorder="1" applyAlignment="1">
      <alignment horizontal="left"/>
    </xf>
    <xf numFmtId="164" fontId="22" fillId="0" borderId="35" xfId="1" applyFont="1" applyFill="1" applyBorder="1" applyAlignment="1">
      <alignment horizontal="left"/>
    </xf>
    <xf numFmtId="164" fontId="22" fillId="0" borderId="14" xfId="1" applyFont="1" applyFill="1" applyBorder="1" applyAlignment="1">
      <alignment horizontal="left"/>
    </xf>
    <xf numFmtId="164" fontId="25" fillId="0" borderId="16" xfId="1" applyFont="1" applyFill="1" applyBorder="1"/>
    <xf numFmtId="164" fontId="22" fillId="0" borderId="34" xfId="1" applyFont="1" applyFill="1" applyBorder="1"/>
    <xf numFmtId="164" fontId="22" fillId="0" borderId="13" xfId="1" applyFont="1" applyFill="1" applyBorder="1"/>
    <xf numFmtId="0" fontId="39" fillId="0" borderId="23" xfId="0" applyFont="1" applyBorder="1" applyAlignment="1">
      <alignment horizontal="left"/>
    </xf>
    <xf numFmtId="0" fontId="41" fillId="0" borderId="17" xfId="0" applyFont="1" applyBorder="1" applyAlignment="1">
      <alignment horizontal="left"/>
    </xf>
    <xf numFmtId="164" fontId="27" fillId="0" borderId="26" xfId="1" applyFont="1" applyFill="1" applyBorder="1" applyAlignment="1">
      <alignment horizontal="left"/>
    </xf>
    <xf numFmtId="164" fontId="27" fillId="0" borderId="24" xfId="1" applyFont="1" applyFill="1" applyBorder="1" applyAlignment="1">
      <alignment horizontal="left"/>
    </xf>
    <xf numFmtId="0" fontId="22" fillId="0" borderId="34" xfId="0" applyFont="1" applyBorder="1"/>
    <xf numFmtId="0" fontId="22" fillId="0" borderId="0" xfId="0" applyFont="1"/>
    <xf numFmtId="0" fontId="22" fillId="0" borderId="13" xfId="0" applyFont="1" applyBorder="1"/>
    <xf numFmtId="0" fontId="41" fillId="0" borderId="0" xfId="0" applyFont="1" applyAlignment="1">
      <alignment horizontal="left"/>
    </xf>
    <xf numFmtId="0" fontId="54" fillId="0" borderId="10" xfId="0" applyFont="1" applyBorder="1" applyAlignment="1">
      <alignment horizontal="left"/>
    </xf>
    <xf numFmtId="0" fontId="22" fillId="0" borderId="36" xfId="0" applyFont="1" applyBorder="1"/>
    <xf numFmtId="0" fontId="22" fillId="0" borderId="10" xfId="0" applyFont="1" applyBorder="1"/>
    <xf numFmtId="0" fontId="22" fillId="0" borderId="11" xfId="0" applyFont="1" applyBorder="1"/>
    <xf numFmtId="164" fontId="25" fillId="0" borderId="34" xfId="1" applyFont="1" applyFill="1" applyBorder="1"/>
    <xf numFmtId="164" fontId="25" fillId="0" borderId="13" xfId="1" applyFont="1" applyFill="1" applyBorder="1"/>
    <xf numFmtId="164" fontId="22" fillId="0" borderId="35" xfId="1" applyFont="1" applyFill="1" applyBorder="1"/>
    <xf numFmtId="164" fontId="22" fillId="0" borderId="14" xfId="1" applyFont="1" applyFill="1" applyBorder="1"/>
    <xf numFmtId="0" fontId="39" fillId="0" borderId="17" xfId="0" applyFont="1" applyBorder="1" applyAlignment="1">
      <alignment horizontal="left"/>
    </xf>
    <xf numFmtId="0" fontId="54" fillId="0" borderId="0" xfId="0" applyFont="1" applyAlignment="1">
      <alignment horizontal="left"/>
    </xf>
    <xf numFmtId="164" fontId="25" fillId="0" borderId="36" xfId="1" applyFont="1" applyFill="1" applyBorder="1"/>
    <xf numFmtId="164" fontId="25" fillId="0" borderId="11" xfId="1" applyFont="1" applyFill="1" applyBorder="1"/>
    <xf numFmtId="166" fontId="13" fillId="0" borderId="4" xfId="0" applyNumberFormat="1" applyFont="1" applyBorder="1" applyAlignment="1">
      <alignment horizontal="left"/>
    </xf>
    <xf numFmtId="164" fontId="25" fillId="0" borderId="35" xfId="1" applyFont="1" applyFill="1" applyBorder="1"/>
    <xf numFmtId="164" fontId="27" fillId="0" borderId="26" xfId="1" applyFont="1" applyFill="1" applyBorder="1" applyAlignment="1">
      <alignment horizontal="right"/>
    </xf>
    <xf numFmtId="164" fontId="27" fillId="0" borderId="17" xfId="1" applyFont="1" applyFill="1" applyBorder="1" applyAlignment="1">
      <alignment horizontal="right"/>
    </xf>
    <xf numFmtId="164" fontId="27" fillId="0" borderId="24" xfId="1" applyFont="1" applyFill="1" applyBorder="1" applyAlignment="1">
      <alignment horizontal="right"/>
    </xf>
    <xf numFmtId="164" fontId="22" fillId="0" borderId="34" xfId="1" applyFont="1" applyFill="1" applyBorder="1" applyAlignment="1">
      <alignment horizontal="right"/>
    </xf>
    <xf numFmtId="164" fontId="22" fillId="0" borderId="13" xfId="1" applyFont="1" applyFill="1" applyBorder="1" applyAlignment="1">
      <alignment horizontal="right"/>
    </xf>
    <xf numFmtId="166" fontId="13" fillId="0" borderId="4" xfId="1" applyNumberFormat="1" applyFont="1" applyFill="1" applyBorder="1" applyAlignment="1">
      <alignment horizontal="left"/>
    </xf>
    <xf numFmtId="166" fontId="13" fillId="0" borderId="0" xfId="1" applyNumberFormat="1" applyFont="1" applyFill="1" applyBorder="1" applyAlignment="1">
      <alignment horizontal="left"/>
    </xf>
    <xf numFmtId="0" fontId="26" fillId="0" borderId="17" xfId="0" applyFont="1" applyBorder="1" applyAlignment="1">
      <alignment horizontal="left" vertical="center"/>
    </xf>
    <xf numFmtId="2" fontId="27" fillId="0" borderId="26" xfId="0" applyNumberFormat="1" applyFont="1" applyBorder="1" applyAlignment="1">
      <alignment horizontal="center" vertical="center"/>
    </xf>
    <xf numFmtId="49" fontId="27" fillId="0" borderId="17" xfId="0" applyNumberFormat="1" applyFont="1" applyBorder="1" applyAlignment="1">
      <alignment horizontal="center"/>
    </xf>
    <xf numFmtId="49" fontId="27" fillId="0" borderId="17" xfId="0" applyNumberFormat="1" applyFont="1" applyBorder="1" applyAlignment="1">
      <alignment horizontal="center" vertical="center"/>
    </xf>
    <xf numFmtId="49" fontId="27" fillId="0" borderId="24" xfId="0" applyNumberFormat="1" applyFont="1" applyBorder="1" applyAlignment="1">
      <alignment horizontal="center"/>
    </xf>
    <xf numFmtId="2" fontId="27" fillId="0" borderId="23" xfId="0" applyNumberFormat="1" applyFont="1" applyBorder="1" applyAlignment="1">
      <alignment horizontal="center" vertical="center"/>
    </xf>
    <xf numFmtId="2" fontId="22" fillId="0" borderId="12" xfId="0" applyNumberFormat="1" applyFont="1" applyBorder="1" applyAlignment="1">
      <alignment horizontal="center" vertical="center"/>
    </xf>
    <xf numFmtId="164" fontId="25" fillId="0" borderId="9" xfId="1" applyFont="1" applyBorder="1"/>
    <xf numFmtId="164" fontId="25" fillId="0" borderId="12" xfId="1" applyFont="1" applyBorder="1"/>
    <xf numFmtId="164" fontId="22" fillId="0" borderId="12" xfId="1" applyFont="1" applyBorder="1" applyAlignment="1">
      <alignment horizontal="left"/>
    </xf>
    <xf numFmtId="164" fontId="22" fillId="0" borderId="13" xfId="1" applyFont="1" applyBorder="1" applyAlignment="1">
      <alignment horizontal="left"/>
    </xf>
    <xf numFmtId="164" fontId="22" fillId="0" borderId="15" xfId="1" applyFont="1" applyFill="1" applyBorder="1" applyAlignment="1">
      <alignment horizontal="left"/>
    </xf>
    <xf numFmtId="164" fontId="22" fillId="0" borderId="16" xfId="1" applyFont="1" applyFill="1" applyBorder="1" applyAlignment="1">
      <alignment horizontal="left"/>
    </xf>
    <xf numFmtId="164" fontId="22" fillId="0" borderId="12" xfId="1" applyFont="1" applyFill="1" applyBorder="1"/>
    <xf numFmtId="164" fontId="27" fillId="0" borderId="23" xfId="1" applyFont="1" applyFill="1" applyBorder="1" applyAlignment="1">
      <alignment horizontal="left"/>
    </xf>
    <xf numFmtId="0" fontId="22" fillId="0" borderId="12" xfId="0" applyFont="1" applyBorder="1"/>
    <xf numFmtId="0" fontId="22" fillId="0" borderId="9" xfId="0" applyFont="1" applyBorder="1"/>
    <xf numFmtId="164" fontId="25" fillId="0" borderId="12" xfId="1" applyFont="1" applyFill="1" applyBorder="1"/>
    <xf numFmtId="164" fontId="22" fillId="0" borderId="15" xfId="1" applyFont="1" applyFill="1" applyBorder="1"/>
    <xf numFmtId="164" fontId="22" fillId="0" borderId="16" xfId="1" applyFont="1" applyFill="1" applyBorder="1"/>
    <xf numFmtId="164" fontId="25" fillId="0" borderId="9" xfId="1" applyFont="1" applyFill="1" applyBorder="1"/>
    <xf numFmtId="164" fontId="25" fillId="0" borderId="15" xfId="1" applyFont="1" applyFill="1" applyBorder="1"/>
    <xf numFmtId="164" fontId="27" fillId="0" borderId="23" xfId="1" applyFont="1" applyFill="1" applyBorder="1" applyAlignment="1">
      <alignment horizontal="right"/>
    </xf>
    <xf numFmtId="164" fontId="22" fillId="0" borderId="12" xfId="1" applyFont="1" applyFill="1" applyBorder="1" applyAlignment="1">
      <alignment horizontal="right"/>
    </xf>
    <xf numFmtId="0" fontId="39" fillId="0" borderId="0" xfId="0" applyFont="1" applyAlignment="1">
      <alignment horizontal="left"/>
    </xf>
    <xf numFmtId="0" fontId="37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49" fontId="29" fillId="0" borderId="26" xfId="0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0" fillId="0" borderId="26" xfId="0" applyFont="1" applyBorder="1" applyAlignment="1">
      <alignment horizontal="left" vertical="center"/>
    </xf>
    <xf numFmtId="167" fontId="29" fillId="0" borderId="0" xfId="0" applyNumberFormat="1" applyFont="1" applyAlignment="1">
      <alignment horizontal="center"/>
    </xf>
    <xf numFmtId="167" fontId="46" fillId="0" borderId="0" xfId="0" applyNumberFormat="1" applyFont="1" applyAlignment="1">
      <alignment horizontal="center"/>
    </xf>
    <xf numFmtId="167" fontId="36" fillId="0" borderId="0" xfId="0" applyNumberFormat="1" applyFont="1" applyAlignment="1">
      <alignment horizontal="center"/>
    </xf>
    <xf numFmtId="167" fontId="33" fillId="0" borderId="0" xfId="0" applyNumberFormat="1" applyFont="1" applyAlignment="1">
      <alignment horizontal="center"/>
    </xf>
  </cellXfs>
  <cellStyles count="24">
    <cellStyle name="Millares" xfId="1" builtinId="3"/>
    <cellStyle name="Millares 2" xfId="22" xr:uid="{00000000-0005-0000-0000-000001000000}"/>
    <cellStyle name="Moneda" xfId="20" builtinId="4"/>
    <cellStyle name="Moneda 2" xfId="23" xr:uid="{00000000-0005-0000-0000-000003000000}"/>
    <cellStyle name="Normal" xfId="0" builtinId="0"/>
    <cellStyle name="Normal 2" xfId="21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57580</xdr:colOff>
      <xdr:row>1</xdr:row>
      <xdr:rowOff>105062</xdr:rowOff>
    </xdr:from>
    <xdr:to>
      <xdr:col>6</xdr:col>
      <xdr:colOff>1116440</xdr:colOff>
      <xdr:row>4</xdr:row>
      <xdr:rowOff>436705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190930" y="295562"/>
          <a:ext cx="1401760" cy="769793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95432" cy="82152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48688</xdr:colOff>
      <xdr:row>3</xdr:row>
      <xdr:rowOff>72489</xdr:rowOff>
    </xdr:from>
    <xdr:to>
      <xdr:col>4</xdr:col>
      <xdr:colOff>1476375</xdr:colOff>
      <xdr:row>5</xdr:row>
      <xdr:rowOff>142876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198367" y="562346"/>
          <a:ext cx="1713437" cy="859601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T73"/>
  <sheetViews>
    <sheetView showGridLines="0" topLeftCell="D1" zoomScaleNormal="100" zoomScaleSheetLayoutView="75" workbookViewId="0">
      <selection activeCell="H38" sqref="H38"/>
    </sheetView>
  </sheetViews>
  <sheetFormatPr baseColWidth="10" defaultColWidth="9.28515625" defaultRowHeight="15"/>
  <cols>
    <col min="1" max="1" width="1.42578125" style="16" customWidth="1"/>
    <col min="2" max="2" width="0.5703125" style="16" customWidth="1"/>
    <col min="3" max="3" width="2.5703125" style="16" customWidth="1"/>
    <col min="4" max="4" width="0.5703125" style="16" customWidth="1"/>
    <col min="5" max="5" width="0.7109375" style="17" customWidth="1"/>
    <col min="6" max="6" width="1.28515625" style="17" customWidth="1"/>
    <col min="7" max="7" width="51.7109375" style="17" customWidth="1"/>
    <col min="8" max="8" width="18.28515625" style="17" customWidth="1"/>
    <col min="9" max="9" width="1.42578125" style="17" customWidth="1"/>
    <col min="10" max="10" width="19.28515625" style="17" customWidth="1"/>
    <col min="11" max="11" width="0.7109375" style="17" customWidth="1"/>
    <col min="12" max="12" width="16.42578125" style="5" customWidth="1"/>
    <col min="13" max="13" width="1.28515625" style="17" customWidth="1"/>
    <col min="14" max="14" width="2.42578125" style="18" customWidth="1"/>
    <col min="15" max="15" width="9.28515625" style="18" customWidth="1"/>
    <col min="16" max="16" width="11.42578125" style="18" customWidth="1"/>
    <col min="17" max="17" width="9.28515625" style="18" customWidth="1"/>
    <col min="18" max="18" width="9.28515625" style="19" customWidth="1"/>
    <col min="19" max="26" width="9.28515625" style="16" customWidth="1"/>
    <col min="27" max="16384" width="9.28515625" style="16"/>
  </cols>
  <sheetData>
    <row r="2" spans="3:20" ht="13.5" customHeight="1" thickBot="1"/>
    <row r="3" spans="3:20" ht="6" customHeight="1">
      <c r="C3" s="20"/>
      <c r="D3" s="21"/>
      <c r="E3" s="22"/>
      <c r="F3" s="22"/>
      <c r="G3" s="22"/>
      <c r="H3" s="22"/>
      <c r="I3" s="22"/>
      <c r="J3" s="23"/>
      <c r="K3" s="23"/>
      <c r="L3" s="42"/>
      <c r="M3" s="23"/>
      <c r="N3" s="39"/>
    </row>
    <row r="4" spans="3:20">
      <c r="C4" s="24"/>
      <c r="J4" s="64"/>
      <c r="K4" s="64"/>
      <c r="L4" s="65"/>
      <c r="M4" s="64"/>
      <c r="N4" s="40"/>
    </row>
    <row r="5" spans="3:20" ht="41.1" customHeight="1">
      <c r="C5" s="24"/>
      <c r="E5" s="325" t="s">
        <v>111</v>
      </c>
      <c r="F5" s="325"/>
      <c r="G5" s="325"/>
      <c r="H5" s="325"/>
      <c r="I5" s="325"/>
      <c r="J5" s="325"/>
      <c r="K5" s="325"/>
      <c r="L5" s="325"/>
      <c r="M5" s="325"/>
      <c r="N5" s="40"/>
    </row>
    <row r="6" spans="3:20" ht="4.5" customHeight="1">
      <c r="C6" s="24"/>
      <c r="E6" s="66"/>
      <c r="F6" s="66"/>
      <c r="G6" s="66"/>
      <c r="H6" s="66"/>
      <c r="I6" s="66"/>
      <c r="J6" s="66"/>
      <c r="K6" s="66"/>
      <c r="L6" s="67"/>
      <c r="M6" s="66"/>
      <c r="N6" s="40"/>
    </row>
    <row r="7" spans="3:20" ht="18.75" customHeight="1">
      <c r="C7" s="24"/>
      <c r="E7" s="325" t="s">
        <v>81</v>
      </c>
      <c r="F7" s="325"/>
      <c r="G7" s="325"/>
      <c r="H7" s="325"/>
      <c r="I7" s="325"/>
      <c r="J7" s="325"/>
      <c r="K7" s="325"/>
      <c r="L7" s="325"/>
      <c r="M7" s="325"/>
      <c r="N7" s="40"/>
    </row>
    <row r="8" spans="3:20" ht="5.25" customHeight="1">
      <c r="C8" s="24"/>
      <c r="E8" s="68"/>
      <c r="F8" s="68"/>
      <c r="G8" s="68"/>
      <c r="H8" s="68"/>
      <c r="I8" s="68"/>
      <c r="J8" s="68"/>
      <c r="K8" s="68"/>
      <c r="L8" s="69"/>
      <c r="M8" s="68"/>
      <c r="N8" s="40"/>
    </row>
    <row r="9" spans="3:20">
      <c r="C9" s="24"/>
      <c r="E9" s="326" t="s">
        <v>143</v>
      </c>
      <c r="F9" s="326"/>
      <c r="G9" s="326"/>
      <c r="H9" s="326"/>
      <c r="I9" s="326"/>
      <c r="J9" s="326"/>
      <c r="K9" s="326"/>
      <c r="L9" s="326"/>
      <c r="M9" s="326"/>
      <c r="N9" s="40"/>
    </row>
    <row r="10" spans="3:20" ht="5.25" customHeight="1">
      <c r="C10" s="24"/>
      <c r="E10" s="68"/>
      <c r="F10" s="68"/>
      <c r="G10" s="68"/>
      <c r="H10" s="68"/>
      <c r="I10" s="68"/>
      <c r="J10" s="68"/>
      <c r="K10" s="68"/>
      <c r="L10" s="69"/>
      <c r="M10" s="68"/>
      <c r="N10" s="40"/>
    </row>
    <row r="11" spans="3:20">
      <c r="C11" s="24"/>
      <c r="E11" s="327" t="s">
        <v>1</v>
      </c>
      <c r="F11" s="327"/>
      <c r="G11" s="327"/>
      <c r="H11" s="327"/>
      <c r="I11" s="327"/>
      <c r="J11" s="327"/>
      <c r="K11" s="327"/>
      <c r="L11" s="327"/>
      <c r="M11" s="327"/>
      <c r="N11" s="40"/>
    </row>
    <row r="12" spans="3:20" ht="4.5" customHeight="1">
      <c r="C12" s="24"/>
      <c r="D12" s="38"/>
      <c r="E12" s="191"/>
      <c r="F12" s="191"/>
      <c r="G12" s="191"/>
      <c r="H12" s="191"/>
      <c r="I12" s="191"/>
      <c r="J12" s="191"/>
      <c r="K12" s="191"/>
      <c r="L12" s="191"/>
      <c r="M12" s="191"/>
      <c r="N12" s="40"/>
    </row>
    <row r="13" spans="3:20">
      <c r="C13" s="24"/>
      <c r="D13" s="38"/>
      <c r="E13" s="192"/>
      <c r="F13" s="244"/>
      <c r="G13" s="300" t="s">
        <v>0</v>
      </c>
      <c r="H13" s="305" t="str">
        <f>+'Balance-Anexo1A'!F8</f>
        <v>junio 2024</v>
      </c>
      <c r="I13" s="304"/>
      <c r="J13" s="301" t="str">
        <f>+'Balance-Anexo1A'!G8</f>
        <v>mayo 2024</v>
      </c>
      <c r="K13" s="302"/>
      <c r="L13" s="303" t="s">
        <v>101</v>
      </c>
      <c r="M13" s="304"/>
      <c r="N13" s="25"/>
      <c r="O13" s="17"/>
      <c r="R13" s="18"/>
      <c r="S13" s="18"/>
      <c r="T13" s="19"/>
    </row>
    <row r="14" spans="3:20">
      <c r="C14" s="24"/>
      <c r="D14" s="38"/>
      <c r="E14" s="192"/>
      <c r="F14" s="192"/>
      <c r="G14" s="193"/>
      <c r="H14" s="306" t="s">
        <v>114</v>
      </c>
      <c r="I14" s="261"/>
      <c r="J14" s="257" t="s">
        <v>115</v>
      </c>
      <c r="K14" s="194"/>
      <c r="L14" s="195" t="s">
        <v>116</v>
      </c>
      <c r="M14" s="261"/>
      <c r="N14" s="25"/>
      <c r="O14" s="17"/>
      <c r="R14" s="18"/>
      <c r="S14" s="18"/>
      <c r="T14" s="19"/>
    </row>
    <row r="15" spans="3:20" ht="19.5" customHeight="1">
      <c r="C15" s="24"/>
      <c r="D15" s="38"/>
      <c r="E15" s="192"/>
      <c r="F15" s="245" t="s">
        <v>129</v>
      </c>
      <c r="G15" s="246"/>
      <c r="H15" s="307">
        <f>+'Balance-Anexo1A'!F10</f>
        <v>1364753.6600000001</v>
      </c>
      <c r="I15" s="262"/>
      <c r="J15" s="258">
        <f>+'Balance-Anexo1A'!G10</f>
        <v>1604345.25</v>
      </c>
      <c r="K15" s="247"/>
      <c r="L15" s="248">
        <f t="shared" ref="L15:L20" si="0">+H15-J15</f>
        <v>-239591.58999999985</v>
      </c>
      <c r="M15" s="262"/>
      <c r="N15" s="25"/>
      <c r="O15" s="17"/>
      <c r="R15" s="18"/>
      <c r="S15" s="18"/>
      <c r="T15" s="19"/>
    </row>
    <row r="16" spans="3:20" ht="19.5" customHeight="1">
      <c r="C16" s="24"/>
      <c r="D16" s="38"/>
      <c r="E16" s="192"/>
      <c r="F16" s="249" t="s">
        <v>130</v>
      </c>
      <c r="G16" s="250"/>
      <c r="H16" s="308">
        <f>+'Balance-Anexo1A'!F16</f>
        <v>181454409.06999999</v>
      </c>
      <c r="I16" s="263"/>
      <c r="J16" s="259">
        <f>+'Balance-Anexo1A'!G16</f>
        <v>181454409.06999999</v>
      </c>
      <c r="K16" s="44"/>
      <c r="L16" s="45">
        <f t="shared" si="0"/>
        <v>0</v>
      </c>
      <c r="M16" s="263"/>
      <c r="N16" s="25"/>
      <c r="O16" s="17"/>
      <c r="R16" s="18"/>
      <c r="S16" s="18"/>
      <c r="T16" s="19"/>
    </row>
    <row r="17" spans="3:20" ht="19.5" customHeight="1">
      <c r="C17" s="24"/>
      <c r="D17" s="38"/>
      <c r="E17" s="192"/>
      <c r="F17" s="249" t="s">
        <v>131</v>
      </c>
      <c r="G17" s="250"/>
      <c r="H17" s="308">
        <f>+'Balance-Anexo1A'!F24</f>
        <v>5000014.0900000036</v>
      </c>
      <c r="I17" s="263"/>
      <c r="J17" s="259">
        <f>+'Balance-Anexo1A'!G24</f>
        <v>4999063.8299999982</v>
      </c>
      <c r="K17" s="44"/>
      <c r="L17" s="45">
        <f t="shared" si="0"/>
        <v>950.26000000536442</v>
      </c>
      <c r="M17" s="263"/>
      <c r="N17" s="25"/>
      <c r="O17" s="17"/>
      <c r="R17" s="18"/>
      <c r="S17" s="18"/>
      <c r="T17" s="19"/>
    </row>
    <row r="18" spans="3:20" ht="19.5" customHeight="1">
      <c r="C18" s="24"/>
      <c r="D18" s="38"/>
      <c r="E18" s="192"/>
      <c r="F18" s="249" t="s">
        <v>132</v>
      </c>
      <c r="G18" s="250"/>
      <c r="H18" s="308">
        <f>+'Balance-Anexo1A'!F47</f>
        <v>2836776.49</v>
      </c>
      <c r="I18" s="263"/>
      <c r="J18" s="259">
        <f>+'Balance-Anexo1A'!G47</f>
        <v>3145163.5700000003</v>
      </c>
      <c r="K18" s="44"/>
      <c r="L18" s="45">
        <f t="shared" si="0"/>
        <v>-308387.08000000007</v>
      </c>
      <c r="M18" s="263"/>
      <c r="N18" s="25"/>
      <c r="O18" s="17"/>
      <c r="R18" s="18"/>
      <c r="S18" s="18"/>
      <c r="T18" s="19"/>
    </row>
    <row r="19" spans="3:20" ht="19.5" customHeight="1">
      <c r="C19" s="24"/>
      <c r="D19" s="38"/>
      <c r="E19" s="196"/>
      <c r="F19" s="251" t="s">
        <v>138</v>
      </c>
      <c r="G19" s="250"/>
      <c r="H19" s="309">
        <f>+'Balance-Anexo1A'!F51</f>
        <v>5886202</v>
      </c>
      <c r="I19" s="310"/>
      <c r="J19" s="260">
        <f>+'Balance-Anexo1A'!G51</f>
        <v>5936764.0899999999</v>
      </c>
      <c r="K19" s="46"/>
      <c r="L19" s="45">
        <f t="shared" si="0"/>
        <v>-50562.089999999851</v>
      </c>
      <c r="M19" s="263"/>
      <c r="N19" s="25"/>
      <c r="O19" s="17"/>
      <c r="R19" s="18"/>
      <c r="S19" s="18"/>
      <c r="T19" s="19"/>
    </row>
    <row r="20" spans="3:20" ht="19.5" customHeight="1">
      <c r="C20" s="24"/>
      <c r="D20" s="38"/>
      <c r="E20" s="196"/>
      <c r="F20" s="264" t="s">
        <v>133</v>
      </c>
      <c r="G20" s="265"/>
      <c r="H20" s="311">
        <f>+'Balance-Anexo1A'!F59</f>
        <v>52838.419999999984</v>
      </c>
      <c r="I20" s="312"/>
      <c r="J20" s="266">
        <f>+'Balance-Anexo1A'!G59</f>
        <v>53709.150000000023</v>
      </c>
      <c r="K20" s="267"/>
      <c r="L20" s="252">
        <f t="shared" si="0"/>
        <v>-870.73000000003958</v>
      </c>
      <c r="M20" s="268"/>
      <c r="N20" s="4"/>
      <c r="O20" s="5"/>
      <c r="R20" s="18"/>
      <c r="S20" s="18"/>
      <c r="T20" s="19"/>
    </row>
    <row r="21" spans="3:20" ht="5.25" hidden="1" customHeight="1">
      <c r="C21" s="24"/>
      <c r="D21" s="38"/>
      <c r="E21" s="192"/>
      <c r="F21" s="250"/>
      <c r="G21" s="250"/>
      <c r="H21" s="313"/>
      <c r="I21" s="270"/>
      <c r="J21" s="269"/>
      <c r="K21" s="47"/>
      <c r="L21" s="47"/>
      <c r="M21" s="270"/>
      <c r="N21" s="4"/>
      <c r="O21" s="5"/>
      <c r="R21" s="26"/>
      <c r="S21" s="18"/>
      <c r="T21" s="19"/>
    </row>
    <row r="22" spans="3:20" ht="21" customHeight="1">
      <c r="C22" s="24"/>
      <c r="D22" s="38"/>
      <c r="E22" s="192"/>
      <c r="F22" s="271"/>
      <c r="G22" s="272" t="s">
        <v>82</v>
      </c>
      <c r="H22" s="314">
        <f>SUM(H15:H20)</f>
        <v>196594993.72999999</v>
      </c>
      <c r="I22" s="274"/>
      <c r="J22" s="273">
        <f>SUM(J15:J20)</f>
        <v>197193454.95999998</v>
      </c>
      <c r="K22" s="256"/>
      <c r="L22" s="256">
        <f>SUM(L15:L20)</f>
        <v>-598461.22999999439</v>
      </c>
      <c r="M22" s="274"/>
      <c r="N22" s="4"/>
      <c r="O22" s="5"/>
      <c r="R22" s="18"/>
      <c r="S22" s="18"/>
      <c r="T22" s="19"/>
    </row>
    <row r="23" spans="3:20" ht="8.25" customHeight="1">
      <c r="C23" s="24"/>
      <c r="D23" s="38"/>
      <c r="E23" s="196"/>
      <c r="F23" s="250"/>
      <c r="G23" s="250"/>
      <c r="H23" s="315"/>
      <c r="I23" s="277"/>
      <c r="J23" s="275"/>
      <c r="K23" s="276"/>
      <c r="L23" s="276"/>
      <c r="M23" s="277"/>
      <c r="N23" s="4"/>
      <c r="O23" s="5"/>
      <c r="R23" s="18"/>
      <c r="S23" s="18"/>
      <c r="T23" s="19"/>
    </row>
    <row r="24" spans="3:20" ht="12.75" customHeight="1">
      <c r="C24" s="24"/>
      <c r="D24" s="38"/>
      <c r="E24" s="192"/>
      <c r="F24" s="278" t="s">
        <v>122</v>
      </c>
      <c r="G24" s="197"/>
      <c r="H24" s="315"/>
      <c r="I24" s="277"/>
      <c r="J24" s="275"/>
      <c r="K24" s="276"/>
      <c r="L24" s="276"/>
      <c r="M24" s="277"/>
      <c r="N24" s="4"/>
      <c r="O24" s="5"/>
      <c r="R24" s="18"/>
      <c r="S24" s="18"/>
      <c r="T24" s="19"/>
    </row>
    <row r="25" spans="3:20" ht="6" customHeight="1">
      <c r="C25" s="24"/>
      <c r="D25" s="38"/>
      <c r="E25" s="196"/>
      <c r="F25" s="250"/>
      <c r="G25" s="250"/>
      <c r="H25" s="315"/>
      <c r="I25" s="277"/>
      <c r="J25" s="275"/>
      <c r="K25" s="276"/>
      <c r="L25" s="276"/>
      <c r="M25" s="277"/>
      <c r="N25" s="4"/>
      <c r="O25" s="5"/>
      <c r="R25" s="18"/>
      <c r="S25" s="18"/>
      <c r="T25" s="19"/>
    </row>
    <row r="26" spans="3:20" ht="14.25" customHeight="1">
      <c r="C26" s="24"/>
      <c r="D26" s="38"/>
      <c r="E26" s="253" t="s">
        <v>109</v>
      </c>
      <c r="F26" s="279"/>
      <c r="G26" s="246"/>
      <c r="H26" s="316"/>
      <c r="I26" s="282"/>
      <c r="J26" s="280"/>
      <c r="K26" s="281"/>
      <c r="L26" s="281"/>
      <c r="M26" s="282"/>
      <c r="N26" s="4"/>
      <c r="O26" s="5"/>
      <c r="R26" s="18"/>
      <c r="S26" s="18"/>
      <c r="T26" s="19"/>
    </row>
    <row r="27" spans="3:20" ht="21" customHeight="1">
      <c r="C27" s="24"/>
      <c r="D27" s="38"/>
      <c r="E27" s="254"/>
      <c r="F27" s="324" t="s">
        <v>134</v>
      </c>
      <c r="G27" s="324"/>
      <c r="H27" s="317">
        <f>+'Balance-Anexo1A'!F67</f>
        <v>873383.44</v>
      </c>
      <c r="I27" s="284"/>
      <c r="J27" s="283">
        <f>+'Balance-Anexo1A'!G67</f>
        <v>877423.82000000007</v>
      </c>
      <c r="K27" s="45"/>
      <c r="L27" s="45">
        <f>+H27-J27</f>
        <v>-4040.3800000001211</v>
      </c>
      <c r="M27" s="284"/>
      <c r="N27" s="4"/>
      <c r="O27" s="5"/>
      <c r="R27" s="18"/>
      <c r="S27" s="18"/>
      <c r="T27" s="19"/>
    </row>
    <row r="28" spans="3:20" ht="21" customHeight="1">
      <c r="C28" s="24"/>
      <c r="D28" s="38"/>
      <c r="E28" s="254"/>
      <c r="F28" s="250" t="s">
        <v>135</v>
      </c>
      <c r="G28" s="250"/>
      <c r="H28" s="313">
        <f>+'Balance-Anexo1A'!F73</f>
        <v>105812953.65000001</v>
      </c>
      <c r="I28" s="277"/>
      <c r="J28" s="269">
        <f>+'Balance-Anexo1A'!G73</f>
        <v>105822065.98</v>
      </c>
      <c r="K28" s="47"/>
      <c r="L28" s="45">
        <f>+H28-J28</f>
        <v>-9112.3299999982119</v>
      </c>
      <c r="M28" s="284"/>
      <c r="N28" s="4"/>
      <c r="O28" s="5"/>
      <c r="R28" s="18"/>
      <c r="S28" s="18"/>
      <c r="T28" s="19"/>
    </row>
    <row r="29" spans="3:20" ht="21" customHeight="1">
      <c r="C29" s="24"/>
      <c r="D29" s="38"/>
      <c r="E29" s="255"/>
      <c r="F29" s="265" t="s">
        <v>136</v>
      </c>
      <c r="G29" s="265"/>
      <c r="H29" s="318">
        <f>+'Balance-Anexo1A'!F77</f>
        <v>515422.52</v>
      </c>
      <c r="I29" s="319"/>
      <c r="J29" s="285">
        <f>+'Balance-Anexo1A'!G77</f>
        <v>532166.72000000009</v>
      </c>
      <c r="K29" s="286"/>
      <c r="L29" s="252">
        <f>+H29-J29</f>
        <v>-16744.20000000007</v>
      </c>
      <c r="M29" s="268"/>
      <c r="N29" s="4"/>
      <c r="O29" s="5"/>
      <c r="R29" s="18"/>
      <c r="S29" s="18"/>
      <c r="T29" s="19"/>
    </row>
    <row r="30" spans="3:20" ht="4.5" hidden="1" customHeight="1">
      <c r="C30" s="24"/>
      <c r="D30" s="38"/>
      <c r="E30" s="192"/>
      <c r="F30" s="250"/>
      <c r="G30" s="250"/>
      <c r="H30" s="313"/>
      <c r="I30" s="270"/>
      <c r="J30" s="269"/>
      <c r="K30" s="47"/>
      <c r="L30" s="47"/>
      <c r="M30" s="270"/>
      <c r="N30" s="4"/>
      <c r="O30" s="5"/>
      <c r="R30" s="18"/>
      <c r="S30" s="18"/>
      <c r="T30" s="19"/>
    </row>
    <row r="31" spans="3:20" ht="21" customHeight="1">
      <c r="C31" s="24"/>
      <c r="D31" s="38"/>
      <c r="E31" s="244"/>
      <c r="F31" s="287"/>
      <c r="G31" s="272" t="s">
        <v>83</v>
      </c>
      <c r="H31" s="314">
        <f>SUM(H27:H29)</f>
        <v>107201759.61</v>
      </c>
      <c r="I31" s="274"/>
      <c r="J31" s="273">
        <f>+J27+J28+J29</f>
        <v>107231656.52</v>
      </c>
      <c r="K31" s="256"/>
      <c r="L31" s="256">
        <f>SUM(L27:L29)</f>
        <v>-29896.909999998403</v>
      </c>
      <c r="M31" s="274"/>
      <c r="N31" s="4"/>
      <c r="O31" s="5"/>
      <c r="R31" s="18"/>
      <c r="S31" s="18"/>
      <c r="T31" s="19"/>
    </row>
    <row r="32" spans="3:20" ht="9.75" hidden="1" customHeight="1">
      <c r="C32" s="24"/>
      <c r="D32" s="38"/>
      <c r="E32" s="192"/>
      <c r="F32" s="250"/>
      <c r="G32" s="250"/>
      <c r="H32" s="315"/>
      <c r="I32" s="277"/>
      <c r="J32" s="275"/>
      <c r="K32" s="276"/>
      <c r="L32" s="276"/>
      <c r="M32" s="277"/>
      <c r="N32" s="4"/>
      <c r="O32" s="5"/>
      <c r="R32" s="18"/>
      <c r="S32" s="18"/>
      <c r="T32" s="19"/>
    </row>
    <row r="33" spans="3:20" ht="6" hidden="1" customHeight="1">
      <c r="C33" s="24"/>
      <c r="D33" s="38"/>
      <c r="E33" s="192"/>
      <c r="F33" s="250"/>
      <c r="G33" s="250"/>
      <c r="H33" s="315"/>
      <c r="I33" s="277"/>
      <c r="J33" s="275"/>
      <c r="K33" s="276"/>
      <c r="L33" s="276"/>
      <c r="M33" s="277"/>
      <c r="N33" s="4"/>
      <c r="O33" s="5"/>
      <c r="R33" s="18"/>
      <c r="S33" s="18"/>
      <c r="T33" s="19"/>
    </row>
    <row r="34" spans="3:20" ht="21" customHeight="1">
      <c r="C34" s="24"/>
      <c r="D34" s="38"/>
      <c r="E34" s="197" t="s">
        <v>137</v>
      </c>
      <c r="F34" s="288"/>
      <c r="G34" s="250"/>
      <c r="H34" s="315"/>
      <c r="I34" s="277"/>
      <c r="J34" s="275"/>
      <c r="K34" s="276"/>
      <c r="L34" s="276"/>
      <c r="M34" s="277"/>
      <c r="N34" s="4"/>
      <c r="O34" s="5"/>
      <c r="R34" s="18"/>
      <c r="S34" s="18"/>
      <c r="T34" s="19"/>
    </row>
    <row r="35" spans="3:20" ht="21" customHeight="1">
      <c r="C35" s="24"/>
      <c r="D35" s="38"/>
      <c r="E35" s="192"/>
      <c r="F35" s="245" t="s">
        <v>8</v>
      </c>
      <c r="G35" s="246"/>
      <c r="H35" s="320">
        <f>+'Balance-Anexo1A'!F84</f>
        <v>146171561.22000003</v>
      </c>
      <c r="I35" s="290"/>
      <c r="J35" s="289">
        <f>+'Balance-Anexo1A'!G84</f>
        <v>146623104.31</v>
      </c>
      <c r="K35" s="248"/>
      <c r="L35" s="248">
        <f>+H35-J35</f>
        <v>-451543.08999997377</v>
      </c>
      <c r="M35" s="290"/>
      <c r="N35" s="4"/>
      <c r="O35" s="5"/>
      <c r="R35" s="18"/>
      <c r="S35" s="18"/>
      <c r="T35" s="19"/>
    </row>
    <row r="36" spans="3:20" ht="21" customHeight="1">
      <c r="C36" s="24"/>
      <c r="D36" s="38"/>
      <c r="E36" s="192"/>
      <c r="F36" s="249" t="s">
        <v>104</v>
      </c>
      <c r="G36" s="250"/>
      <c r="H36" s="317">
        <f>+'Balance-Anexo1A'!F104</f>
        <v>158589803</v>
      </c>
      <c r="I36" s="284"/>
      <c r="J36" s="283">
        <f>+'Balance-Anexo1A'!G104</f>
        <v>159230791.07999998</v>
      </c>
      <c r="K36" s="45"/>
      <c r="L36" s="45">
        <f>+H36-J36</f>
        <v>-640988.07999998331</v>
      </c>
      <c r="M36" s="284"/>
      <c r="N36" s="291"/>
      <c r="O36" s="5"/>
      <c r="R36" s="18"/>
      <c r="S36" s="18"/>
      <c r="T36" s="19"/>
    </row>
    <row r="37" spans="3:20" ht="21" customHeight="1">
      <c r="C37" s="24"/>
      <c r="D37" s="38"/>
      <c r="E37" s="192"/>
      <c r="F37" s="249" t="s">
        <v>141</v>
      </c>
      <c r="G37" s="250"/>
      <c r="H37" s="317">
        <f>+'Balance-Anexo1A'!F111</f>
        <v>-217597293.62</v>
      </c>
      <c r="I37" s="284"/>
      <c r="J37" s="283">
        <f>+'Balance-Anexo1A'!G111</f>
        <v>-218010577.66</v>
      </c>
      <c r="K37" s="45"/>
      <c r="L37" s="45">
        <f>+H37-J37</f>
        <v>413284.03999999166</v>
      </c>
      <c r="M37" s="284"/>
      <c r="N37" s="291"/>
      <c r="O37" s="5"/>
      <c r="R37" s="18"/>
      <c r="S37" s="18"/>
      <c r="T37" s="19"/>
    </row>
    <row r="38" spans="3:20" ht="21" customHeight="1">
      <c r="C38" s="24"/>
      <c r="D38" s="38"/>
      <c r="E38" s="192"/>
      <c r="F38" s="264" t="s">
        <v>118</v>
      </c>
      <c r="G38" s="265"/>
      <c r="H38" s="321">
        <f>+'Balance-Anexo1A'!F112</f>
        <v>2229163.52</v>
      </c>
      <c r="I38" s="268"/>
      <c r="J38" s="292">
        <f>+'Balance-Anexo1A'!G112</f>
        <v>2118480.71</v>
      </c>
      <c r="K38" s="252"/>
      <c r="L38" s="252">
        <f>+H38-J38</f>
        <v>110682.81000000006</v>
      </c>
      <c r="M38" s="268"/>
      <c r="N38" s="291"/>
      <c r="O38" s="5"/>
      <c r="R38" s="18"/>
      <c r="S38" s="18"/>
      <c r="T38" s="19"/>
    </row>
    <row r="39" spans="3:20" ht="4.5" hidden="1" customHeight="1">
      <c r="C39" s="24"/>
      <c r="D39" s="38"/>
      <c r="E39" s="192"/>
      <c r="F39" s="250"/>
      <c r="G39" s="250"/>
      <c r="H39" s="313"/>
      <c r="I39" s="270"/>
      <c r="J39" s="269"/>
      <c r="K39" s="47"/>
      <c r="L39" s="47"/>
      <c r="M39" s="270"/>
      <c r="N39" s="4"/>
      <c r="O39" s="5"/>
      <c r="P39" s="27"/>
      <c r="R39" s="18"/>
      <c r="S39" s="18"/>
      <c r="T39" s="19"/>
    </row>
    <row r="40" spans="3:20" ht="21" customHeight="1">
      <c r="C40" s="24"/>
      <c r="D40" s="38"/>
      <c r="E40" s="192"/>
      <c r="F40" s="271"/>
      <c r="G40" s="272" t="s">
        <v>84</v>
      </c>
      <c r="H40" s="322">
        <f>SUM(H35:H39)</f>
        <v>89393234.12000002</v>
      </c>
      <c r="I40" s="295"/>
      <c r="J40" s="293">
        <f>SUM(J35:J39)</f>
        <v>89961798.439999983</v>
      </c>
      <c r="K40" s="294"/>
      <c r="L40" s="294">
        <f>SUM(L35:L39)</f>
        <v>-568564.31999996537</v>
      </c>
      <c r="M40" s="295"/>
      <c r="N40" s="4"/>
      <c r="O40" s="5"/>
      <c r="P40" s="27"/>
      <c r="R40" s="18"/>
      <c r="S40" s="18"/>
      <c r="T40" s="19"/>
    </row>
    <row r="41" spans="3:20" ht="8.25" hidden="1" customHeight="1">
      <c r="C41" s="24"/>
      <c r="D41" s="38"/>
      <c r="E41" s="192"/>
      <c r="F41" s="250"/>
      <c r="G41" s="250"/>
      <c r="H41" s="323"/>
      <c r="I41" s="297"/>
      <c r="J41" s="296"/>
      <c r="K41" s="48"/>
      <c r="L41" s="48"/>
      <c r="M41" s="297"/>
      <c r="N41" s="4"/>
      <c r="O41" s="5"/>
      <c r="P41" s="27"/>
      <c r="R41" s="18"/>
      <c r="S41" s="18"/>
      <c r="T41" s="19"/>
    </row>
    <row r="42" spans="3:20" ht="7.5" hidden="1" customHeight="1">
      <c r="C42" s="24"/>
      <c r="D42" s="38"/>
      <c r="E42" s="192"/>
      <c r="F42" s="250"/>
      <c r="G42" s="250"/>
      <c r="H42" s="313"/>
      <c r="I42" s="270"/>
      <c r="J42" s="269"/>
      <c r="K42" s="47"/>
      <c r="L42" s="47"/>
      <c r="M42" s="270"/>
      <c r="N42" s="4"/>
      <c r="O42" s="5"/>
      <c r="P42" s="27"/>
      <c r="R42" s="18"/>
      <c r="S42" s="18"/>
      <c r="T42" s="19"/>
    </row>
    <row r="43" spans="3:20" ht="21" customHeight="1">
      <c r="C43" s="24"/>
      <c r="D43" s="38"/>
      <c r="E43" s="192"/>
      <c r="F43" s="271"/>
      <c r="G43" s="272" t="s">
        <v>85</v>
      </c>
      <c r="H43" s="314">
        <f>+H31+H40</f>
        <v>196594993.73000002</v>
      </c>
      <c r="I43" s="274"/>
      <c r="J43" s="273">
        <f>+J31+J40</f>
        <v>197193454.95999998</v>
      </c>
      <c r="K43" s="256"/>
      <c r="L43" s="256">
        <f>+L31+L40</f>
        <v>-598461.22999996378</v>
      </c>
      <c r="M43" s="274"/>
      <c r="N43" s="4"/>
      <c r="O43" s="5"/>
      <c r="R43" s="18"/>
      <c r="S43" s="18"/>
      <c r="T43" s="19"/>
    </row>
    <row r="44" spans="3:20" ht="6.75" customHeight="1">
      <c r="C44" s="24"/>
      <c r="D44" s="38"/>
      <c r="E44" s="198"/>
      <c r="F44" s="192"/>
      <c r="G44" s="192"/>
      <c r="H44" s="192"/>
      <c r="I44" s="192"/>
      <c r="J44" s="192"/>
      <c r="K44" s="192"/>
      <c r="L44" s="192"/>
      <c r="M44" s="192"/>
      <c r="N44" s="4"/>
      <c r="O44" s="5"/>
      <c r="P44" s="28"/>
      <c r="R44" s="18"/>
      <c r="S44" s="18"/>
      <c r="T44" s="19"/>
    </row>
    <row r="45" spans="3:20">
      <c r="C45" s="24"/>
      <c r="F45" s="5"/>
      <c r="G45" s="5"/>
      <c r="H45" s="5"/>
      <c r="I45" s="5"/>
      <c r="J45" s="5"/>
      <c r="K45" s="5"/>
      <c r="M45" s="5"/>
      <c r="N45" s="298"/>
      <c r="O45" s="299"/>
    </row>
    <row r="46" spans="3:20">
      <c r="C46" s="24"/>
      <c r="F46" s="5"/>
      <c r="G46" s="5"/>
      <c r="H46" s="5"/>
      <c r="I46" s="5"/>
      <c r="J46" s="5"/>
      <c r="K46" s="5"/>
      <c r="M46" s="5"/>
      <c r="N46" s="298"/>
      <c r="O46" s="299"/>
    </row>
    <row r="47" spans="3:20">
      <c r="C47" s="24"/>
      <c r="N47" s="40"/>
      <c r="O47" s="37"/>
    </row>
    <row r="48" spans="3:20">
      <c r="C48" s="24"/>
      <c r="H48" s="70"/>
      <c r="I48" s="70"/>
      <c r="N48" s="40"/>
      <c r="O48" s="37"/>
    </row>
    <row r="49" spans="3:15">
      <c r="C49" s="24"/>
      <c r="N49" s="40"/>
      <c r="O49" s="37"/>
    </row>
    <row r="50" spans="3:15">
      <c r="C50" s="24"/>
      <c r="N50" s="40"/>
      <c r="O50" s="37"/>
    </row>
    <row r="51" spans="3:15">
      <c r="C51" s="24"/>
      <c r="N51" s="40"/>
      <c r="O51" s="37"/>
    </row>
    <row r="52" spans="3:15">
      <c r="C52" s="24"/>
      <c r="N52" s="40"/>
      <c r="O52" s="37"/>
    </row>
    <row r="53" spans="3:15">
      <c r="C53" s="24"/>
      <c r="N53" s="40"/>
      <c r="O53" s="37"/>
    </row>
    <row r="54" spans="3:15">
      <c r="C54" s="24"/>
      <c r="N54" s="40"/>
      <c r="O54" s="37"/>
    </row>
    <row r="55" spans="3:15">
      <c r="C55" s="24"/>
      <c r="N55" s="40"/>
      <c r="O55" s="37"/>
    </row>
    <row r="56" spans="3:15">
      <c r="C56" s="24"/>
      <c r="N56" s="40"/>
      <c r="O56" s="37"/>
    </row>
    <row r="57" spans="3:15" ht="15.75" thickBot="1">
      <c r="C57" s="29"/>
      <c r="D57" s="30"/>
      <c r="E57" s="31"/>
      <c r="F57" s="31"/>
      <c r="G57" s="31"/>
      <c r="H57" s="31"/>
      <c r="I57" s="31"/>
      <c r="J57" s="31"/>
      <c r="K57" s="31"/>
      <c r="L57" s="43"/>
      <c r="M57" s="31"/>
      <c r="N57" s="41"/>
      <c r="O57" s="37"/>
    </row>
    <row r="58" spans="3:15">
      <c r="E58" s="32"/>
      <c r="H58" s="33"/>
      <c r="I58" s="33"/>
    </row>
    <row r="62" spans="3:15" ht="21.75" customHeight="1"/>
    <row r="72" spans="8:11">
      <c r="H72" s="35"/>
      <c r="J72" s="36"/>
      <c r="K72" s="36"/>
    </row>
    <row r="73" spans="8:11">
      <c r="H73" s="35"/>
      <c r="J73" s="36"/>
      <c r="K73" s="36"/>
    </row>
  </sheetData>
  <mergeCells count="5">
    <mergeCell ref="F27:G27"/>
    <mergeCell ref="E5:M5"/>
    <mergeCell ref="E7:M7"/>
    <mergeCell ref="E9:M9"/>
    <mergeCell ref="E11:M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84" orientation="portrait" r:id="rId1"/>
  <headerFooter alignWithMargins="0"/>
  <ignoredErrors>
    <ignoredError sqref="H40 J40 L40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F68"/>
  <sheetViews>
    <sheetView showGridLines="0" topLeftCell="A11" zoomScale="80" zoomScaleNormal="80" workbookViewId="0">
      <selection activeCell="E30" sqref="E30"/>
    </sheetView>
  </sheetViews>
  <sheetFormatPr baseColWidth="10" defaultColWidth="11.42578125" defaultRowHeight="12.75"/>
  <cols>
    <col min="1" max="1" width="2.28515625" style="2" customWidth="1"/>
    <col min="2" max="2" width="3.7109375" style="2" customWidth="1"/>
    <col min="3" max="3" width="54.28515625" style="2" customWidth="1"/>
    <col min="4" max="4" width="19.42578125" style="2" customWidth="1"/>
    <col min="5" max="5" width="17.42578125" style="2" customWidth="1"/>
    <col min="6" max="6" width="15.5703125" style="2" customWidth="1"/>
    <col min="7" max="16384" width="11.42578125" style="2"/>
  </cols>
  <sheetData>
    <row r="1" spans="1:6" ht="21">
      <c r="A1" s="9"/>
      <c r="B1" s="11"/>
      <c r="C1" s="12"/>
      <c r="D1" s="12"/>
      <c r="E1" s="12"/>
      <c r="F1" s="12"/>
    </row>
    <row r="2" spans="1:6" ht="21">
      <c r="A2" s="9"/>
      <c r="B2" s="11"/>
      <c r="C2" s="12"/>
      <c r="D2" s="12"/>
      <c r="E2" s="12"/>
      <c r="F2" s="12"/>
    </row>
    <row r="3" spans="1:6" ht="44.25" customHeight="1">
      <c r="A3" s="329" t="s">
        <v>6</v>
      </c>
      <c r="B3" s="329"/>
      <c r="C3" s="329"/>
      <c r="D3" s="329"/>
      <c r="E3" s="329"/>
      <c r="F3" s="329"/>
    </row>
    <row r="4" spans="1:6" ht="15.75">
      <c r="A4" s="330" t="s">
        <v>144</v>
      </c>
      <c r="B4" s="330"/>
      <c r="C4" s="330"/>
      <c r="D4" s="330"/>
      <c r="E4" s="330"/>
      <c r="F4" s="330"/>
    </row>
    <row r="5" spans="1:6">
      <c r="A5" s="331" t="s">
        <v>1</v>
      </c>
      <c r="B5" s="331"/>
      <c r="C5" s="331"/>
      <c r="D5" s="331"/>
      <c r="E5" s="331"/>
      <c r="F5" s="331"/>
    </row>
    <row r="6" spans="1:6" ht="16.5" customHeight="1">
      <c r="A6" s="3"/>
      <c r="B6" s="332" t="s">
        <v>72</v>
      </c>
      <c r="C6" s="332"/>
      <c r="D6" s="328" t="s">
        <v>146</v>
      </c>
      <c r="E6" s="328" t="s">
        <v>142</v>
      </c>
      <c r="F6" s="328" t="s">
        <v>121</v>
      </c>
    </row>
    <row r="7" spans="1:6" ht="17.25" hidden="1" customHeight="1">
      <c r="A7" s="3"/>
      <c r="B7" s="332"/>
      <c r="C7" s="332"/>
      <c r="D7" s="328"/>
      <c r="E7" s="328"/>
      <c r="F7" s="328"/>
    </row>
    <row r="8" spans="1:6" ht="12.75" customHeight="1">
      <c r="A8" s="3"/>
      <c r="B8" s="332"/>
      <c r="C8" s="332"/>
      <c r="D8" s="328"/>
      <c r="E8" s="328"/>
      <c r="F8" s="328"/>
    </row>
    <row r="9" spans="1:6" ht="26.1" customHeight="1">
      <c r="A9" s="3"/>
      <c r="B9" s="203"/>
      <c r="C9" s="204"/>
      <c r="D9" s="207" t="s">
        <v>114</v>
      </c>
      <c r="E9" s="207" t="s">
        <v>115</v>
      </c>
      <c r="F9" s="216" t="s">
        <v>116</v>
      </c>
    </row>
    <row r="10" spans="1:6" ht="21" customHeight="1">
      <c r="A10" s="3"/>
      <c r="B10" s="205" t="s">
        <v>123</v>
      </c>
      <c r="C10" s="206"/>
      <c r="D10" s="208">
        <f>SUM(D11:D15)</f>
        <v>3055188.79</v>
      </c>
      <c r="E10" s="208">
        <f>SUM(E11:E15)</f>
        <v>2827822.6399999997</v>
      </c>
      <c r="F10" s="217">
        <f>D10-E10</f>
        <v>227366.15000000037</v>
      </c>
    </row>
    <row r="11" spans="1:6" ht="21" customHeight="1">
      <c r="A11" s="3"/>
      <c r="B11" s="209"/>
      <c r="C11" s="210" t="s">
        <v>97</v>
      </c>
      <c r="D11" s="213">
        <v>368232.49</v>
      </c>
      <c r="E11" s="213">
        <v>293570.48</v>
      </c>
      <c r="F11" s="218">
        <f>+D11-E11</f>
        <v>74662.010000000009</v>
      </c>
    </row>
    <row r="12" spans="1:6" ht="21" customHeight="1">
      <c r="A12" s="3"/>
      <c r="B12" s="211"/>
      <c r="C12" s="212" t="s">
        <v>73</v>
      </c>
      <c r="D12" s="54">
        <v>166075.01999999999</v>
      </c>
      <c r="E12" s="54">
        <v>124129.61</v>
      </c>
      <c r="F12" s="219">
        <f>+D12-E12</f>
        <v>41945.409999999989</v>
      </c>
    </row>
    <row r="13" spans="1:6" ht="21" customHeight="1">
      <c r="A13" s="3"/>
      <c r="B13" s="211"/>
      <c r="C13" s="212" t="s">
        <v>75</v>
      </c>
      <c r="D13" s="54">
        <v>594401.07999999996</v>
      </c>
      <c r="E13" s="54">
        <v>483642.35</v>
      </c>
      <c r="F13" s="54">
        <f>+D13-E13</f>
        <v>110758.72999999998</v>
      </c>
    </row>
    <row r="14" spans="1:6" ht="21" customHeight="1">
      <c r="A14" s="3"/>
      <c r="B14" s="211"/>
      <c r="C14" s="212" t="s">
        <v>74</v>
      </c>
      <c r="D14" s="54">
        <v>1926480.2</v>
      </c>
      <c r="E14" s="54">
        <v>1926480.2</v>
      </c>
      <c r="F14" s="54">
        <f>+D14-E14</f>
        <v>0</v>
      </c>
    </row>
    <row r="15" spans="1:6" ht="7.5" customHeight="1">
      <c r="A15" s="3"/>
      <c r="B15" s="220"/>
      <c r="C15" s="221"/>
      <c r="D15" s="51"/>
      <c r="E15" s="51"/>
      <c r="F15" s="51"/>
    </row>
    <row r="16" spans="1:6" ht="21" customHeight="1">
      <c r="A16" s="3"/>
      <c r="B16" s="222" t="s">
        <v>124</v>
      </c>
      <c r="C16" s="223"/>
      <c r="D16" s="202">
        <f>SUM(D17:D21)</f>
        <v>66982.09</v>
      </c>
      <c r="E16" s="224">
        <f>SUM(E17:E21)</f>
        <v>65045.06</v>
      </c>
      <c r="F16" s="202">
        <f>D16-E16</f>
        <v>1937.0299999999988</v>
      </c>
    </row>
    <row r="17" spans="1:6" ht="21" hidden="1" customHeight="1">
      <c r="A17" s="3"/>
      <c r="B17" s="199"/>
      <c r="C17" s="225"/>
      <c r="D17" s="49"/>
      <c r="E17" s="200"/>
      <c r="F17" s="49"/>
    </row>
    <row r="18" spans="1:6" ht="21" customHeight="1">
      <c r="A18" s="3"/>
      <c r="B18" s="209"/>
      <c r="C18" s="210" t="s">
        <v>98</v>
      </c>
      <c r="D18" s="213">
        <v>5496</v>
      </c>
      <c r="E18" s="213">
        <v>4780</v>
      </c>
      <c r="F18" s="213">
        <f>+D18-E18</f>
        <v>716</v>
      </c>
    </row>
    <row r="19" spans="1:6" ht="21" customHeight="1">
      <c r="A19" s="3"/>
      <c r="B19" s="211"/>
      <c r="C19" s="212" t="s">
        <v>76</v>
      </c>
      <c r="D19" s="54">
        <v>48929.47</v>
      </c>
      <c r="E19" s="54">
        <v>48782.78</v>
      </c>
      <c r="F19" s="54">
        <f>+D19-E19</f>
        <v>146.69000000000233</v>
      </c>
    </row>
    <row r="20" spans="1:6" ht="21" hidden="1" customHeight="1">
      <c r="A20" s="3"/>
      <c r="B20" s="226"/>
      <c r="C20" s="225"/>
      <c r="D20" s="49"/>
      <c r="E20" s="49"/>
      <c r="F20" s="49"/>
    </row>
    <row r="21" spans="1:6" ht="21" customHeight="1">
      <c r="A21" s="3"/>
      <c r="B21" s="220"/>
      <c r="C21" s="227" t="s">
        <v>106</v>
      </c>
      <c r="D21" s="214">
        <v>12556.62</v>
      </c>
      <c r="E21" s="214">
        <v>11482.28</v>
      </c>
      <c r="F21" s="214">
        <f>+D21-E21</f>
        <v>1074.3400000000001</v>
      </c>
    </row>
    <row r="22" spans="1:6" ht="6" hidden="1" customHeight="1">
      <c r="A22" s="3"/>
      <c r="B22" s="228"/>
      <c r="C22" s="229"/>
      <c r="D22" s="50"/>
      <c r="E22" s="52"/>
      <c r="F22" s="50"/>
    </row>
    <row r="23" spans="1:6" ht="6.75" customHeight="1">
      <c r="A23" s="3"/>
      <c r="B23" s="203"/>
      <c r="C23" s="230"/>
      <c r="D23" s="215"/>
      <c r="E23" s="215"/>
      <c r="F23" s="215"/>
    </row>
    <row r="24" spans="1:6" ht="15">
      <c r="A24" s="3"/>
      <c r="B24" s="231" t="s">
        <v>77</v>
      </c>
      <c r="C24" s="232"/>
      <c r="D24" s="208">
        <f>D10+D16+D22</f>
        <v>3122170.88</v>
      </c>
      <c r="E24" s="208">
        <f>E10+E16+E22</f>
        <v>2892867.6999999997</v>
      </c>
      <c r="F24" s="208">
        <f>+F10+F16</f>
        <v>229303.18000000037</v>
      </c>
    </row>
    <row r="25" spans="1:6" ht="9" customHeight="1">
      <c r="A25" s="3"/>
      <c r="B25" s="203"/>
      <c r="C25" s="230"/>
      <c r="D25" s="215"/>
      <c r="E25" s="215"/>
      <c r="F25" s="215"/>
    </row>
    <row r="26" spans="1:6" ht="15">
      <c r="A26" s="3"/>
      <c r="B26" s="233" t="s">
        <v>78</v>
      </c>
      <c r="C26" s="229"/>
      <c r="D26" s="50"/>
      <c r="E26" s="50"/>
      <c r="F26" s="50"/>
    </row>
    <row r="27" spans="1:6" ht="5.25" customHeight="1">
      <c r="A27" s="3"/>
      <c r="B27" s="226"/>
      <c r="C27" s="229"/>
      <c r="D27" s="50"/>
      <c r="E27" s="50"/>
      <c r="F27" s="50"/>
    </row>
    <row r="28" spans="1:6" ht="20.65" customHeight="1">
      <c r="A28" s="3"/>
      <c r="B28" s="231" t="s">
        <v>105</v>
      </c>
      <c r="C28" s="232"/>
      <c r="D28" s="208">
        <f>SUM(D29:D32)</f>
        <v>893007.35999999999</v>
      </c>
      <c r="E28" s="208">
        <f>SUM(E29:E32)</f>
        <v>774386.99000000011</v>
      </c>
      <c r="F28" s="208">
        <f>D28-E28</f>
        <v>118620.36999999988</v>
      </c>
    </row>
    <row r="29" spans="1:6" ht="21" customHeight="1">
      <c r="A29" s="3"/>
      <c r="B29" s="234"/>
      <c r="C29" s="210" t="s">
        <v>125</v>
      </c>
      <c r="D29" s="213">
        <v>628172.71</v>
      </c>
      <c r="E29" s="213">
        <v>518207.33</v>
      </c>
      <c r="F29" s="213">
        <f>+D29-E29</f>
        <v>109965.37999999995</v>
      </c>
    </row>
    <row r="30" spans="1:6" ht="21" customHeight="1">
      <c r="A30" s="3"/>
      <c r="B30" s="211"/>
      <c r="C30" s="212" t="s">
        <v>126</v>
      </c>
      <c r="D30" s="54">
        <v>13901.87</v>
      </c>
      <c r="E30" s="54">
        <v>13138.93</v>
      </c>
      <c r="F30" s="54">
        <f>+D30-E30</f>
        <v>762.94000000000051</v>
      </c>
    </row>
    <row r="31" spans="1:6" ht="21" customHeight="1">
      <c r="A31" s="3"/>
      <c r="B31" s="211"/>
      <c r="C31" s="212" t="s">
        <v>127</v>
      </c>
      <c r="D31" s="54">
        <v>73765.66</v>
      </c>
      <c r="E31" s="54">
        <v>67742.06</v>
      </c>
      <c r="F31" s="54">
        <f>+D31-E31</f>
        <v>6023.6000000000058</v>
      </c>
    </row>
    <row r="32" spans="1:6" ht="21" customHeight="1">
      <c r="A32" s="3"/>
      <c r="B32" s="211"/>
      <c r="C32" s="212" t="s">
        <v>128</v>
      </c>
      <c r="D32" s="54">
        <v>177167.12</v>
      </c>
      <c r="E32" s="54">
        <v>175298.67</v>
      </c>
      <c r="F32" s="54">
        <f>+D32-E32</f>
        <v>1868.4499999999825</v>
      </c>
    </row>
    <row r="33" spans="1:6" ht="8.65" customHeight="1">
      <c r="A33" s="3"/>
      <c r="B33" s="220"/>
      <c r="C33" s="235"/>
      <c r="D33" s="51"/>
      <c r="E33" s="51"/>
      <c r="F33" s="51"/>
    </row>
    <row r="34" spans="1:6" ht="10.5" hidden="1" customHeight="1">
      <c r="A34" s="3"/>
      <c r="B34" s="199"/>
      <c r="C34" s="199"/>
      <c r="D34" s="50"/>
      <c r="E34" s="50"/>
      <c r="F34" s="50"/>
    </row>
    <row r="35" spans="1:6" ht="16.5" hidden="1" customHeight="1" thickBot="1">
      <c r="A35" s="3"/>
      <c r="B35" s="236" t="s">
        <v>120</v>
      </c>
      <c r="C35" s="237"/>
      <c r="D35" s="238">
        <f>SUM(D36:D38)</f>
        <v>0</v>
      </c>
      <c r="E35" s="238">
        <f>SUM(E36:E38)</f>
        <v>0</v>
      </c>
      <c r="F35" s="238">
        <f>D35-E35</f>
        <v>0</v>
      </c>
    </row>
    <row r="36" spans="1:6" ht="21" hidden="1" customHeight="1" thickBot="1">
      <c r="A36" s="3"/>
      <c r="B36" s="228"/>
      <c r="C36" s="201" t="s">
        <v>102</v>
      </c>
      <c r="D36" s="49">
        <v>0</v>
      </c>
      <c r="E36" s="49">
        <v>0</v>
      </c>
      <c r="F36" s="49">
        <f>+D36-E36</f>
        <v>0</v>
      </c>
    </row>
    <row r="37" spans="1:6" ht="20.25" hidden="1" customHeight="1" thickBot="1">
      <c r="A37" s="3"/>
      <c r="B37" s="199"/>
      <c r="C37" s="239" t="s">
        <v>119</v>
      </c>
      <c r="D37" s="49">
        <v>0</v>
      </c>
      <c r="E37" s="49">
        <v>0</v>
      </c>
      <c r="F37" s="49">
        <f>+D37-E37</f>
        <v>0</v>
      </c>
    </row>
    <row r="38" spans="1:6" ht="36.75" hidden="1" customHeight="1" thickBot="1">
      <c r="A38" s="3"/>
      <c r="B38" s="228"/>
      <c r="C38" s="67" t="s">
        <v>100</v>
      </c>
      <c r="D38" s="49">
        <v>0</v>
      </c>
      <c r="E38" s="49">
        <v>0</v>
      </c>
      <c r="F38" s="49">
        <f>+D38-E38</f>
        <v>0</v>
      </c>
    </row>
    <row r="39" spans="1:6" ht="6.75" hidden="1" customHeight="1" thickBot="1">
      <c r="A39" s="3"/>
      <c r="B39" s="199"/>
      <c r="C39" s="199"/>
      <c r="D39" s="50"/>
      <c r="E39" s="50"/>
      <c r="F39" s="50"/>
    </row>
    <row r="40" spans="1:6" ht="15">
      <c r="A40" s="3"/>
      <c r="B40" s="240" t="s">
        <v>79</v>
      </c>
      <c r="C40" s="241"/>
      <c r="D40" s="242">
        <f>D28+D35</f>
        <v>893007.35999999999</v>
      </c>
      <c r="E40" s="242">
        <f>E28+E35</f>
        <v>774386.99000000011</v>
      </c>
      <c r="F40" s="242">
        <f>F28+F35</f>
        <v>118620.36999999988</v>
      </c>
    </row>
    <row r="41" spans="1:6" ht="8.25" customHeight="1">
      <c r="A41" s="3"/>
      <c r="B41" s="203"/>
      <c r="C41" s="204"/>
      <c r="D41" s="243"/>
      <c r="E41" s="243"/>
      <c r="F41" s="243"/>
    </row>
    <row r="42" spans="1:6" ht="7.5" customHeight="1">
      <c r="A42" s="3"/>
      <c r="B42" s="226"/>
      <c r="C42" s="199"/>
      <c r="D42" s="61"/>
      <c r="E42" s="61"/>
      <c r="F42" s="61"/>
    </row>
    <row r="43" spans="1:6" ht="15">
      <c r="A43" s="3"/>
      <c r="B43" s="231" t="s">
        <v>147</v>
      </c>
      <c r="C43" s="206"/>
      <c r="D43" s="208">
        <f>+D24-D40</f>
        <v>2229163.52</v>
      </c>
      <c r="E43" s="208">
        <f>E24-E40</f>
        <v>2118480.7099999995</v>
      </c>
      <c r="F43" s="208">
        <f>D43-E43</f>
        <v>110682.81000000052</v>
      </c>
    </row>
    <row r="44" spans="1:6" ht="15.75">
      <c r="A44" s="9"/>
      <c r="B44" s="9"/>
      <c r="C44" s="9"/>
      <c r="D44" s="6"/>
      <c r="E44" s="6"/>
      <c r="F44" s="6"/>
    </row>
    <row r="45" spans="1:6" ht="15.75">
      <c r="A45" s="9"/>
      <c r="B45" s="9"/>
      <c r="C45" s="9"/>
      <c r="D45" s="6"/>
      <c r="E45" s="9"/>
      <c r="F45" s="9"/>
    </row>
    <row r="46" spans="1:6" ht="15.75">
      <c r="A46" s="9"/>
      <c r="B46" s="9"/>
      <c r="C46" s="9"/>
      <c r="D46" s="13"/>
      <c r="E46" s="9"/>
      <c r="F46" s="9"/>
    </row>
    <row r="47" spans="1:6" ht="15.75">
      <c r="A47" s="9"/>
      <c r="B47" s="9"/>
      <c r="C47" s="9"/>
      <c r="D47" s="9"/>
      <c r="E47" s="9"/>
      <c r="F47" s="9"/>
    </row>
    <row r="51" spans="2:6" s="14" customFormat="1" ht="17.25" customHeight="1"/>
    <row r="60" spans="2:6">
      <c r="B60" s="34"/>
      <c r="C60" s="34"/>
    </row>
    <row r="61" spans="2:6">
      <c r="B61" s="34"/>
      <c r="C61" s="34"/>
    </row>
    <row r="62" spans="2:6">
      <c r="B62" s="34"/>
      <c r="C62" s="34"/>
      <c r="D62" s="1"/>
      <c r="F62" s="15"/>
    </row>
    <row r="63" spans="2:6">
      <c r="B63" s="34"/>
      <c r="C63" s="34"/>
      <c r="E63" s="1"/>
    </row>
    <row r="67" spans="5:5">
      <c r="E67" s="8"/>
    </row>
    <row r="68" spans="5:5">
      <c r="E68" s="8"/>
    </row>
  </sheetData>
  <mergeCells count="7">
    <mergeCell ref="F6:F8"/>
    <mergeCell ref="D6:D8"/>
    <mergeCell ref="E6:E8"/>
    <mergeCell ref="A3:F3"/>
    <mergeCell ref="A4:F4"/>
    <mergeCell ref="A5:F5"/>
    <mergeCell ref="B6:C8"/>
  </mergeCells>
  <phoneticPr fontId="2" type="noConversion"/>
  <printOptions horizontalCentered="1"/>
  <pageMargins left="0.23622047244094491" right="0.23622047244094491" top="0.6692913385826772" bottom="0.31496062992125984" header="0" footer="0"/>
  <pageSetup scale="90" orientation="portrait" r:id="rId1"/>
  <headerFooter alignWithMargins="0"/>
  <ignoredErrors>
    <ignoredError sqref="D10:E10 D16:E16 D24:E24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H127"/>
  <sheetViews>
    <sheetView showGridLines="0" tabSelected="1" topLeftCell="B7" zoomScale="70" zoomScaleNormal="70" workbookViewId="0">
      <selection activeCell="G119" sqref="G119"/>
    </sheetView>
  </sheetViews>
  <sheetFormatPr baseColWidth="10" defaultColWidth="11.42578125" defaultRowHeight="12.75"/>
  <cols>
    <col min="1" max="1" width="2.28515625" style="2" customWidth="1"/>
    <col min="2" max="4" width="1.42578125" style="2" customWidth="1"/>
    <col min="5" max="5" width="65.85546875" style="2" customWidth="1"/>
    <col min="6" max="6" width="28.7109375" style="2" customWidth="1"/>
    <col min="7" max="7" width="25.7109375" style="2" customWidth="1"/>
    <col min="8" max="8" width="22.7109375" style="2" customWidth="1"/>
    <col min="9" max="16384" width="11.42578125" style="2"/>
  </cols>
  <sheetData>
    <row r="4" spans="1:8" ht="44.65" customHeight="1">
      <c r="A4" s="2" t="s">
        <v>5</v>
      </c>
      <c r="B4" s="335" t="s">
        <v>6</v>
      </c>
      <c r="C4" s="335"/>
      <c r="D4" s="335"/>
      <c r="E4" s="335"/>
      <c r="F4" s="335"/>
      <c r="G4" s="335"/>
      <c r="H4" s="335"/>
    </row>
    <row r="5" spans="1:8" ht="18">
      <c r="B5" s="336" t="s">
        <v>145</v>
      </c>
      <c r="C5" s="336"/>
      <c r="D5" s="336"/>
      <c r="E5" s="336"/>
      <c r="F5" s="336"/>
      <c r="G5" s="336"/>
      <c r="H5" s="336"/>
    </row>
    <row r="6" spans="1:8">
      <c r="B6" s="333" t="s">
        <v>1</v>
      </c>
      <c r="C6" s="333"/>
      <c r="D6" s="333"/>
      <c r="E6" s="333"/>
      <c r="F6" s="333"/>
      <c r="G6" s="333"/>
      <c r="H6" s="333"/>
    </row>
    <row r="7" spans="1:8" ht="8.25" customHeight="1">
      <c r="B7" s="333"/>
      <c r="C7" s="333"/>
      <c r="D7" s="333"/>
      <c r="E7" s="333"/>
      <c r="F7" s="333"/>
      <c r="G7" s="333"/>
      <c r="H7" s="333"/>
    </row>
    <row r="8" spans="1:8" ht="30" customHeight="1">
      <c r="B8" s="55"/>
      <c r="C8" s="56"/>
      <c r="D8" s="56"/>
      <c r="E8" s="53"/>
      <c r="F8" s="57" t="s">
        <v>146</v>
      </c>
      <c r="G8" s="57" t="s">
        <v>142</v>
      </c>
      <c r="H8" s="57" t="s">
        <v>107</v>
      </c>
    </row>
    <row r="9" spans="1:8" ht="24" customHeight="1">
      <c r="B9" s="58" t="s">
        <v>12</v>
      </c>
      <c r="C9" s="59"/>
      <c r="D9" s="59"/>
      <c r="E9" s="60"/>
      <c r="F9" s="63" t="s">
        <v>114</v>
      </c>
      <c r="G9" s="63" t="s">
        <v>115</v>
      </c>
      <c r="H9" s="62" t="s">
        <v>116</v>
      </c>
    </row>
    <row r="10" spans="1:8" ht="21" customHeight="1">
      <c r="B10" s="71" t="s">
        <v>3</v>
      </c>
      <c r="C10" s="72"/>
      <c r="D10" s="72"/>
      <c r="E10" s="73"/>
      <c r="F10" s="74">
        <f>SUM(F11:F14)</f>
        <v>1364753.6600000001</v>
      </c>
      <c r="G10" s="74">
        <f>SUM(G11:G14)</f>
        <v>1604345.25</v>
      </c>
      <c r="H10" s="75">
        <f>+F10-G10</f>
        <v>-239591.58999999985</v>
      </c>
    </row>
    <row r="11" spans="1:8" ht="21" customHeight="1">
      <c r="B11" s="76"/>
      <c r="C11" s="77" t="s">
        <v>13</v>
      </c>
      <c r="D11" s="78"/>
      <c r="E11" s="79"/>
      <c r="F11" s="80">
        <v>122</v>
      </c>
      <c r="G11" s="80">
        <v>160</v>
      </c>
      <c r="H11" s="81">
        <f>+F11-G11</f>
        <v>-38</v>
      </c>
    </row>
    <row r="12" spans="1:8" ht="21" customHeight="1">
      <c r="B12" s="83"/>
      <c r="C12" s="77" t="s">
        <v>14</v>
      </c>
      <c r="D12" s="84"/>
      <c r="E12" s="79"/>
      <c r="F12" s="80">
        <v>1027316.14</v>
      </c>
      <c r="G12" s="80">
        <v>826956.34</v>
      </c>
      <c r="H12" s="81">
        <f>+F12-G12</f>
        <v>200359.80000000005</v>
      </c>
    </row>
    <row r="13" spans="1:8" ht="21" customHeight="1">
      <c r="B13" s="83"/>
      <c r="C13" s="77" t="s">
        <v>15</v>
      </c>
      <c r="D13" s="84"/>
      <c r="E13" s="79"/>
      <c r="F13" s="80">
        <v>334281.23</v>
      </c>
      <c r="G13" s="80">
        <v>774194.62</v>
      </c>
      <c r="H13" s="81">
        <f>+F13-G13</f>
        <v>-439913.39</v>
      </c>
    </row>
    <row r="14" spans="1:8" ht="21" customHeight="1">
      <c r="B14" s="83"/>
      <c r="C14" s="77" t="s">
        <v>16</v>
      </c>
      <c r="D14" s="84"/>
      <c r="E14" s="79"/>
      <c r="F14" s="86">
        <v>3034.29</v>
      </c>
      <c r="G14" s="86">
        <v>3034.29</v>
      </c>
      <c r="H14" s="87">
        <f>+F14-G14</f>
        <v>0</v>
      </c>
    </row>
    <row r="15" spans="1:8" ht="21" customHeight="1">
      <c r="B15" s="83"/>
      <c r="C15" s="88"/>
      <c r="D15" s="88"/>
      <c r="E15" s="89"/>
      <c r="F15" s="90"/>
      <c r="G15" s="90"/>
      <c r="H15" s="91"/>
    </row>
    <row r="16" spans="1:8" ht="21" customHeight="1">
      <c r="B16" s="92" t="s">
        <v>2</v>
      </c>
      <c r="C16" s="78"/>
      <c r="D16" s="78"/>
      <c r="E16" s="89"/>
      <c r="F16" s="75">
        <f>+F21+F22</f>
        <v>181454409.06999999</v>
      </c>
      <c r="G16" s="75">
        <f>+G21+G22</f>
        <v>181454409.06999999</v>
      </c>
      <c r="H16" s="75">
        <f>+F16-G16</f>
        <v>0</v>
      </c>
    </row>
    <row r="17" spans="1:8" ht="21" customHeight="1">
      <c r="A17" s="7"/>
      <c r="B17" s="83"/>
      <c r="C17" s="77" t="s">
        <v>17</v>
      </c>
      <c r="D17" s="84"/>
      <c r="E17" s="93"/>
      <c r="F17" s="80">
        <v>181454409.06999999</v>
      </c>
      <c r="G17" s="80">
        <v>181454409.06999999</v>
      </c>
      <c r="H17" s="94">
        <f>+F17-G17</f>
        <v>0</v>
      </c>
    </row>
    <row r="18" spans="1:8" ht="21" hidden="1" customHeight="1">
      <c r="B18" s="83"/>
      <c r="C18" s="77" t="s">
        <v>18</v>
      </c>
      <c r="D18" s="84"/>
      <c r="E18" s="93"/>
      <c r="F18" s="95">
        <v>0</v>
      </c>
      <c r="G18" s="95">
        <v>0</v>
      </c>
      <c r="H18" s="85"/>
    </row>
    <row r="19" spans="1:8" ht="21" hidden="1" customHeight="1">
      <c r="B19" s="83"/>
      <c r="C19" s="77" t="s">
        <v>19</v>
      </c>
      <c r="D19" s="84"/>
      <c r="E19" s="93"/>
      <c r="F19" s="95">
        <v>0</v>
      </c>
      <c r="G19" s="95">
        <v>0</v>
      </c>
      <c r="H19" s="85"/>
    </row>
    <row r="20" spans="1:8" ht="21" hidden="1" customHeight="1">
      <c r="B20" s="83"/>
      <c r="C20" s="77" t="s">
        <v>20</v>
      </c>
      <c r="D20" s="84"/>
      <c r="E20" s="93"/>
      <c r="F20" s="97">
        <v>0</v>
      </c>
      <c r="G20" s="97">
        <v>0</v>
      </c>
      <c r="H20" s="98"/>
    </row>
    <row r="21" spans="1:8" ht="21" hidden="1" customHeight="1">
      <c r="B21" s="83"/>
      <c r="C21" s="84"/>
      <c r="D21" s="84"/>
      <c r="E21" s="93" t="s">
        <v>21</v>
      </c>
      <c r="F21" s="100">
        <f>SUM(F17:F20)</f>
        <v>181454409.06999999</v>
      </c>
      <c r="G21" s="100">
        <f>SUM(G17:G20)</f>
        <v>181454409.06999999</v>
      </c>
      <c r="H21" s="101"/>
    </row>
    <row r="22" spans="1:8" ht="21" hidden="1" customHeight="1">
      <c r="B22" s="83"/>
      <c r="C22" s="102" t="s">
        <v>22</v>
      </c>
      <c r="D22" s="84"/>
      <c r="E22" s="103"/>
      <c r="F22" s="104">
        <v>0</v>
      </c>
      <c r="G22" s="104">
        <v>0</v>
      </c>
      <c r="H22" s="98"/>
    </row>
    <row r="23" spans="1:8" ht="9.6" customHeight="1">
      <c r="B23" s="83"/>
      <c r="C23" s="84"/>
      <c r="D23" s="84"/>
      <c r="E23" s="79"/>
      <c r="F23" s="90"/>
      <c r="G23" s="90"/>
      <c r="H23" s="105"/>
    </row>
    <row r="24" spans="1:8" ht="21" customHeight="1">
      <c r="B24" s="92" t="s">
        <v>23</v>
      </c>
      <c r="C24" s="78"/>
      <c r="D24" s="78"/>
      <c r="E24" s="89"/>
      <c r="F24" s="106">
        <f>+F25+F45</f>
        <v>5000014.0900000036</v>
      </c>
      <c r="G24" s="106">
        <f>+G25+G45</f>
        <v>4999063.8299999982</v>
      </c>
      <c r="H24" s="107">
        <f t="shared" ref="H24:H29" si="0">+F24-G24</f>
        <v>950.26000000536442</v>
      </c>
    </row>
    <row r="25" spans="1:8" ht="21" customHeight="1">
      <c r="B25" s="109" t="s">
        <v>80</v>
      </c>
      <c r="C25" s="110"/>
      <c r="D25" s="111"/>
      <c r="E25" s="112"/>
      <c r="F25" s="113">
        <f>+F40+F36+F31+F26</f>
        <v>96985718.189999998</v>
      </c>
      <c r="G25" s="113">
        <f>+G40+G36+G31+G26</f>
        <v>97074190.260000005</v>
      </c>
      <c r="H25" s="113">
        <f t="shared" si="0"/>
        <v>-88472.070000007749</v>
      </c>
    </row>
    <row r="26" spans="1:8" ht="21" customHeight="1">
      <c r="B26" s="76"/>
      <c r="C26" s="91" t="s">
        <v>24</v>
      </c>
      <c r="D26" s="91"/>
      <c r="E26" s="114"/>
      <c r="F26" s="115">
        <f>SUM(F27:F30)</f>
        <v>49050201.479999997</v>
      </c>
      <c r="G26" s="115">
        <f>SUM(G27:G30)</f>
        <v>49050147.590000004</v>
      </c>
      <c r="H26" s="116">
        <f t="shared" si="0"/>
        <v>53.889999993145466</v>
      </c>
    </row>
    <row r="27" spans="1:8" ht="21" customHeight="1">
      <c r="B27" s="83"/>
      <c r="C27" s="84"/>
      <c r="D27" s="93" t="s">
        <v>25</v>
      </c>
      <c r="E27" s="93"/>
      <c r="F27" s="117">
        <v>33308569.469999999</v>
      </c>
      <c r="G27" s="117">
        <v>33308661.66</v>
      </c>
      <c r="H27" s="96">
        <f t="shared" si="0"/>
        <v>-92.190000001341105</v>
      </c>
    </row>
    <row r="28" spans="1:8" ht="21" customHeight="1">
      <c r="B28" s="83"/>
      <c r="C28" s="84"/>
      <c r="D28" s="93" t="s">
        <v>26</v>
      </c>
      <c r="E28" s="93"/>
      <c r="F28" s="80">
        <v>14208848.210000001</v>
      </c>
      <c r="G28" s="80">
        <v>14208848.210000001</v>
      </c>
      <c r="H28" s="96">
        <f t="shared" si="0"/>
        <v>0</v>
      </c>
    </row>
    <row r="29" spans="1:8" ht="21" customHeight="1">
      <c r="B29" s="83"/>
      <c r="C29" s="84"/>
      <c r="D29" s="93" t="s">
        <v>89</v>
      </c>
      <c r="E29" s="93"/>
      <c r="F29" s="118">
        <v>1532783.8</v>
      </c>
      <c r="G29" s="118">
        <v>1532637.72</v>
      </c>
      <c r="H29" s="96">
        <f t="shared" si="0"/>
        <v>146.08000000007451</v>
      </c>
    </row>
    <row r="30" spans="1:8" ht="21.75" hidden="1" customHeight="1">
      <c r="B30" s="83"/>
      <c r="C30" s="84"/>
      <c r="D30" s="93" t="s">
        <v>88</v>
      </c>
      <c r="E30" s="93"/>
      <c r="F30" s="119">
        <v>0</v>
      </c>
      <c r="G30" s="119">
        <v>0</v>
      </c>
      <c r="H30" s="119"/>
    </row>
    <row r="31" spans="1:8" ht="21" customHeight="1">
      <c r="B31" s="83"/>
      <c r="C31" s="91" t="s">
        <v>27</v>
      </c>
      <c r="D31" s="91"/>
      <c r="E31" s="114"/>
      <c r="F31" s="115">
        <f>SUM(F32:F35)</f>
        <v>30076820.939999998</v>
      </c>
      <c r="G31" s="115">
        <f>SUM(G32:G35)</f>
        <v>30076902.229999997</v>
      </c>
      <c r="H31" s="116">
        <f t="shared" ref="H31:H36" si="1">+F31-G31</f>
        <v>-81.28999999910593</v>
      </c>
    </row>
    <row r="32" spans="1:8" ht="21" customHeight="1">
      <c r="B32" s="83"/>
      <c r="C32" s="84"/>
      <c r="D32" s="93" t="s">
        <v>28</v>
      </c>
      <c r="E32" s="93"/>
      <c r="F32" s="118">
        <v>13141298.619999999</v>
      </c>
      <c r="G32" s="118">
        <v>13141458.84</v>
      </c>
      <c r="H32" s="85">
        <f t="shared" si="1"/>
        <v>-160.22000000067055</v>
      </c>
    </row>
    <row r="33" spans="2:8" ht="21" customHeight="1">
      <c r="B33" s="83"/>
      <c r="C33" s="84"/>
      <c r="D33" s="93" t="s">
        <v>29</v>
      </c>
      <c r="E33" s="93"/>
      <c r="F33" s="80">
        <v>16361654.859999999</v>
      </c>
      <c r="G33" s="80">
        <v>16361653.779999999</v>
      </c>
      <c r="H33" s="85">
        <f t="shared" si="1"/>
        <v>1.0800000000745058</v>
      </c>
    </row>
    <row r="34" spans="2:8" ht="20.25" customHeight="1">
      <c r="B34" s="83"/>
      <c r="C34" s="84"/>
      <c r="D34" s="121" t="s">
        <v>87</v>
      </c>
      <c r="E34" s="93"/>
      <c r="F34" s="118">
        <v>573867.46</v>
      </c>
      <c r="G34" s="118">
        <v>573789.61</v>
      </c>
      <c r="H34" s="85">
        <f t="shared" si="1"/>
        <v>77.849999999976717</v>
      </c>
    </row>
    <row r="35" spans="2:8" ht="15.75" hidden="1" customHeight="1">
      <c r="B35" s="83"/>
      <c r="C35" s="84"/>
      <c r="D35" s="93" t="s">
        <v>88</v>
      </c>
      <c r="E35" s="93"/>
      <c r="F35" s="122">
        <v>0</v>
      </c>
      <c r="G35" s="122">
        <v>0</v>
      </c>
      <c r="H35" s="85">
        <f t="shared" si="1"/>
        <v>0</v>
      </c>
    </row>
    <row r="36" spans="2:8" ht="21" customHeight="1">
      <c r="B36" s="83"/>
      <c r="C36" s="91" t="s">
        <v>30</v>
      </c>
      <c r="D36" s="108"/>
      <c r="E36" s="123"/>
      <c r="F36" s="113">
        <f>SUM(F37:F39)</f>
        <v>23671.96</v>
      </c>
      <c r="G36" s="113">
        <f>SUM(G37:G39)</f>
        <v>23671.96</v>
      </c>
      <c r="H36" s="101">
        <f t="shared" si="1"/>
        <v>0</v>
      </c>
    </row>
    <row r="37" spans="2:8" ht="21" customHeight="1">
      <c r="B37" s="83"/>
      <c r="C37" s="84"/>
      <c r="D37" s="93" t="s">
        <v>31</v>
      </c>
      <c r="E37" s="93"/>
      <c r="F37" s="117">
        <v>23671.96</v>
      </c>
      <c r="G37" s="117">
        <v>23671.96</v>
      </c>
      <c r="H37" s="81">
        <f>+F36-G36</f>
        <v>0</v>
      </c>
    </row>
    <row r="38" spans="2:8" ht="21" hidden="1" customHeight="1">
      <c r="B38" s="83"/>
      <c r="C38" s="84"/>
      <c r="D38" s="93" t="s">
        <v>32</v>
      </c>
      <c r="E38" s="93"/>
      <c r="F38" s="95">
        <v>0</v>
      </c>
      <c r="G38" s="95">
        <v>0</v>
      </c>
      <c r="H38" s="81"/>
    </row>
    <row r="39" spans="2:8" ht="21" hidden="1" customHeight="1">
      <c r="B39" s="83"/>
      <c r="C39" s="84"/>
      <c r="D39" s="93" t="s">
        <v>33</v>
      </c>
      <c r="E39" s="93"/>
      <c r="F39" s="87">
        <v>0</v>
      </c>
      <c r="G39" s="87">
        <v>0</v>
      </c>
      <c r="H39" s="124"/>
    </row>
    <row r="40" spans="2:8" ht="21" customHeight="1">
      <c r="B40" s="83"/>
      <c r="C40" s="91" t="s">
        <v>34</v>
      </c>
      <c r="D40" s="91"/>
      <c r="E40" s="79"/>
      <c r="F40" s="113">
        <f>SUM(F41:F44)</f>
        <v>17835023.810000002</v>
      </c>
      <c r="G40" s="113">
        <f>SUM(G41:G44)</f>
        <v>17923468.48</v>
      </c>
      <c r="H40" s="113">
        <f t="shared" ref="H40:H44" si="2">+F40-G40</f>
        <v>-88444.669999998063</v>
      </c>
    </row>
    <row r="41" spans="2:8" ht="21" customHeight="1">
      <c r="B41" s="83"/>
      <c r="C41" s="84"/>
      <c r="D41" s="93" t="s">
        <v>35</v>
      </c>
      <c r="E41" s="93"/>
      <c r="F41" s="117">
        <v>14353674.42</v>
      </c>
      <c r="G41" s="117">
        <v>14355815.689999999</v>
      </c>
      <c r="H41" s="81">
        <f t="shared" si="2"/>
        <v>-2141.269999999553</v>
      </c>
    </row>
    <row r="42" spans="2:8" ht="21" customHeight="1">
      <c r="B42" s="83"/>
      <c r="C42" s="84"/>
      <c r="D42" s="93" t="s">
        <v>36</v>
      </c>
      <c r="E42" s="93"/>
      <c r="F42" s="117">
        <v>4107004.04</v>
      </c>
      <c r="G42" s="117">
        <v>4181646.59</v>
      </c>
      <c r="H42" s="81">
        <f t="shared" si="2"/>
        <v>-74642.549999999814</v>
      </c>
    </row>
    <row r="43" spans="2:8" ht="21" customHeight="1">
      <c r="B43" s="83"/>
      <c r="C43" s="84"/>
      <c r="D43" s="93" t="s">
        <v>90</v>
      </c>
      <c r="E43" s="93"/>
      <c r="F43" s="117">
        <v>350946.69</v>
      </c>
      <c r="G43" s="117">
        <v>362607.54</v>
      </c>
      <c r="H43" s="81">
        <f t="shared" si="2"/>
        <v>-11660.849999999977</v>
      </c>
    </row>
    <row r="44" spans="2:8" ht="21" customHeight="1">
      <c r="B44" s="83"/>
      <c r="C44" s="84"/>
      <c r="D44" s="93" t="s">
        <v>96</v>
      </c>
      <c r="E44" s="93"/>
      <c r="F44" s="125">
        <v>-976601.34</v>
      </c>
      <c r="G44" s="125">
        <v>-976601.34</v>
      </c>
      <c r="H44" s="81">
        <f t="shared" si="2"/>
        <v>0</v>
      </c>
    </row>
    <row r="45" spans="2:8" ht="21" customHeight="1">
      <c r="B45" s="83" t="s">
        <v>99</v>
      </c>
      <c r="C45" s="91"/>
      <c r="D45" s="84"/>
      <c r="E45" s="126"/>
      <c r="F45" s="127">
        <v>-91985704.099999994</v>
      </c>
      <c r="G45" s="127">
        <v>-92075126.430000007</v>
      </c>
      <c r="H45" s="113">
        <f>+F45-G45</f>
        <v>89422.330000013113</v>
      </c>
    </row>
    <row r="46" spans="2:8" ht="21" customHeight="1">
      <c r="B46" s="83"/>
      <c r="C46" s="88"/>
      <c r="D46" s="88"/>
      <c r="E46" s="79"/>
      <c r="F46" s="90"/>
      <c r="G46" s="90"/>
      <c r="H46" s="91"/>
    </row>
    <row r="47" spans="2:8" ht="21" customHeight="1">
      <c r="B47" s="92" t="s">
        <v>37</v>
      </c>
      <c r="C47" s="111"/>
      <c r="D47" s="78"/>
      <c r="E47" s="89"/>
      <c r="F47" s="128">
        <f>+F48+F49</f>
        <v>2836776.49</v>
      </c>
      <c r="G47" s="128">
        <f>+G48+G49</f>
        <v>3145163.5700000003</v>
      </c>
      <c r="H47" s="128">
        <f>+F47-G47</f>
        <v>-308387.08000000007</v>
      </c>
    </row>
    <row r="48" spans="2:8" ht="21" customHeight="1">
      <c r="B48" s="83"/>
      <c r="C48" s="93" t="s">
        <v>139</v>
      </c>
      <c r="D48" s="84"/>
      <c r="E48" s="93"/>
      <c r="F48" s="80">
        <v>5281671.4800000004</v>
      </c>
      <c r="G48" s="80">
        <v>5615838.9900000002</v>
      </c>
      <c r="H48" s="95">
        <f>+F48-G48</f>
        <v>-334167.50999999978</v>
      </c>
    </row>
    <row r="49" spans="2:8" ht="21" customHeight="1">
      <c r="B49" s="83"/>
      <c r="C49" s="93" t="s">
        <v>140</v>
      </c>
      <c r="D49" s="84"/>
      <c r="E49" s="93"/>
      <c r="F49" s="104">
        <v>-2444894.9900000002</v>
      </c>
      <c r="G49" s="104">
        <v>-2470675.42</v>
      </c>
      <c r="H49" s="87">
        <f>+F49-G49</f>
        <v>25780.429999999702</v>
      </c>
    </row>
    <row r="50" spans="2:8" ht="21" customHeight="1">
      <c r="B50" s="83"/>
      <c r="C50" s="88"/>
      <c r="D50" s="88"/>
      <c r="E50" s="79"/>
      <c r="F50" s="90"/>
      <c r="G50" s="90"/>
      <c r="H50" s="91"/>
    </row>
    <row r="51" spans="2:8" ht="21" customHeight="1">
      <c r="B51" s="92" t="s">
        <v>4</v>
      </c>
      <c r="C51" s="111"/>
      <c r="D51" s="78"/>
      <c r="E51" s="89"/>
      <c r="F51" s="128">
        <f>SUM(F52:F57)</f>
        <v>5886202</v>
      </c>
      <c r="G51" s="128">
        <f>SUM(G52:G57)</f>
        <v>5936764.0899999999</v>
      </c>
      <c r="H51" s="128">
        <f t="shared" ref="H51:H57" si="3">+F51-G51</f>
        <v>-50562.089999999851</v>
      </c>
    </row>
    <row r="52" spans="2:8" ht="21" customHeight="1">
      <c r="B52" s="129"/>
      <c r="C52" s="93" t="s">
        <v>38</v>
      </c>
      <c r="D52" s="102"/>
      <c r="E52" s="93"/>
      <c r="F52" s="95">
        <v>25837.040000000001</v>
      </c>
      <c r="G52" s="95">
        <v>26062.54</v>
      </c>
      <c r="H52" s="81">
        <f t="shared" si="3"/>
        <v>-225.5</v>
      </c>
    </row>
    <row r="53" spans="2:8" ht="21" customHeight="1">
      <c r="B53" s="129"/>
      <c r="C53" s="93" t="s">
        <v>39</v>
      </c>
      <c r="D53" s="102"/>
      <c r="E53" s="93"/>
      <c r="F53" s="95">
        <v>0</v>
      </c>
      <c r="G53" s="95">
        <v>1235</v>
      </c>
      <c r="H53" s="81">
        <f t="shared" si="3"/>
        <v>-1235</v>
      </c>
    </row>
    <row r="54" spans="2:8" ht="21" customHeight="1">
      <c r="B54" s="129"/>
      <c r="C54" s="93" t="s">
        <v>40</v>
      </c>
      <c r="D54" s="102"/>
      <c r="E54" s="93"/>
      <c r="F54" s="95">
        <v>5823277.5899999999</v>
      </c>
      <c r="G54" s="95">
        <v>5876229.1799999997</v>
      </c>
      <c r="H54" s="81">
        <f t="shared" si="3"/>
        <v>-52951.589999999851</v>
      </c>
    </row>
    <row r="55" spans="2:8" ht="21" hidden="1" customHeight="1">
      <c r="B55" s="129"/>
      <c r="C55" s="121" t="s">
        <v>113</v>
      </c>
      <c r="D55" s="111"/>
      <c r="E55" s="93"/>
      <c r="F55" s="95">
        <v>0</v>
      </c>
      <c r="G55" s="95">
        <v>0</v>
      </c>
      <c r="H55" s="81">
        <f t="shared" si="3"/>
        <v>0</v>
      </c>
    </row>
    <row r="56" spans="2:8" ht="21" customHeight="1">
      <c r="B56" s="129"/>
      <c r="C56" s="93" t="s">
        <v>112</v>
      </c>
      <c r="D56" s="102"/>
      <c r="E56" s="93"/>
      <c r="F56" s="95">
        <v>35498.800000000003</v>
      </c>
      <c r="G56" s="95">
        <v>31648.799999999999</v>
      </c>
      <c r="H56" s="81">
        <f t="shared" si="3"/>
        <v>3850.0000000000036</v>
      </c>
    </row>
    <row r="57" spans="2:8" ht="21" customHeight="1">
      <c r="B57" s="129"/>
      <c r="C57" s="93" t="s">
        <v>41</v>
      </c>
      <c r="D57" s="102"/>
      <c r="E57" s="111"/>
      <c r="F57" s="97">
        <v>1588.57</v>
      </c>
      <c r="G57" s="97">
        <v>1588.57</v>
      </c>
      <c r="H57" s="81">
        <f t="shared" si="3"/>
        <v>0</v>
      </c>
    </row>
    <row r="58" spans="2:8" ht="21" hidden="1" customHeight="1">
      <c r="B58" s="129"/>
      <c r="C58" s="78"/>
      <c r="D58" s="78"/>
      <c r="E58" s="89"/>
      <c r="F58" s="83"/>
      <c r="G58" s="83"/>
      <c r="H58" s="83"/>
    </row>
    <row r="59" spans="2:8" ht="21" customHeight="1">
      <c r="B59" s="92" t="s">
        <v>42</v>
      </c>
      <c r="C59" s="111"/>
      <c r="D59" s="78"/>
      <c r="E59" s="89"/>
      <c r="F59" s="128">
        <f>+F60+F61</f>
        <v>52838.419999999984</v>
      </c>
      <c r="G59" s="128">
        <f>+G60+G61</f>
        <v>53709.150000000023</v>
      </c>
      <c r="H59" s="128">
        <f>+F59-G59</f>
        <v>-870.73000000003958</v>
      </c>
    </row>
    <row r="60" spans="2:8" ht="21" customHeight="1">
      <c r="B60" s="76"/>
      <c r="C60" s="96" t="s">
        <v>43</v>
      </c>
      <c r="D60" s="102"/>
      <c r="E60" s="96"/>
      <c r="F60" s="82">
        <v>521096.57</v>
      </c>
      <c r="G60" s="82">
        <v>521096.57</v>
      </c>
      <c r="H60" s="96">
        <f>+F60-G60</f>
        <v>0</v>
      </c>
    </row>
    <row r="61" spans="2:8" ht="21" customHeight="1">
      <c r="B61" s="130"/>
      <c r="C61" s="120" t="s">
        <v>44</v>
      </c>
      <c r="D61" s="131"/>
      <c r="E61" s="120"/>
      <c r="F61" s="119">
        <v>-468258.15</v>
      </c>
      <c r="G61" s="119">
        <v>-467387.42</v>
      </c>
      <c r="H61" s="119">
        <f>+F61-G61</f>
        <v>-870.73000000003958</v>
      </c>
    </row>
    <row r="62" spans="2:8" ht="21" customHeight="1" thickBot="1">
      <c r="B62" s="132" t="s">
        <v>45</v>
      </c>
      <c r="C62" s="132"/>
      <c r="D62" s="133"/>
      <c r="E62" s="134"/>
      <c r="F62" s="135">
        <f>+F10+F16+F24+F47+F51+F59</f>
        <v>196594993.72999999</v>
      </c>
      <c r="G62" s="135">
        <f>+G10+G16+G24+G47+G51+G59</f>
        <v>197193454.95999998</v>
      </c>
      <c r="H62" s="135">
        <f>+F62-G62</f>
        <v>-598461.22999998927</v>
      </c>
    </row>
    <row r="63" spans="2:8" ht="15.75">
      <c r="B63" s="136"/>
      <c r="C63" s="136"/>
      <c r="D63" s="136"/>
      <c r="E63" s="136"/>
      <c r="F63" s="88"/>
      <c r="G63" s="88"/>
      <c r="H63" s="88"/>
    </row>
    <row r="64" spans="2:8" ht="16.5" customHeight="1">
      <c r="B64" s="334"/>
      <c r="C64" s="334"/>
      <c r="D64" s="334"/>
      <c r="E64" s="334"/>
      <c r="F64" s="334"/>
      <c r="G64" s="334"/>
      <c r="H64" s="334"/>
    </row>
    <row r="65" spans="2:8" ht="29.25" customHeight="1">
      <c r="B65" s="137"/>
      <c r="C65" s="138"/>
      <c r="D65" s="138"/>
      <c r="E65" s="139"/>
      <c r="F65" s="140" t="str">
        <f>+F8</f>
        <v>junio 2024</v>
      </c>
      <c r="G65" s="140" t="str">
        <f>+G8</f>
        <v>mayo 2024</v>
      </c>
      <c r="H65" s="141" t="str">
        <f>H8</f>
        <v xml:space="preserve">Variación </v>
      </c>
    </row>
    <row r="66" spans="2:8" ht="15.75">
      <c r="B66" s="142" t="s">
        <v>46</v>
      </c>
      <c r="C66" s="143"/>
      <c r="D66" s="143"/>
      <c r="E66" s="144"/>
      <c r="F66" s="145" t="str">
        <f>F9</f>
        <v>A</v>
      </c>
      <c r="G66" s="145" t="str">
        <f>G9</f>
        <v>B</v>
      </c>
      <c r="H66" s="146" t="str">
        <f>H9</f>
        <v>A-B</v>
      </c>
    </row>
    <row r="67" spans="2:8" ht="21" customHeight="1">
      <c r="B67" s="147" t="s">
        <v>47</v>
      </c>
      <c r="C67" s="78"/>
      <c r="D67" s="78"/>
      <c r="E67" s="88"/>
      <c r="F67" s="75">
        <f>SUM(F68:F71)</f>
        <v>873383.44</v>
      </c>
      <c r="G67" s="75">
        <f>SUM(G68:G71)</f>
        <v>877423.82000000007</v>
      </c>
      <c r="H67" s="148">
        <f>+F67-G67</f>
        <v>-4040.3800000001211</v>
      </c>
    </row>
    <row r="68" spans="2:8" ht="21" customHeight="1">
      <c r="B68" s="149"/>
      <c r="C68" s="121" t="s">
        <v>94</v>
      </c>
      <c r="D68" s="121"/>
      <c r="E68" s="84"/>
      <c r="F68" s="129">
        <v>587739.80000000005</v>
      </c>
      <c r="G68" s="129">
        <v>582152.46</v>
      </c>
      <c r="H68" s="85">
        <f>+F68-G68</f>
        <v>5587.3400000000838</v>
      </c>
    </row>
    <row r="69" spans="2:8" ht="21" customHeight="1">
      <c r="B69" s="149"/>
      <c r="C69" s="121" t="s">
        <v>48</v>
      </c>
      <c r="D69" s="102"/>
      <c r="E69" s="84"/>
      <c r="F69" s="129">
        <v>29145.32</v>
      </c>
      <c r="G69" s="129">
        <v>19646.66</v>
      </c>
      <c r="H69" s="85">
        <f>+F69-G69</f>
        <v>9498.66</v>
      </c>
    </row>
    <row r="70" spans="2:8" ht="21" customHeight="1">
      <c r="B70" s="149"/>
      <c r="C70" s="121" t="s">
        <v>49</v>
      </c>
      <c r="D70" s="102"/>
      <c r="E70" s="84"/>
      <c r="F70" s="129">
        <v>256498.32</v>
      </c>
      <c r="G70" s="129">
        <v>275624.7</v>
      </c>
      <c r="H70" s="85">
        <f>+F70-G70</f>
        <v>-19126.380000000005</v>
      </c>
    </row>
    <row r="71" spans="2:8" ht="21" hidden="1" customHeight="1">
      <c r="B71" s="149"/>
      <c r="C71" s="121" t="s">
        <v>50</v>
      </c>
      <c r="D71" s="102"/>
      <c r="E71" s="84"/>
      <c r="F71" s="122">
        <v>0</v>
      </c>
      <c r="G71" s="122">
        <v>0</v>
      </c>
      <c r="H71" s="119"/>
    </row>
    <row r="72" spans="2:8" ht="9.6" customHeight="1">
      <c r="B72" s="150"/>
      <c r="C72" s="136"/>
      <c r="D72" s="136"/>
      <c r="E72" s="136"/>
      <c r="F72" s="151"/>
      <c r="G72" s="151"/>
      <c r="H72" s="152"/>
    </row>
    <row r="73" spans="2:8" ht="21" customHeight="1">
      <c r="B73" s="147" t="s">
        <v>51</v>
      </c>
      <c r="C73" s="78"/>
      <c r="D73" s="78"/>
      <c r="E73" s="88"/>
      <c r="F73" s="75">
        <f>SUM(F74:F75)</f>
        <v>105812953.65000001</v>
      </c>
      <c r="G73" s="75">
        <f>SUM(G74:G75)</f>
        <v>105822065.98</v>
      </c>
      <c r="H73" s="148">
        <f>+F73-G73</f>
        <v>-9112.3299999982119</v>
      </c>
    </row>
    <row r="74" spans="2:8" ht="21" customHeight="1">
      <c r="B74" s="153"/>
      <c r="C74" s="121" t="s">
        <v>52</v>
      </c>
      <c r="D74" s="84"/>
      <c r="E74" s="121"/>
      <c r="F74" s="154">
        <v>105812953.65000001</v>
      </c>
      <c r="G74" s="154">
        <v>105822065.98</v>
      </c>
      <c r="H74" s="155">
        <f>+F74-G74</f>
        <v>-9112.3299999982119</v>
      </c>
    </row>
    <row r="75" spans="2:8" ht="21" hidden="1" customHeight="1">
      <c r="B75" s="153"/>
      <c r="C75" s="121" t="s">
        <v>53</v>
      </c>
      <c r="D75" s="84"/>
      <c r="E75" s="121"/>
      <c r="F75" s="97">
        <v>0</v>
      </c>
      <c r="G75" s="97">
        <v>0</v>
      </c>
      <c r="H75" s="98"/>
    </row>
    <row r="76" spans="2:8" ht="21" customHeight="1">
      <c r="B76" s="153"/>
      <c r="C76" s="88"/>
      <c r="D76" s="88"/>
      <c r="E76" s="156"/>
      <c r="F76" s="90"/>
      <c r="G76" s="90"/>
      <c r="H76" s="105"/>
    </row>
    <row r="77" spans="2:8" ht="21" customHeight="1">
      <c r="B77" s="147" t="s">
        <v>54</v>
      </c>
      <c r="C77" s="78"/>
      <c r="D77" s="78"/>
      <c r="E77" s="88"/>
      <c r="F77" s="75">
        <f>SUM(F78:F80)</f>
        <v>515422.52</v>
      </c>
      <c r="G77" s="75">
        <f>SUM(G78:G80)</f>
        <v>532166.72000000009</v>
      </c>
      <c r="H77" s="148">
        <f>+F77-G77</f>
        <v>-16744.20000000007</v>
      </c>
    </row>
    <row r="78" spans="2:8" ht="21" customHeight="1">
      <c r="B78" s="153"/>
      <c r="C78" s="84" t="s">
        <v>55</v>
      </c>
      <c r="D78" s="84"/>
      <c r="E78" s="111"/>
      <c r="F78" s="95">
        <v>105038.16</v>
      </c>
      <c r="G78" s="95">
        <v>105038.16</v>
      </c>
      <c r="H78" s="94">
        <f>+F78-G78</f>
        <v>0</v>
      </c>
    </row>
    <row r="79" spans="2:8" ht="21" customHeight="1">
      <c r="B79" s="153"/>
      <c r="C79" s="84" t="s">
        <v>54</v>
      </c>
      <c r="D79" s="84"/>
      <c r="E79" s="111"/>
      <c r="F79" s="95">
        <v>410231.83</v>
      </c>
      <c r="G79" s="95">
        <v>425096.25</v>
      </c>
      <c r="H79" s="85">
        <f>+F79-G79</f>
        <v>-14864.419999999984</v>
      </c>
    </row>
    <row r="80" spans="2:8" ht="21" customHeight="1">
      <c r="B80" s="153"/>
      <c r="C80" s="121" t="s">
        <v>56</v>
      </c>
      <c r="D80" s="84"/>
      <c r="E80" s="121"/>
      <c r="F80" s="87">
        <v>152.53</v>
      </c>
      <c r="G80" s="87">
        <v>2032.31</v>
      </c>
      <c r="H80" s="119">
        <f>+F80-G80</f>
        <v>-1879.78</v>
      </c>
    </row>
    <row r="81" spans="2:8" ht="21" customHeight="1">
      <c r="B81" s="157"/>
      <c r="C81" s="158"/>
      <c r="D81" s="158"/>
      <c r="E81" s="145" t="s">
        <v>57</v>
      </c>
      <c r="F81" s="75">
        <f>F73+F67+F77</f>
        <v>107201759.61</v>
      </c>
      <c r="G81" s="75">
        <f>G73+G67+G77</f>
        <v>107231656.52</v>
      </c>
      <c r="H81" s="128">
        <f>+F81-G81</f>
        <v>-29896.909999996424</v>
      </c>
    </row>
    <row r="82" spans="2:8" ht="15.75">
      <c r="B82" s="153"/>
      <c r="C82" s="88"/>
      <c r="D82" s="88"/>
      <c r="E82" s="88"/>
      <c r="F82" s="159"/>
      <c r="G82" s="159"/>
      <c r="H82" s="160"/>
    </row>
    <row r="83" spans="2:8" ht="21" customHeight="1">
      <c r="B83" s="161" t="s">
        <v>7</v>
      </c>
      <c r="C83" s="162"/>
      <c r="D83" s="162"/>
      <c r="E83" s="163"/>
      <c r="F83" s="164"/>
      <c r="G83" s="164"/>
      <c r="H83" s="165"/>
    </row>
    <row r="84" spans="2:8" ht="21" customHeight="1">
      <c r="B84" s="147" t="s">
        <v>8</v>
      </c>
      <c r="C84" s="78"/>
      <c r="D84" s="78"/>
      <c r="E84" s="88"/>
      <c r="F84" s="75">
        <f>+F85+F96+F101</f>
        <v>146171561.22000003</v>
      </c>
      <c r="G84" s="75">
        <f>+G85+G96+G101</f>
        <v>146623104.31</v>
      </c>
      <c r="H84" s="166">
        <f t="shared" ref="H84:H99" si="4">+F84-G84</f>
        <v>-451543.08999997377</v>
      </c>
    </row>
    <row r="85" spans="2:8" ht="21" customHeight="1">
      <c r="B85" s="149"/>
      <c r="C85" s="78" t="s">
        <v>58</v>
      </c>
      <c r="D85" s="78"/>
      <c r="E85" s="88"/>
      <c r="F85" s="167">
        <f>SUM(F86:F95)</f>
        <v>98462683.230000004</v>
      </c>
      <c r="G85" s="167">
        <f>SUM(G86:G95)</f>
        <v>98914226.320000008</v>
      </c>
      <c r="H85" s="168">
        <f t="shared" si="4"/>
        <v>-451543.09000000358</v>
      </c>
    </row>
    <row r="86" spans="2:8" ht="21" customHeight="1">
      <c r="B86" s="153"/>
      <c r="C86" s="88"/>
      <c r="D86" s="121" t="s">
        <v>59</v>
      </c>
      <c r="E86" s="121"/>
      <c r="F86" s="169">
        <v>74860853.689999998</v>
      </c>
      <c r="G86" s="169">
        <v>74860853.689999998</v>
      </c>
      <c r="H86" s="85">
        <f t="shared" si="4"/>
        <v>0</v>
      </c>
    </row>
    <row r="87" spans="2:8" ht="21" customHeight="1">
      <c r="B87" s="153"/>
      <c r="C87" s="88"/>
      <c r="D87" s="121" t="s">
        <v>60</v>
      </c>
      <c r="E87" s="121"/>
      <c r="F87" s="169">
        <v>4086826.08</v>
      </c>
      <c r="G87" s="169">
        <v>4086826.08</v>
      </c>
      <c r="H87" s="85">
        <f t="shared" si="4"/>
        <v>0</v>
      </c>
    </row>
    <row r="88" spans="2:8" ht="21" hidden="1" customHeight="1">
      <c r="B88" s="153"/>
      <c r="C88" s="88"/>
      <c r="D88" s="121" t="s">
        <v>61</v>
      </c>
      <c r="E88" s="121"/>
      <c r="F88" s="169">
        <v>0</v>
      </c>
      <c r="G88" s="169">
        <v>0</v>
      </c>
      <c r="H88" s="85">
        <f t="shared" si="4"/>
        <v>0</v>
      </c>
    </row>
    <row r="89" spans="2:8" ht="21" customHeight="1">
      <c r="B89" s="153"/>
      <c r="C89" s="88"/>
      <c r="D89" s="121" t="s">
        <v>108</v>
      </c>
      <c r="E89" s="121"/>
      <c r="F89" s="169">
        <v>834472.92</v>
      </c>
      <c r="G89" s="169">
        <v>834472.92</v>
      </c>
      <c r="H89" s="85">
        <f t="shared" si="4"/>
        <v>0</v>
      </c>
    </row>
    <row r="90" spans="2:8" ht="21" customHeight="1">
      <c r="B90" s="153"/>
      <c r="C90" s="88"/>
      <c r="D90" s="121" t="s">
        <v>62</v>
      </c>
      <c r="E90" s="121"/>
      <c r="F90" s="169">
        <v>14384005.140000001</v>
      </c>
      <c r="G90" s="169">
        <v>14835548.23</v>
      </c>
      <c r="H90" s="85">
        <f t="shared" si="4"/>
        <v>-451543.08999999985</v>
      </c>
    </row>
    <row r="91" spans="2:8" ht="21" customHeight="1">
      <c r="B91" s="153"/>
      <c r="C91" s="88"/>
      <c r="D91" s="121" t="s">
        <v>63</v>
      </c>
      <c r="E91" s="121"/>
      <c r="F91" s="169">
        <f>2670429.64-F95</f>
        <v>2421927.2800000003</v>
      </c>
      <c r="G91" s="169">
        <f>2670429.64-G95</f>
        <v>2421927.2800000003</v>
      </c>
      <c r="H91" s="85">
        <f t="shared" si="4"/>
        <v>0</v>
      </c>
    </row>
    <row r="92" spans="2:8" ht="21" customHeight="1">
      <c r="B92" s="153"/>
      <c r="C92" s="88"/>
      <c r="D92" s="121" t="s">
        <v>64</v>
      </c>
      <c r="E92" s="121"/>
      <c r="F92" s="169">
        <v>1424209.76</v>
      </c>
      <c r="G92" s="169">
        <v>1424209.76</v>
      </c>
      <c r="H92" s="85">
        <f t="shared" si="4"/>
        <v>0</v>
      </c>
    </row>
    <row r="93" spans="2:8" ht="21" customHeight="1">
      <c r="B93" s="153"/>
      <c r="C93" s="88"/>
      <c r="D93" s="121" t="s">
        <v>103</v>
      </c>
      <c r="E93" s="121"/>
      <c r="F93" s="169">
        <v>201886</v>
      </c>
      <c r="G93" s="169">
        <v>201886</v>
      </c>
      <c r="H93" s="85">
        <f t="shared" si="4"/>
        <v>0</v>
      </c>
    </row>
    <row r="94" spans="2:8" ht="21" hidden="1" customHeight="1">
      <c r="B94" s="153"/>
      <c r="C94" s="88"/>
      <c r="D94" s="121" t="s">
        <v>110</v>
      </c>
      <c r="E94" s="121"/>
      <c r="F94" s="169">
        <v>0</v>
      </c>
      <c r="G94" s="169">
        <v>0</v>
      </c>
      <c r="H94" s="85">
        <f t="shared" si="4"/>
        <v>0</v>
      </c>
    </row>
    <row r="95" spans="2:8" ht="21" customHeight="1">
      <c r="B95" s="153"/>
      <c r="C95" s="88"/>
      <c r="D95" s="121" t="s">
        <v>93</v>
      </c>
      <c r="E95" s="121"/>
      <c r="F95" s="122">
        <v>248502.36</v>
      </c>
      <c r="G95" s="122">
        <v>248502.36</v>
      </c>
      <c r="H95" s="119">
        <f t="shared" si="4"/>
        <v>0</v>
      </c>
    </row>
    <row r="96" spans="2:8" ht="21" customHeight="1">
      <c r="B96" s="153"/>
      <c r="C96" s="78" t="s">
        <v>65</v>
      </c>
      <c r="D96" s="78"/>
      <c r="E96" s="88"/>
      <c r="F96" s="167">
        <f>SUM(F97:F99)</f>
        <v>46216987.689999998</v>
      </c>
      <c r="G96" s="167">
        <f>SUM(G97:G99)</f>
        <v>46216987.689999998</v>
      </c>
      <c r="H96" s="113">
        <f t="shared" si="4"/>
        <v>0</v>
      </c>
    </row>
    <row r="97" spans="2:8" ht="21" customHeight="1">
      <c r="B97" s="153"/>
      <c r="C97" s="88"/>
      <c r="D97" s="121" t="s">
        <v>66</v>
      </c>
      <c r="E97" s="121"/>
      <c r="F97" s="169">
        <v>14032640.65</v>
      </c>
      <c r="G97" s="169">
        <v>14032640.65</v>
      </c>
      <c r="H97" s="170">
        <f t="shared" si="4"/>
        <v>0</v>
      </c>
    </row>
    <row r="98" spans="2:8" ht="21" customHeight="1">
      <c r="B98" s="153"/>
      <c r="C98" s="88"/>
      <c r="D98" s="121" t="s">
        <v>67</v>
      </c>
      <c r="E98" s="121"/>
      <c r="F98" s="169">
        <v>28571428.57</v>
      </c>
      <c r="G98" s="169">
        <v>28571428.57</v>
      </c>
      <c r="H98" s="171">
        <f t="shared" si="4"/>
        <v>0</v>
      </c>
    </row>
    <row r="99" spans="2:8" ht="21" customHeight="1">
      <c r="B99" s="153"/>
      <c r="C99" s="88"/>
      <c r="D99" s="121" t="s">
        <v>68</v>
      </c>
      <c r="E99" s="121"/>
      <c r="F99" s="172">
        <v>3612918.47</v>
      </c>
      <c r="G99" s="172">
        <v>3612918.47</v>
      </c>
      <c r="H99" s="173">
        <f t="shared" si="4"/>
        <v>0</v>
      </c>
    </row>
    <row r="100" spans="2:8" ht="11.25" customHeight="1">
      <c r="B100" s="153"/>
      <c r="C100" s="88"/>
      <c r="D100" s="121"/>
      <c r="E100" s="121"/>
      <c r="F100" s="169"/>
      <c r="G100" s="169"/>
      <c r="H100" s="82"/>
    </row>
    <row r="101" spans="2:8" ht="21" customHeight="1">
      <c r="B101" s="153"/>
      <c r="C101" s="78" t="s">
        <v>91</v>
      </c>
      <c r="D101" s="121"/>
      <c r="E101" s="121"/>
      <c r="F101" s="167">
        <f>+F102</f>
        <v>1491890.3</v>
      </c>
      <c r="G101" s="167">
        <f>+G102</f>
        <v>1491890.3</v>
      </c>
      <c r="H101" s="168">
        <f>+F101-G101</f>
        <v>0</v>
      </c>
    </row>
    <row r="102" spans="2:8" ht="21" customHeight="1">
      <c r="B102" s="153"/>
      <c r="C102" s="88"/>
      <c r="D102" s="121" t="s">
        <v>92</v>
      </c>
      <c r="E102" s="121"/>
      <c r="F102" s="169">
        <v>1491890.3</v>
      </c>
      <c r="G102" s="169">
        <v>1491890.3</v>
      </c>
      <c r="H102" s="101">
        <f>+F102-G102</f>
        <v>0</v>
      </c>
    </row>
    <row r="103" spans="2:8" ht="11.25" customHeight="1">
      <c r="B103" s="153"/>
      <c r="C103" s="88"/>
      <c r="D103" s="88"/>
      <c r="E103" s="88"/>
      <c r="F103" s="174"/>
      <c r="G103" s="174"/>
      <c r="H103" s="89"/>
    </row>
    <row r="104" spans="2:8" ht="21" customHeight="1">
      <c r="B104" s="147" t="s">
        <v>9</v>
      </c>
      <c r="C104" s="78"/>
      <c r="D104" s="78"/>
      <c r="E104" s="88"/>
      <c r="F104" s="75">
        <f>SUM(F105:F108)</f>
        <v>158589803</v>
      </c>
      <c r="G104" s="75">
        <f>SUM(G105:G108)</f>
        <v>159230791.07999998</v>
      </c>
      <c r="H104" s="175">
        <f>+F104-G104</f>
        <v>-640988.07999998331</v>
      </c>
    </row>
    <row r="105" spans="2:8" ht="21" customHeight="1">
      <c r="B105" s="153"/>
      <c r="C105" s="121" t="s">
        <v>69</v>
      </c>
      <c r="D105" s="84"/>
      <c r="E105" s="121"/>
      <c r="F105" s="176">
        <v>100326518.26000001</v>
      </c>
      <c r="G105" s="176">
        <v>100554222.3</v>
      </c>
      <c r="H105" s="177">
        <f>+F105-G105</f>
        <v>-227704.03999999166</v>
      </c>
    </row>
    <row r="106" spans="2:8" ht="21" customHeight="1">
      <c r="B106" s="153"/>
      <c r="C106" s="121" t="s">
        <v>70</v>
      </c>
      <c r="D106" s="84"/>
      <c r="E106" s="121"/>
      <c r="F106" s="176">
        <v>49208166.770000003</v>
      </c>
      <c r="G106" s="176">
        <v>49208166.770000003</v>
      </c>
      <c r="H106" s="177">
        <f>+F106-G106</f>
        <v>0</v>
      </c>
    </row>
    <row r="107" spans="2:8" ht="21" customHeight="1">
      <c r="B107" s="153"/>
      <c r="C107" s="121" t="s">
        <v>86</v>
      </c>
      <c r="D107" s="84"/>
      <c r="E107" s="121"/>
      <c r="F107" s="176">
        <v>9055117.9700000007</v>
      </c>
      <c r="G107" s="176">
        <v>9468402.0099999998</v>
      </c>
      <c r="H107" s="177">
        <f>+F107-G107</f>
        <v>-413284.03999999911</v>
      </c>
    </row>
    <row r="108" spans="2:8" ht="21" hidden="1" customHeight="1">
      <c r="B108" s="153"/>
      <c r="C108" s="121" t="s">
        <v>95</v>
      </c>
      <c r="D108" s="84"/>
      <c r="E108" s="121"/>
      <c r="F108" s="95">
        <v>0</v>
      </c>
      <c r="G108" s="95">
        <v>0</v>
      </c>
      <c r="H108" s="96"/>
    </row>
    <row r="109" spans="2:8" ht="11.25" customHeight="1">
      <c r="B109" s="153"/>
      <c r="C109" s="88"/>
      <c r="D109" s="88"/>
      <c r="E109" s="88"/>
      <c r="F109" s="174"/>
      <c r="G109" s="174"/>
      <c r="H109" s="178"/>
    </row>
    <row r="110" spans="2:8" ht="21" customHeight="1">
      <c r="B110" s="147" t="s">
        <v>10</v>
      </c>
      <c r="C110" s="78"/>
      <c r="D110" s="78"/>
      <c r="E110" s="88"/>
      <c r="F110" s="179">
        <f>F111+F112</f>
        <v>-215368130.09999999</v>
      </c>
      <c r="G110" s="179">
        <f>G111+G112</f>
        <v>-215892096.94999999</v>
      </c>
      <c r="H110" s="180">
        <f>+F110-G110</f>
        <v>523966.84999999404</v>
      </c>
    </row>
    <row r="111" spans="2:8" ht="21" customHeight="1">
      <c r="B111" s="153"/>
      <c r="C111" s="121" t="s">
        <v>141</v>
      </c>
      <c r="D111" s="84"/>
      <c r="E111" s="121"/>
      <c r="F111" s="176">
        <v>-217597293.62</v>
      </c>
      <c r="G111" s="176">
        <v>-218010577.66</v>
      </c>
      <c r="H111" s="177">
        <f>+F111-G111</f>
        <v>413284.03999999166</v>
      </c>
    </row>
    <row r="112" spans="2:8" ht="21" customHeight="1">
      <c r="B112" s="153"/>
      <c r="C112" s="121" t="s">
        <v>117</v>
      </c>
      <c r="D112" s="84"/>
      <c r="E112" s="121"/>
      <c r="F112" s="97">
        <v>2229163.52</v>
      </c>
      <c r="G112" s="97">
        <v>2118480.71</v>
      </c>
      <c r="H112" s="99">
        <f>+F112-G112</f>
        <v>110682.81000000006</v>
      </c>
    </row>
    <row r="113" spans="2:8" ht="21" customHeight="1">
      <c r="B113" s="157"/>
      <c r="C113" s="158"/>
      <c r="D113" s="158"/>
      <c r="E113" s="181" t="s">
        <v>11</v>
      </c>
      <c r="F113" s="74">
        <f>F84+F104+F110</f>
        <v>89393234.120000035</v>
      </c>
      <c r="G113" s="74">
        <f>G84+G104+G110</f>
        <v>89961798.439999998</v>
      </c>
      <c r="H113" s="182">
        <f>+F113-G113</f>
        <v>-568564.31999996305</v>
      </c>
    </row>
    <row r="114" spans="2:8" ht="18">
      <c r="B114" s="157"/>
      <c r="C114" s="183"/>
      <c r="D114" s="183"/>
      <c r="E114" s="181"/>
      <c r="F114" s="184"/>
      <c r="G114" s="184"/>
      <c r="H114" s="182"/>
    </row>
    <row r="115" spans="2:8" ht="21" customHeight="1" thickBot="1">
      <c r="B115" s="185" t="s">
        <v>71</v>
      </c>
      <c r="C115" s="88"/>
      <c r="D115" s="88"/>
      <c r="E115" s="162"/>
      <c r="F115" s="186">
        <f>F113+F81</f>
        <v>196594993.73000002</v>
      </c>
      <c r="G115" s="186">
        <f>G113+G81</f>
        <v>197193454.95999998</v>
      </c>
      <c r="H115" s="186">
        <f>+F115-G115</f>
        <v>-598461.22999995947</v>
      </c>
    </row>
    <row r="116" spans="2:8" ht="15.75">
      <c r="B116" s="187"/>
      <c r="C116" s="188"/>
      <c r="D116" s="188"/>
      <c r="E116" s="187"/>
      <c r="F116" s="189"/>
      <c r="G116" s="189"/>
      <c r="H116" s="189"/>
    </row>
    <row r="117" spans="2:8" ht="15">
      <c r="B117" s="190"/>
      <c r="C117" s="190"/>
      <c r="D117" s="190"/>
      <c r="E117" s="190"/>
      <c r="F117" s="190"/>
      <c r="G117" s="190"/>
      <c r="H117" s="190"/>
    </row>
    <row r="118" spans="2:8" ht="15">
      <c r="B118" s="190"/>
      <c r="C118" s="190"/>
      <c r="D118" s="190"/>
      <c r="E118" s="190"/>
      <c r="F118" s="190"/>
      <c r="G118" s="190"/>
      <c r="H118" s="190"/>
    </row>
    <row r="119" spans="2:8">
      <c r="F119" s="10"/>
    </row>
    <row r="125" spans="2:8">
      <c r="H125" s="1"/>
    </row>
    <row r="127" spans="2:8">
      <c r="H127" s="8"/>
    </row>
  </sheetData>
  <mergeCells count="5">
    <mergeCell ref="B7:H7"/>
    <mergeCell ref="B64:H64"/>
    <mergeCell ref="B4:H4"/>
    <mergeCell ref="B5:H5"/>
    <mergeCell ref="B6:H6"/>
  </mergeCells>
  <phoneticPr fontId="2" type="noConversion"/>
  <printOptions horizontalCentered="1"/>
  <pageMargins left="0.23622047244094491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3" max="16383" man="1"/>
  </rowBreaks>
  <ignoredErrors>
    <ignoredError sqref="F40:G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Balance-Anexo1</vt:lpstr>
      <vt:lpstr>Resultados-Anexo2A</vt:lpstr>
      <vt:lpstr>Balance-Anexo1A</vt:lpstr>
      <vt:lpstr>'Balance-Anexo1'!Área_de_impresión</vt:lpstr>
      <vt:lpstr>'Balance-Anexo1A'!Área_de_impresión</vt:lpstr>
      <vt:lpstr>'Balance-Anexo1A'!Títulos_a_imprimir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Zuleyma Morales</cp:lastModifiedBy>
  <cp:lastPrinted>2024-07-15T20:00:43Z</cp:lastPrinted>
  <dcterms:created xsi:type="dcterms:W3CDTF">2004-04-13T04:53:39Z</dcterms:created>
  <dcterms:modified xsi:type="dcterms:W3CDTF">2024-07-26T21:41:25Z</dcterms:modified>
</cp:coreProperties>
</file>