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vin\Desktop\OFICIAL DE INFORMACIÓN 2023\ESTADOS FINANCIEROS\"/>
    </mc:Choice>
  </mc:AlternateContent>
  <xr:revisionPtr revIDLastSave="0" documentId="8_{A6FDCF24-EBAE-4557-862D-1B80C8BDEB56}" xr6:coauthVersionLast="47" xr6:coauthVersionMax="47" xr10:uidLastSave="{00000000-0000-0000-0000-000000000000}"/>
  <bookViews>
    <workbookView xWindow="-120" yWindow="-120" windowWidth="29040" windowHeight="15840" tabRatio="663" xr2:uid="{00000000-000D-0000-FFFF-FFFF00000000}"/>
  </bookViews>
  <sheets>
    <sheet name="Balance resumido" sheetId="1" r:id="rId1"/>
    <sheet name="Estado de Resultados" sheetId="6" r:id="rId2"/>
    <sheet name="Balance General" sheetId="5" r:id="rId3"/>
  </sheets>
  <definedNames>
    <definedName name="_xlnm.Print_Area" localSheetId="2">'Balance General'!$A$2:$I$117</definedName>
    <definedName name="_xlnm.Print_Area" localSheetId="0">'Balance resumido'!$C$3:$O$54</definedName>
    <definedName name="_xlnm.Print_Area" localSheetId="1">'Estado de Resultados'!$A$1:$F$44</definedName>
    <definedName name="_xlnm.Print_Titles" localSheetId="2">'Balance General'!$2:$5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1" i="5" l="1"/>
  <c r="F96" i="5"/>
  <c r="F59" i="5"/>
  <c r="H43" i="5"/>
  <c r="F11" i="6" l="1"/>
  <c r="H9" i="5"/>
  <c r="H112" i="5" l="1"/>
  <c r="H111" i="5"/>
  <c r="H107" i="5"/>
  <c r="H106" i="5"/>
  <c r="H105" i="5"/>
  <c r="H102" i="5"/>
  <c r="H99" i="5"/>
  <c r="H98" i="5"/>
  <c r="H97" i="5"/>
  <c r="H87" i="5"/>
  <c r="H88" i="5"/>
  <c r="H89" i="5"/>
  <c r="H90" i="5"/>
  <c r="H92" i="5"/>
  <c r="H93" i="5"/>
  <c r="H94" i="5"/>
  <c r="H95" i="5"/>
  <c r="H86" i="5"/>
  <c r="H79" i="5"/>
  <c r="H80" i="5"/>
  <c r="H78" i="5"/>
  <c r="H74" i="5"/>
  <c r="H70" i="5"/>
  <c r="H69" i="5"/>
  <c r="H68" i="5"/>
  <c r="H66" i="5"/>
  <c r="H65" i="5"/>
  <c r="F66" i="5"/>
  <c r="G66" i="5"/>
  <c r="H61" i="5"/>
  <c r="H60" i="5"/>
  <c r="H53" i="5"/>
  <c r="H54" i="5"/>
  <c r="H55" i="5"/>
  <c r="H56" i="5"/>
  <c r="H57" i="5"/>
  <c r="H52" i="5"/>
  <c r="H49" i="5"/>
  <c r="H47" i="5"/>
  <c r="H40" i="5"/>
  <c r="H41" i="5"/>
  <c r="H42" i="5"/>
  <c r="H39" i="5"/>
  <c r="H31" i="5"/>
  <c r="H32" i="5"/>
  <c r="H33" i="5"/>
  <c r="H30" i="5"/>
  <c r="H26" i="5"/>
  <c r="H27" i="5"/>
  <c r="H25" i="5"/>
  <c r="H15" i="5"/>
  <c r="H10" i="5"/>
  <c r="H11" i="5"/>
  <c r="H12" i="5"/>
  <c r="F48" i="5"/>
  <c r="H48" i="5" s="1"/>
  <c r="H91" i="5" l="1"/>
  <c r="G96" i="5" l="1"/>
  <c r="F12" i="6"/>
  <c r="G45" i="5" l="1"/>
  <c r="F45" i="5"/>
  <c r="H45" i="5" l="1"/>
  <c r="D28" i="6" l="1"/>
  <c r="J38" i="1" l="1"/>
  <c r="J37" i="1"/>
  <c r="J13" i="1"/>
  <c r="H13" i="1"/>
  <c r="G65" i="5" l="1"/>
  <c r="F65" i="5"/>
  <c r="G110" i="5" l="1"/>
  <c r="G104" i="5"/>
  <c r="J36" i="1" s="1"/>
  <c r="G101" i="5"/>
  <c r="G85" i="5"/>
  <c r="G77" i="5"/>
  <c r="J29" i="1" s="1"/>
  <c r="G73" i="5"/>
  <c r="J28" i="1" s="1"/>
  <c r="G59" i="5"/>
  <c r="J20" i="1" s="1"/>
  <c r="G51" i="5"/>
  <c r="J19" i="1" s="1"/>
  <c r="J18" i="1"/>
  <c r="G38" i="5"/>
  <c r="G34" i="5"/>
  <c r="G29" i="5"/>
  <c r="G24" i="5"/>
  <c r="G19" i="5"/>
  <c r="G14" i="5" s="1"/>
  <c r="J16" i="1" l="1"/>
  <c r="G84" i="5"/>
  <c r="J35" i="1" s="1"/>
  <c r="G23" i="5"/>
  <c r="G22" i="5" l="1"/>
  <c r="E35" i="6"/>
  <c r="J17" i="1" l="1"/>
  <c r="G8" i="5" l="1"/>
  <c r="G62" i="5" s="1"/>
  <c r="J15" i="1" l="1"/>
  <c r="E18" i="6"/>
  <c r="F73" i="5" l="1"/>
  <c r="H73" i="5" s="1"/>
  <c r="D10" i="6" l="1"/>
  <c r="G67" i="5" l="1"/>
  <c r="G81" i="5" l="1"/>
  <c r="J27" i="1"/>
  <c r="D35" i="6" l="1"/>
  <c r="F36" i="6"/>
  <c r="D40" i="6" l="1"/>
  <c r="E28" i="6" l="1"/>
  <c r="F28" i="6" l="1"/>
  <c r="F38" i="6" l="1"/>
  <c r="F35" i="6" l="1"/>
  <c r="E10" i="6" l="1"/>
  <c r="F32" i="6"/>
  <c r="F14" i="6" l="1"/>
  <c r="F15" i="6"/>
  <c r="F10" i="6"/>
  <c r="E40" i="6"/>
  <c r="H38" i="1"/>
  <c r="H37" i="1"/>
  <c r="F101" i="5"/>
  <c r="H96" i="5"/>
  <c r="F67" i="5"/>
  <c r="H28" i="1"/>
  <c r="F24" i="5"/>
  <c r="H24" i="5" s="1"/>
  <c r="F29" i="5"/>
  <c r="H29" i="5" s="1"/>
  <c r="F38" i="5"/>
  <c r="H38" i="5" s="1"/>
  <c r="F34" i="5"/>
  <c r="F8" i="5"/>
  <c r="F19" i="5"/>
  <c r="F14" i="5" s="1"/>
  <c r="H14" i="5" s="1"/>
  <c r="F51" i="5"/>
  <c r="D18" i="6"/>
  <c r="F37" i="6"/>
  <c r="F30" i="6"/>
  <c r="F29" i="6"/>
  <c r="F16" i="6"/>
  <c r="F13" i="6"/>
  <c r="F110" i="5"/>
  <c r="H110" i="5" s="1"/>
  <c r="F85" i="5"/>
  <c r="H85" i="5" s="1"/>
  <c r="F77" i="5"/>
  <c r="H77" i="5" s="1"/>
  <c r="F31" i="6"/>
  <c r="F21" i="6"/>
  <c r="H101" i="5" l="1"/>
  <c r="H34" i="5"/>
  <c r="H35" i="5"/>
  <c r="H27" i="1"/>
  <c r="H67" i="5"/>
  <c r="H19" i="1"/>
  <c r="H51" i="5"/>
  <c r="H15" i="1"/>
  <c r="L15" i="1" s="1"/>
  <c r="H8" i="5"/>
  <c r="H20" i="1"/>
  <c r="H59" i="5"/>
  <c r="H16" i="1"/>
  <c r="L16" i="1" s="1"/>
  <c r="F23" i="5"/>
  <c r="L28" i="1"/>
  <c r="H18" i="1"/>
  <c r="F84" i="5"/>
  <c r="H84" i="5" s="1"/>
  <c r="F104" i="5"/>
  <c r="L37" i="1"/>
  <c r="J31" i="1"/>
  <c r="E24" i="6"/>
  <c r="F18" i="6"/>
  <c r="D24" i="6"/>
  <c r="H29" i="1"/>
  <c r="F81" i="5"/>
  <c r="H81" i="5" s="1"/>
  <c r="L27" i="1" l="1"/>
  <c r="L19" i="1"/>
  <c r="H23" i="5"/>
  <c r="F22" i="5"/>
  <c r="H17" i="1" s="1"/>
  <c r="L20" i="1"/>
  <c r="H36" i="1"/>
  <c r="H104" i="5"/>
  <c r="F24" i="6"/>
  <c r="L18" i="1"/>
  <c r="H35" i="1"/>
  <c r="F113" i="5"/>
  <c r="L29" i="1"/>
  <c r="J22" i="1"/>
  <c r="H31" i="1"/>
  <c r="D43" i="6"/>
  <c r="E43" i="6"/>
  <c r="F40" i="6"/>
  <c r="L36" i="1" l="1"/>
  <c r="H22" i="5"/>
  <c r="F62" i="5"/>
  <c r="F115" i="5"/>
  <c r="L17" i="1"/>
  <c r="L35" i="1"/>
  <c r="H40" i="1"/>
  <c r="H43" i="1" s="1"/>
  <c r="L31" i="1"/>
  <c r="G113" i="5"/>
  <c r="G115" i="5" s="1"/>
  <c r="H22" i="1"/>
  <c r="F43" i="6"/>
  <c r="H62" i="5" l="1"/>
  <c r="H115" i="5"/>
  <c r="H113" i="5"/>
  <c r="L22" i="1"/>
  <c r="L38" i="1"/>
  <c r="J40" i="1"/>
  <c r="J43" i="1" s="1"/>
  <c r="L40" i="1" l="1"/>
  <c r="L43" i="1" l="1"/>
</calcChain>
</file>

<file path=xl/sharedStrings.xml><?xml version="1.0" encoding="utf-8"?>
<sst xmlns="http://schemas.openxmlformats.org/spreadsheetml/2006/main" count="165" uniqueCount="150">
  <si>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</si>
  <si>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</si>
  <si>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</si>
  <si>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</si>
  <si>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</si>
  <si>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</si>
  <si>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</si>
  <si>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</si>
  <si>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</si>
  <si>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</si>
  <si>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</si>
  <si>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</si>
  <si>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ACTIVO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</si>
  <si>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</si>
  <si>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</si>
  <si>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</si>
  <si>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</si>
  <si>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</si>
  <si>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</si>
  <si>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</si>
  <si>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</si>
  <si>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</si>
  <si>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</si>
  <si>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</si>
  <si>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</si>
  <si>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</si>
  <si>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</si>
  <si>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</si>
  <si>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</si>
  <si>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</si>
  <si>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</si>
  <si>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</si>
  <si>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</si>
  <si>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</si>
  <si>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</si>
  <si>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</si>
  <si>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</si>
  <si>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</si>
  <si>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</si>
  <si>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</si>
  <si>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</si>
  <si>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</si>
  <si>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</si>
  <si>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</si>
  <si>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</si>
  <si>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</si>
  <si>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</si>
  <si>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</si>
  <si>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</si>
  <si>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</si>
  <si>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</si>
  <si>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</si>
  <si>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</si>
  <si>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</si>
  <si>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</si>
  <si>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</si>
  <si>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</si>
  <si>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</si>
  <si>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</si>
  <si>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</si>
  <si>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</si>
  <si>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</si>
  <si>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</si>
  <si>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</si>
  <si>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</si>
  <si>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</si>
  <si>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</si>
  <si>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Aportaciones BCR - Crédito Estabilizacion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</si>
  <si>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</si>
  <si>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</si>
  <si>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</si>
  <si>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</si>
  <si>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</si>
  <si>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</si>
  <si>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TOTAL PASIVO Y PATRIMONIO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</si>
  <si>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</si>
  <si>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</si>
  <si>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</si>
  <si>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</si>
  <si>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</si>
  <si>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</si>
  <si>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</si>
  <si>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</si>
  <si>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</si>
  <si>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</si>
  <si>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</si>
  <si>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</si>
  <si>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</si>
  <si>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</si>
  <si>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</si>
  <si>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</si>
  <si>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</si>
  <si>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</si>
  <si>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</si>
  <si>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</si>
  <si>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</si>
  <si>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 xml:space="preserve"> Otros Aportes BCR</t>
  </si>
  <si>
    <t>Cuentas por Pagar por Recup.  de Cartera</t>
  </si>
  <si>
    <t>Superavit  No Realizado por Revaluación de Activos Extraordinarios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</si>
  <si>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</si>
  <si>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</si>
  <si>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</si>
  <si>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</si>
  <si>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Reserva de Saneamiento Créditos Forestales DL No.677</t>
  </si>
  <si>
    <t>Variacion</t>
  </si>
  <si>
    <t xml:space="preserve">Otros Gastos </t>
  </si>
  <si>
    <t>Aporte Acciones Básicas S.A.</t>
  </si>
  <si>
    <t xml:space="preserve">Superávit o Déficit </t>
  </si>
  <si>
    <t xml:space="preserve">GASTOS DE OPERACIÓN </t>
  </si>
  <si>
    <t xml:space="preserve">Otros Ingresos </t>
  </si>
  <si>
    <t xml:space="preserve">Variación </t>
  </si>
  <si>
    <t>Aporte Activos Extraordinarios Ex Credisa</t>
  </si>
  <si>
    <t>Pasivo</t>
  </si>
  <si>
    <t>Aportes BCR-Vehiculos</t>
  </si>
  <si>
    <t xml:space="preserve"> FONDO DE SANEAMIENTO Y FORTALECIMIENTO FINANCIERO</t>
  </si>
  <si>
    <t>Bienes Tangibles e Intangibles</t>
  </si>
  <si>
    <t>Pérdida Acumulada Ejercicios Anteriores</t>
  </si>
  <si>
    <t>Pérdida Acumulada de Ejercicios Anteriores</t>
  </si>
  <si>
    <t>Fondos ajenos en poder de FOSAFFI</t>
  </si>
  <si>
    <r>
      <t xml:space="preserve">Patrimonio </t>
    </r>
    <r>
      <rPr>
        <b/>
        <u/>
        <sz val="10.5"/>
        <color theme="0"/>
        <rFont val="Calibri"/>
        <family val="2"/>
      </rPr>
      <t>(nota 13)</t>
    </r>
  </si>
  <si>
    <t>A</t>
  </si>
  <si>
    <t>B</t>
  </si>
  <si>
    <t>A-B</t>
  </si>
  <si>
    <t>Utilidad (Perdida) del Ejercicio</t>
  </si>
  <si>
    <t>Utilidad del Ejercicio</t>
  </si>
  <si>
    <t>Pérdida por Aplicación de Decretos</t>
  </si>
  <si>
    <r>
      <t xml:space="preserve">      </t>
    </r>
    <r>
      <rPr>
        <b/>
        <u/>
        <sz val="10.5"/>
        <color indexed="8"/>
        <rFont val="Museo Sans 300"/>
      </rPr>
      <t>Pasivo y Patrimonio</t>
    </r>
  </si>
  <si>
    <t xml:space="preserve">OTROS GASTOS  </t>
  </si>
  <si>
    <t>variación</t>
  </si>
  <si>
    <t>UTILIDAD (PERDIDA) DEL EJERCICIO</t>
  </si>
  <si>
    <r>
      <t xml:space="preserve">INGRESOS DE OPERACIÓN </t>
    </r>
    <r>
      <rPr>
        <b/>
        <sz val="10.5"/>
        <color theme="0"/>
        <rFont val="Museo Sans 300"/>
      </rPr>
      <t xml:space="preserve"> (nota 14)</t>
    </r>
  </si>
  <si>
    <r>
      <t xml:space="preserve">INGRESOS NO DE OPERACIÓN </t>
    </r>
    <r>
      <rPr>
        <b/>
        <sz val="10.5"/>
        <color theme="0"/>
        <rFont val="Museo Sans 300"/>
      </rPr>
      <t>(nota 15)</t>
    </r>
  </si>
  <si>
    <r>
      <t xml:space="preserve">Gastos de Funcionamiento  </t>
    </r>
    <r>
      <rPr>
        <sz val="10"/>
        <color theme="0"/>
        <rFont val="Museo Sans 300"/>
      </rPr>
      <t>(nota 16)</t>
    </r>
  </si>
  <si>
    <r>
      <t xml:space="preserve">Gastos de  Activos Extraordinarios </t>
    </r>
    <r>
      <rPr>
        <sz val="10"/>
        <color theme="0"/>
        <rFont val="Museo Sans 300"/>
      </rPr>
      <t xml:space="preserve"> (nota 17)</t>
    </r>
  </si>
  <si>
    <r>
      <t xml:space="preserve">Gestión de Recuperación y Comercialización </t>
    </r>
    <r>
      <rPr>
        <sz val="10"/>
        <color theme="0"/>
        <rFont val="Museo Sans 300"/>
      </rPr>
      <t>(nota 18)</t>
    </r>
  </si>
  <si>
    <r>
      <t xml:space="preserve">Gastos por Constitución de Reservas </t>
    </r>
    <r>
      <rPr>
        <sz val="10"/>
        <color theme="0"/>
        <rFont val="Museo Sans 300"/>
      </rPr>
      <t>(nota 19)</t>
    </r>
  </si>
  <si>
    <r>
      <t xml:space="preserve">Efectivo y Equivalentes  </t>
    </r>
    <r>
      <rPr>
        <sz val="10.5"/>
        <color theme="0"/>
        <rFont val="Museo Sans 300"/>
      </rPr>
      <t>(nota 4)</t>
    </r>
  </si>
  <si>
    <r>
      <t xml:space="preserve">Inversiones Financieras  </t>
    </r>
    <r>
      <rPr>
        <sz val="10.5"/>
        <color theme="0"/>
        <rFont val="Museo Sans 300"/>
      </rPr>
      <t>(nota 5)</t>
    </r>
  </si>
  <si>
    <r>
      <t xml:space="preserve">Cartera de Préstamos - netos  </t>
    </r>
    <r>
      <rPr>
        <sz val="10.5"/>
        <color theme="0"/>
        <rFont val="Museo Sans 300"/>
      </rPr>
      <t>(nota 6)</t>
    </r>
  </si>
  <si>
    <r>
      <t xml:space="preserve">Activos extraordinarios - neto   </t>
    </r>
    <r>
      <rPr>
        <sz val="10.5"/>
        <color theme="0"/>
        <rFont val="Museo Sans 300"/>
      </rPr>
      <t>(nota 7)</t>
    </r>
  </si>
  <si>
    <r>
      <t xml:space="preserve">Otros Activos  </t>
    </r>
    <r>
      <rPr>
        <sz val="10.5"/>
        <color theme="0"/>
        <rFont val="Museo Sans 300"/>
      </rPr>
      <t>(nota 8)</t>
    </r>
  </si>
  <si>
    <r>
      <t xml:space="preserve">Propiedad, Planta y Equipo - neto  </t>
    </r>
    <r>
      <rPr>
        <sz val="10.5"/>
        <color theme="0"/>
        <rFont val="Museo Sans 300"/>
      </rPr>
      <t>(nota 9)</t>
    </r>
  </si>
  <si>
    <r>
      <t xml:space="preserve">Cuentas por pagar </t>
    </r>
    <r>
      <rPr>
        <sz val="10.5"/>
        <color theme="0"/>
        <rFont val="Museo Sans 300"/>
      </rPr>
      <t>(nota 10)</t>
    </r>
  </si>
  <si>
    <r>
      <t xml:space="preserve">Obligaciones con Banco Central de Reserva </t>
    </r>
    <r>
      <rPr>
        <sz val="10.5"/>
        <color theme="0"/>
        <rFont val="Museo Sans 300"/>
      </rPr>
      <t>(nota 11)</t>
    </r>
  </si>
  <si>
    <r>
      <t xml:space="preserve">Otros Pasivos </t>
    </r>
    <r>
      <rPr>
        <sz val="10.5"/>
        <color theme="0"/>
        <rFont val="Museo Sans 300"/>
      </rPr>
      <t>(nota 12)</t>
    </r>
  </si>
  <si>
    <t>agosto 2023</t>
  </si>
  <si>
    <t>Balance General al 30 de septiembre de 2023</t>
  </si>
  <si>
    <t>septiembre 2023</t>
  </si>
  <si>
    <t>Estado de Resultados del  01 de enero al 30 de septiembre de 2023</t>
  </si>
  <si>
    <t>Al 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</si>
</sst>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&quot;US$&quot;\ * #,##0.00_);_(&quot;US$&quot;\ * \(#,##0.00\);_(&quot;US$&quot;\ * &quot;-&quot;??_);_(@_)"/>
    <numFmt numFmtId="166" formatCode="_(* #,##0_);_(* \(#,##0\);_(* &quot;-&quot;??_);_(@_)"/>
    <numFmt numFmtId="167" formatCode="_(* #,##0.00_);_(* \(#,##0.00\);_(* &quot;0.00&quot;_);_(@_)"/>
    <numFmt numFmtId="168" formatCode="0.0%"/>
  </numFmts>
  <fonts count="53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6"/>
      <name val="Calibri"/>
      <family val="2"/>
    </font>
    <font>
      <u val="double"/>
      <sz val="11"/>
      <color indexed="8"/>
      <name val="Calibri"/>
      <family val="2"/>
    </font>
    <font>
      <sz val="10.5"/>
      <name val="Calibri"/>
      <family val="2"/>
    </font>
    <font>
      <b/>
      <u/>
      <sz val="10.5"/>
      <color indexed="8"/>
      <name val="Calibri"/>
      <family val="2"/>
    </font>
    <font>
      <sz val="10.5"/>
      <color indexed="8"/>
      <name val="Calibri"/>
      <family val="2"/>
    </font>
    <font>
      <b/>
      <u/>
      <sz val="10.5"/>
      <color theme="0"/>
      <name val="Calibri"/>
      <family val="2"/>
    </font>
    <font>
      <sz val="10.5"/>
      <name val="Museo Sans 300"/>
    </font>
    <font>
      <b/>
      <u/>
      <sz val="10.5"/>
      <color indexed="8"/>
      <name val="Museo Sans 300"/>
    </font>
    <font>
      <u/>
      <sz val="10.5"/>
      <name val="Museo Sans 300"/>
    </font>
    <font>
      <sz val="10.5"/>
      <color indexed="8"/>
      <name val="Museo Sans 300"/>
    </font>
    <font>
      <u/>
      <sz val="10.5"/>
      <color indexed="8"/>
      <name val="Museo Sans 300"/>
    </font>
    <font>
      <b/>
      <sz val="10.5"/>
      <color indexed="8"/>
      <name val="Museo Sans 300"/>
    </font>
    <font>
      <b/>
      <sz val="10.5"/>
      <name val="Museo Sans 300"/>
    </font>
    <font>
      <b/>
      <sz val="12"/>
      <name val="Museo Sans 300"/>
    </font>
    <font>
      <sz val="12"/>
      <name val="Museo Sans 300"/>
    </font>
    <font>
      <b/>
      <sz val="10"/>
      <name val="Museo Sans 300"/>
    </font>
    <font>
      <b/>
      <sz val="11"/>
      <name val="Museo Sans 300"/>
    </font>
    <font>
      <sz val="11"/>
      <name val="Museo Sans 300"/>
    </font>
    <font>
      <sz val="10"/>
      <name val="Museo Sans 300"/>
    </font>
    <font>
      <b/>
      <sz val="14"/>
      <name val="Museo Sans 300"/>
    </font>
    <font>
      <b/>
      <sz val="8"/>
      <name val="Museo Sans 300"/>
    </font>
    <font>
      <b/>
      <sz val="15"/>
      <name val="Museo Sans 300"/>
    </font>
    <font>
      <b/>
      <sz val="16"/>
      <name val="Museo Sans 300"/>
    </font>
    <font>
      <b/>
      <u/>
      <sz val="14"/>
      <name val="Museo Sans 300"/>
    </font>
    <font>
      <b/>
      <u/>
      <sz val="12"/>
      <name val="Museo Sans 300"/>
    </font>
    <font>
      <u/>
      <sz val="12"/>
      <name val="Museo Sans 300"/>
    </font>
    <font>
      <b/>
      <sz val="13"/>
      <name val="Museo Sans 300"/>
    </font>
    <font>
      <sz val="8"/>
      <name val="Museo Sans 300"/>
    </font>
    <font>
      <sz val="10.5"/>
      <color theme="1"/>
      <name val="Museo Sans 300"/>
    </font>
    <font>
      <sz val="10"/>
      <color theme="1"/>
      <name val="Museo Sans 300"/>
    </font>
    <font>
      <b/>
      <sz val="10.5"/>
      <color theme="1"/>
      <name val="Museo Sans 300"/>
    </font>
    <font>
      <b/>
      <sz val="10.5"/>
      <color theme="0"/>
      <name val="Museo Sans 300"/>
    </font>
    <font>
      <sz val="10"/>
      <color theme="0"/>
      <name val="Museo Sans 300"/>
    </font>
    <font>
      <sz val="10.5"/>
      <color theme="0"/>
      <name val="Museo Sans 300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2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165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37">
    <xf numFmtId="0" fontId="0" fillId="0" borderId="0" xfId="0"/>
    <xf numFmtId="164" fontId="12" fillId="0" borderId="0" xfId="1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167" fontId="17" fillId="0" borderId="0" xfId="0" applyNumberFormat="1" applyFont="1"/>
    <xf numFmtId="167" fontId="15" fillId="0" borderId="0" xfId="0" applyNumberFormat="1" applyFont="1" applyAlignment="1">
      <alignment horizontal="left"/>
    </xf>
    <xf numFmtId="164" fontId="12" fillId="0" borderId="0" xfId="0" applyNumberFormat="1" applyFont="1"/>
    <xf numFmtId="167" fontId="14" fillId="0" borderId="0" xfId="0" applyNumberFormat="1" applyFont="1"/>
    <xf numFmtId="0" fontId="17" fillId="0" borderId="0" xfId="0" applyFont="1"/>
    <xf numFmtId="168" fontId="12" fillId="0" borderId="0" xfId="2" applyNumberFormat="1" applyFont="1"/>
    <xf numFmtId="0" fontId="18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164" fontId="17" fillId="0" borderId="0" xfId="0" applyNumberFormat="1" applyFont="1"/>
    <xf numFmtId="165" fontId="12" fillId="0" borderId="0" xfId="20" applyFont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166" fontId="13" fillId="2" borderId="0" xfId="1" applyNumberFormat="1" applyFont="1" applyFill="1" applyAlignment="1">
      <alignment horizontal="left"/>
    </xf>
    <xf numFmtId="166" fontId="13" fillId="2" borderId="0" xfId="1" applyNumberFormat="1" applyFont="1" applyFill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right"/>
    </xf>
    <xf numFmtId="0" fontId="13" fillId="2" borderId="3" xfId="0" applyFont="1" applyFill="1" applyBorder="1"/>
    <xf numFmtId="0" fontId="13" fillId="2" borderId="4" xfId="0" applyFont="1" applyFill="1" applyBorder="1" applyAlignment="1">
      <alignment horizontal="left"/>
    </xf>
    <xf numFmtId="166" fontId="16" fillId="2" borderId="0" xfId="1" applyNumberFormat="1" applyFont="1" applyFill="1" applyAlignment="1">
      <alignment horizontal="left"/>
    </xf>
    <xf numFmtId="166" fontId="13" fillId="2" borderId="4" xfId="0" applyNumberFormat="1" applyFont="1" applyFill="1" applyBorder="1" applyAlignment="1">
      <alignment horizontal="left"/>
    </xf>
    <xf numFmtId="166" fontId="19" fillId="2" borderId="0" xfId="1" applyNumberFormat="1" applyFont="1" applyFill="1" applyAlignment="1">
      <alignment horizontal="left"/>
    </xf>
    <xf numFmtId="164" fontId="13" fillId="2" borderId="0" xfId="1" applyFont="1" applyFill="1" applyAlignment="1">
      <alignment horizontal="left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6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37" fontId="13" fillId="2" borderId="0" xfId="0" applyNumberFormat="1" applyFont="1" applyFill="1" applyAlignment="1">
      <alignment horizontal="left"/>
    </xf>
    <xf numFmtId="0" fontId="12" fillId="0" borderId="0" xfId="0" applyFont="1" applyAlignment="1">
      <alignment horizontal="right"/>
    </xf>
    <xf numFmtId="164" fontId="13" fillId="2" borderId="0" xfId="1" applyFont="1" applyFill="1" applyAlignment="1">
      <alignment horizontal="right"/>
    </xf>
    <xf numFmtId="164" fontId="13" fillId="2" borderId="0" xfId="0" applyNumberFormat="1" applyFont="1" applyFill="1" applyAlignment="1">
      <alignment horizontal="left"/>
    </xf>
    <xf numFmtId="0" fontId="20" fillId="0" borderId="9" xfId="0" applyFont="1" applyBorder="1"/>
    <xf numFmtId="0" fontId="20" fillId="0" borderId="10" xfId="0" applyFont="1" applyBorder="1" applyAlignment="1">
      <alignment horizontal="center"/>
    </xf>
    <xf numFmtId="0" fontId="20" fillId="0" borderId="12" xfId="0" applyFont="1" applyBorder="1"/>
    <xf numFmtId="0" fontId="20" fillId="0" borderId="13" xfId="0" applyFont="1" applyBorder="1" applyAlignment="1">
      <alignment horizontal="left"/>
    </xf>
    <xf numFmtId="0" fontId="22" fillId="0" borderId="13" xfId="0" applyFont="1" applyBorder="1" applyAlignment="1">
      <alignment horizontal="left"/>
    </xf>
    <xf numFmtId="0" fontId="20" fillId="0" borderId="16" xfId="0" applyFont="1" applyBorder="1"/>
    <xf numFmtId="0" fontId="20" fillId="0" borderId="14" xfId="0" applyFont="1" applyBorder="1" applyAlignment="1">
      <alignment horizontal="left"/>
    </xf>
    <xf numFmtId="0" fontId="20" fillId="0" borderId="17" xfId="0" applyFont="1" applyBorder="1" applyAlignment="1">
      <alignment horizontal="left"/>
    </xf>
    <xf numFmtId="49" fontId="15" fillId="0" borderId="0" xfId="0" applyNumberFormat="1" applyFont="1" applyAlignment="1">
      <alignment horizontal="center" vertical="center" wrapText="1"/>
    </xf>
    <xf numFmtId="166" fontId="13" fillId="2" borderId="0" xfId="1" applyNumberFormat="1" applyFont="1" applyFill="1" applyBorder="1" applyAlignment="1">
      <alignment horizontal="left"/>
    </xf>
    <xf numFmtId="0" fontId="13" fillId="2" borderId="11" xfId="0" applyFont="1" applyFill="1" applyBorder="1" applyAlignment="1">
      <alignment horizontal="left"/>
    </xf>
    <xf numFmtId="166" fontId="13" fillId="2" borderId="7" xfId="1" applyNumberFormat="1" applyFont="1" applyFill="1" applyBorder="1" applyAlignment="1">
      <alignment horizontal="left"/>
    </xf>
    <xf numFmtId="166" fontId="13" fillId="2" borderId="4" xfId="1" applyNumberFormat="1" applyFont="1" applyFill="1" applyBorder="1" applyAlignment="1">
      <alignment horizontal="left"/>
    </xf>
    <xf numFmtId="166" fontId="13" fillId="2" borderId="8" xfId="1" applyNumberFormat="1" applyFont="1" applyFill="1" applyBorder="1" applyAlignment="1">
      <alignment horizontal="left"/>
    </xf>
    <xf numFmtId="9" fontId="22" fillId="0" borderId="13" xfId="2" applyFont="1" applyBorder="1" applyAlignment="1">
      <alignment horizontal="left"/>
    </xf>
    <xf numFmtId="9" fontId="17" fillId="0" borderId="0" xfId="2" applyFont="1" applyBorder="1" applyAlignment="1">
      <alignment horizontal="center"/>
    </xf>
    <xf numFmtId="9" fontId="15" fillId="0" borderId="0" xfId="2" applyFont="1" applyBorder="1"/>
    <xf numFmtId="9" fontId="15" fillId="0" borderId="0" xfId="2" applyFont="1" applyBorder="1" applyAlignment="1">
      <alignment horizontal="center" vertical="center"/>
    </xf>
    <xf numFmtId="9" fontId="15" fillId="0" borderId="0" xfId="2" applyFont="1" applyBorder="1" applyAlignment="1">
      <alignment horizontal="center"/>
    </xf>
    <xf numFmtId="0" fontId="15" fillId="0" borderId="0" xfId="2" applyNumberFormat="1" applyFont="1" applyBorder="1" applyAlignment="1">
      <alignment horizontal="center" vertical="center"/>
    </xf>
    <xf numFmtId="167" fontId="17" fillId="4" borderId="0" xfId="0" applyNumberFormat="1" applyFont="1" applyFill="1"/>
    <xf numFmtId="0" fontId="14" fillId="0" borderId="2" xfId="0" applyFont="1" applyBorder="1" applyAlignment="1">
      <alignment horizontal="right"/>
    </xf>
    <xf numFmtId="0" fontId="13" fillId="0" borderId="6" xfId="0" applyFont="1" applyBorder="1" applyAlignment="1">
      <alignment horizontal="left"/>
    </xf>
    <xf numFmtId="2" fontId="26" fillId="0" borderId="0" xfId="0" applyNumberFormat="1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7" fillId="0" borderId="0" xfId="1" applyFont="1" applyBorder="1"/>
    <xf numFmtId="164" fontId="27" fillId="0" borderId="0" xfId="1" applyFont="1" applyFill="1" applyBorder="1"/>
    <xf numFmtId="164" fontId="24" fillId="0" borderId="0" xfId="1" applyFont="1" applyBorder="1" applyAlignment="1">
      <alignment horizontal="left"/>
    </xf>
    <xf numFmtId="0" fontId="24" fillId="0" borderId="0" xfId="0" applyFont="1"/>
    <xf numFmtId="164" fontId="24" fillId="0" borderId="14" xfId="1" applyFont="1" applyBorder="1" applyAlignment="1">
      <alignment horizontal="left"/>
    </xf>
    <xf numFmtId="164" fontId="27" fillId="0" borderId="14" xfId="1" applyFont="1" applyFill="1" applyBorder="1"/>
    <xf numFmtId="164" fontId="27" fillId="0" borderId="14" xfId="1" applyFont="1" applyBorder="1"/>
    <xf numFmtId="164" fontId="24" fillId="0" borderId="0" xfId="1" applyFont="1" applyBorder="1"/>
    <xf numFmtId="164" fontId="24" fillId="0" borderId="0" xfId="1" applyFont="1" applyFill="1" applyBorder="1"/>
    <xf numFmtId="164" fontId="30" fillId="0" borderId="15" xfId="1" applyFont="1" applyBorder="1" applyAlignment="1">
      <alignment horizontal="left"/>
    </xf>
    <xf numFmtId="164" fontId="30" fillId="0" borderId="0" xfId="1" applyFont="1" applyBorder="1" applyAlignment="1">
      <alignment horizontal="left"/>
    </xf>
    <xf numFmtId="164" fontId="30" fillId="0" borderId="15" xfId="1" applyFont="1" applyFill="1" applyBorder="1" applyAlignment="1">
      <alignment horizontal="left"/>
    </xf>
    <xf numFmtId="164" fontId="24" fillId="0" borderId="14" xfId="1" applyFont="1" applyBorder="1"/>
    <xf numFmtId="164" fontId="30" fillId="0" borderId="14" xfId="1" applyFont="1" applyBorder="1" applyAlignment="1">
      <alignment horizontal="left"/>
    </xf>
    <xf numFmtId="164" fontId="30" fillId="0" borderId="14" xfId="1" applyFont="1" applyFill="1" applyBorder="1" applyAlignment="1">
      <alignment horizontal="left"/>
    </xf>
    <xf numFmtId="164" fontId="30" fillId="0" borderId="14" xfId="1" applyFont="1" applyBorder="1" applyAlignment="1">
      <alignment horizontal="right"/>
    </xf>
    <xf numFmtId="164" fontId="30" fillId="0" borderId="0" xfId="1" applyFont="1" applyBorder="1" applyAlignment="1">
      <alignment horizontal="right"/>
    </xf>
    <xf numFmtId="164" fontId="30" fillId="0" borderId="14" xfId="1" applyFont="1" applyFill="1" applyBorder="1" applyAlignment="1">
      <alignment horizontal="right"/>
    </xf>
    <xf numFmtId="164" fontId="24" fillId="0" borderId="0" xfId="1" applyFont="1" applyBorder="1" applyAlignment="1">
      <alignment horizontal="right"/>
    </xf>
    <xf numFmtId="164" fontId="24" fillId="0" borderId="0" xfId="1" applyFont="1" applyFill="1" applyBorder="1" applyAlignment="1">
      <alignment horizontal="right"/>
    </xf>
    <xf numFmtId="0" fontId="24" fillId="0" borderId="14" xfId="0" applyFont="1" applyBorder="1" applyAlignment="1">
      <alignment horizontal="left"/>
    </xf>
    <xf numFmtId="167" fontId="31" fillId="0" borderId="0" xfId="0" applyNumberFormat="1" applyFont="1"/>
    <xf numFmtId="167" fontId="31" fillId="0" borderId="65" xfId="0" applyNumberFormat="1" applyFont="1" applyBorder="1"/>
    <xf numFmtId="167" fontId="31" fillId="4" borderId="65" xfId="0" applyNumberFormat="1" applyFont="1" applyFill="1" applyBorder="1"/>
    <xf numFmtId="167" fontId="31" fillId="0" borderId="77" xfId="0" applyNumberFormat="1" applyFont="1" applyBorder="1"/>
    <xf numFmtId="167" fontId="31" fillId="0" borderId="75" xfId="0" applyNumberFormat="1" applyFont="1" applyBorder="1"/>
    <xf numFmtId="167" fontId="31" fillId="4" borderId="76" xfId="0" applyNumberFormat="1" applyFont="1" applyFill="1" applyBorder="1"/>
    <xf numFmtId="167" fontId="33" fillId="0" borderId="36" xfId="0" applyNumberFormat="1" applyFont="1" applyBorder="1" applyAlignment="1">
      <alignment horizontal="center" vertical="center"/>
    </xf>
    <xf numFmtId="167" fontId="33" fillId="4" borderId="29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vertical="center"/>
    </xf>
    <xf numFmtId="167" fontId="34" fillId="0" borderId="50" xfId="0" applyNumberFormat="1" applyFont="1" applyBorder="1" applyAlignment="1">
      <alignment vertical="center"/>
    </xf>
    <xf numFmtId="167" fontId="34" fillId="4" borderId="50" xfId="0" applyNumberFormat="1" applyFont="1" applyFill="1" applyBorder="1" applyAlignment="1">
      <alignment vertical="center"/>
    </xf>
    <xf numFmtId="0" fontId="35" fillId="0" borderId="0" xfId="0" applyFont="1" applyAlignment="1">
      <alignment horizontal="left"/>
    </xf>
    <xf numFmtId="167" fontId="35" fillId="0" borderId="36" xfId="0" applyNumberFormat="1" applyFont="1" applyBorder="1"/>
    <xf numFmtId="167" fontId="35" fillId="4" borderId="29" xfId="0" applyNumberFormat="1" applyFont="1" applyFill="1" applyBorder="1"/>
    <xf numFmtId="0" fontId="34" fillId="0" borderId="0" xfId="0" applyFont="1"/>
    <xf numFmtId="167" fontId="34" fillId="0" borderId="36" xfId="0" applyNumberFormat="1" applyFont="1" applyBorder="1"/>
    <xf numFmtId="167" fontId="34" fillId="4" borderId="29" xfId="0" applyNumberFormat="1" applyFont="1" applyFill="1" applyBorder="1"/>
    <xf numFmtId="0" fontId="34" fillId="0" borderId="43" xfId="0" applyFont="1" applyBorder="1"/>
    <xf numFmtId="167" fontId="34" fillId="0" borderId="37" xfId="0" applyNumberFormat="1" applyFont="1" applyBorder="1"/>
    <xf numFmtId="167" fontId="34" fillId="4" borderId="32" xfId="0" applyNumberFormat="1" applyFont="1" applyFill="1" applyBorder="1"/>
    <xf numFmtId="167" fontId="34" fillId="0" borderId="19" xfId="0" applyNumberFormat="1" applyFont="1" applyBorder="1"/>
    <xf numFmtId="167" fontId="34" fillId="0" borderId="0" xfId="0" applyNumberFormat="1" applyFont="1"/>
    <xf numFmtId="167" fontId="34" fillId="4" borderId="0" xfId="0" applyNumberFormat="1" applyFont="1" applyFill="1"/>
    <xf numFmtId="0" fontId="34" fillId="0" borderId="54" xfId="0" applyFont="1" applyBorder="1"/>
    <xf numFmtId="167" fontId="34" fillId="0" borderId="55" xfId="0" applyNumberFormat="1" applyFont="1" applyBorder="1"/>
    <xf numFmtId="167" fontId="34" fillId="4" borderId="56" xfId="0" applyNumberFormat="1" applyFont="1" applyFill="1" applyBorder="1"/>
    <xf numFmtId="167" fontId="35" fillId="0" borderId="19" xfId="0" applyNumberFormat="1" applyFont="1" applyBorder="1"/>
    <xf numFmtId="0" fontId="34" fillId="0" borderId="0" xfId="0" applyFont="1" applyAlignment="1">
      <alignment horizontal="left"/>
    </xf>
    <xf numFmtId="167" fontId="34" fillId="0" borderId="22" xfId="0" applyNumberFormat="1" applyFont="1" applyBorder="1"/>
    <xf numFmtId="167" fontId="35" fillId="0" borderId="61" xfId="0" applyNumberFormat="1" applyFont="1" applyBorder="1"/>
    <xf numFmtId="167" fontId="35" fillId="4" borderId="62" xfId="0" applyNumberFormat="1" applyFont="1" applyFill="1" applyBorder="1"/>
    <xf numFmtId="0" fontId="35" fillId="0" borderId="14" xfId="0" applyFont="1" applyBorder="1"/>
    <xf numFmtId="167" fontId="35" fillId="0" borderId="31" xfId="0" applyNumberFormat="1" applyFont="1" applyBorder="1"/>
    <xf numFmtId="167" fontId="35" fillId="4" borderId="40" xfId="0" applyNumberFormat="1" applyFont="1" applyFill="1" applyBorder="1"/>
    <xf numFmtId="167" fontId="34" fillId="0" borderId="33" xfId="0" applyNumberFormat="1" applyFont="1" applyBorder="1"/>
    <xf numFmtId="167" fontId="34" fillId="4" borderId="66" xfId="0" applyNumberFormat="1" applyFont="1" applyFill="1" applyBorder="1"/>
    <xf numFmtId="167" fontId="34" fillId="0" borderId="25" xfId="0" applyNumberFormat="1" applyFont="1" applyBorder="1"/>
    <xf numFmtId="0" fontId="34" fillId="0" borderId="28" xfId="0" applyFont="1" applyBorder="1"/>
    <xf numFmtId="0" fontId="34" fillId="0" borderId="49" xfId="0" applyFont="1" applyBorder="1" applyAlignment="1">
      <alignment horizontal="left"/>
    </xf>
    <xf numFmtId="0" fontId="34" fillId="0" borderId="53" xfId="0" applyFont="1" applyBorder="1" applyAlignment="1">
      <alignment horizontal="left"/>
    </xf>
    <xf numFmtId="0" fontId="34" fillId="0" borderId="12" xfId="0" applyFont="1" applyBorder="1"/>
    <xf numFmtId="0" fontId="34" fillId="0" borderId="12" xfId="0" applyFont="1" applyBorder="1" applyAlignment="1">
      <alignment horizontal="left"/>
    </xf>
    <xf numFmtId="0" fontId="34" fillId="0" borderId="16" xfId="0" applyFont="1" applyBorder="1" applyAlignment="1">
      <alignment horizontal="left"/>
    </xf>
    <xf numFmtId="0" fontId="34" fillId="0" borderId="58" xfId="0" applyFont="1" applyBorder="1"/>
    <xf numFmtId="0" fontId="34" fillId="0" borderId="73" xfId="0" applyFont="1" applyBorder="1"/>
    <xf numFmtId="0" fontId="33" fillId="0" borderId="28" xfId="0" applyFont="1" applyBorder="1"/>
    <xf numFmtId="0" fontId="36" fillId="0" borderId="0" xfId="0" applyFont="1" applyAlignment="1">
      <alignment horizontal="left"/>
    </xf>
    <xf numFmtId="167" fontId="36" fillId="0" borderId="36" xfId="0" applyNumberFormat="1" applyFont="1" applyBorder="1"/>
    <xf numFmtId="167" fontId="36" fillId="4" borderId="29" xfId="0" applyNumberFormat="1" applyFont="1" applyFill="1" applyBorder="1"/>
    <xf numFmtId="167" fontId="36" fillId="0" borderId="50" xfId="0" applyNumberFormat="1" applyFont="1" applyBorder="1"/>
    <xf numFmtId="167" fontId="36" fillId="4" borderId="32" xfId="0" applyNumberFormat="1" applyFont="1" applyFill="1" applyBorder="1"/>
    <xf numFmtId="0" fontId="33" fillId="0" borderId="12" xfId="0" applyFont="1" applyBorder="1" applyAlignment="1">
      <alignment horizontal="left"/>
    </xf>
    <xf numFmtId="167" fontId="36" fillId="0" borderId="19" xfId="0" applyNumberFormat="1" applyFont="1" applyBorder="1"/>
    <xf numFmtId="0" fontId="33" fillId="0" borderId="12" xfId="0" applyFont="1" applyBorder="1"/>
    <xf numFmtId="0" fontId="30" fillId="0" borderId="59" xfId="0" applyFont="1" applyBorder="1" applyAlignment="1">
      <alignment horizontal="left" vertical="center"/>
    </xf>
    <xf numFmtId="0" fontId="30" fillId="0" borderId="52" xfId="0" applyFont="1" applyBorder="1" applyAlignment="1">
      <alignment vertical="center"/>
    </xf>
    <xf numFmtId="167" fontId="30" fillId="0" borderId="64" xfId="0" applyNumberFormat="1" applyFont="1" applyBorder="1" applyAlignment="1">
      <alignment vertical="center"/>
    </xf>
    <xf numFmtId="167" fontId="30" fillId="0" borderId="74" xfId="0" applyNumberFormat="1" applyFont="1" applyBorder="1" applyAlignment="1">
      <alignment vertical="center"/>
    </xf>
    <xf numFmtId="167" fontId="30" fillId="4" borderId="64" xfId="0" applyNumberFormat="1" applyFont="1" applyFill="1" applyBorder="1" applyAlignment="1">
      <alignment vertical="center"/>
    </xf>
    <xf numFmtId="0" fontId="30" fillId="0" borderId="12" xfId="0" applyFont="1" applyBorder="1" applyAlignment="1">
      <alignment horizontal="left" vertical="center"/>
    </xf>
    <xf numFmtId="0" fontId="30" fillId="0" borderId="0" xfId="0" applyFont="1" applyAlignment="1">
      <alignment vertical="center"/>
    </xf>
    <xf numFmtId="167" fontId="30" fillId="0" borderId="50" xfId="0" applyNumberFormat="1" applyFont="1" applyBorder="1" applyAlignment="1">
      <alignment vertical="center"/>
    </xf>
    <xf numFmtId="167" fontId="30" fillId="4" borderId="50" xfId="0" applyNumberFormat="1" applyFont="1" applyFill="1" applyBorder="1" applyAlignment="1">
      <alignment vertical="center"/>
    </xf>
    <xf numFmtId="0" fontId="33" fillId="0" borderId="51" xfId="0" applyFont="1" applyBorder="1" applyAlignment="1">
      <alignment horizontal="left"/>
    </xf>
    <xf numFmtId="0" fontId="33" fillId="0" borderId="52" xfId="0" applyFont="1" applyBorder="1"/>
    <xf numFmtId="167" fontId="33" fillId="0" borderId="64" xfId="0" applyNumberFormat="1" applyFont="1" applyBorder="1"/>
    <xf numFmtId="167" fontId="33" fillId="4" borderId="63" xfId="0" applyNumberFormat="1" applyFont="1" applyFill="1" applyBorder="1"/>
    <xf numFmtId="0" fontId="30" fillId="0" borderId="51" xfId="0" applyFont="1" applyBorder="1" applyAlignment="1">
      <alignment horizontal="left" vertical="center"/>
    </xf>
    <xf numFmtId="167" fontId="30" fillId="4" borderId="63" xfId="0" applyNumberFormat="1" applyFont="1" applyFill="1" applyBorder="1" applyAlignment="1">
      <alignment vertical="center"/>
    </xf>
    <xf numFmtId="0" fontId="36" fillId="0" borderId="0" xfId="0" applyFont="1"/>
    <xf numFmtId="167" fontId="31" fillId="0" borderId="0" xfId="0" applyNumberFormat="1" applyFont="1" applyAlignment="1">
      <alignment horizontal="center"/>
    </xf>
    <xf numFmtId="167" fontId="33" fillId="0" borderId="0" xfId="0" applyNumberFormat="1" applyFont="1" applyAlignment="1">
      <alignment horizontal="center"/>
    </xf>
    <xf numFmtId="167" fontId="34" fillId="0" borderId="24" xfId="0" applyNumberFormat="1" applyFont="1" applyBorder="1"/>
    <xf numFmtId="167" fontId="34" fillId="0" borderId="18" xfId="0" applyNumberFormat="1" applyFont="1" applyBorder="1"/>
    <xf numFmtId="49" fontId="31" fillId="0" borderId="26" xfId="0" applyNumberFormat="1" applyFont="1" applyBorder="1" applyAlignment="1">
      <alignment horizontal="center" vertical="center" wrapText="1"/>
    </xf>
    <xf numFmtId="167" fontId="31" fillId="0" borderId="0" xfId="0" applyNumberFormat="1" applyFont="1" applyAlignment="1">
      <alignment horizontal="center" wrapText="1"/>
    </xf>
    <xf numFmtId="167" fontId="34" fillId="0" borderId="28" xfId="0" applyNumberFormat="1" applyFont="1" applyBorder="1" applyAlignment="1">
      <alignment horizontal="centerContinuous"/>
    </xf>
    <xf numFmtId="167" fontId="34" fillId="0" borderId="0" xfId="0" applyNumberFormat="1" applyFont="1" applyAlignment="1">
      <alignment horizontal="centerContinuous"/>
    </xf>
    <xf numFmtId="167" fontId="34" fillId="0" borderId="29" xfId="0" applyNumberFormat="1" applyFont="1" applyBorder="1" applyAlignment="1">
      <alignment horizontal="centerContinuous"/>
    </xf>
    <xf numFmtId="167" fontId="34" fillId="0" borderId="0" xfId="0" applyNumberFormat="1" applyFont="1" applyAlignment="1">
      <alignment horizontal="center" vertical="center"/>
    </xf>
    <xf numFmtId="167" fontId="41" fillId="0" borderId="9" xfId="0" applyNumberFormat="1" applyFont="1" applyBorder="1" applyAlignment="1">
      <alignment horizontal="left"/>
    </xf>
    <xf numFmtId="167" fontId="42" fillId="0" borderId="10" xfId="0" applyNumberFormat="1" applyFont="1" applyBorder="1" applyAlignment="1">
      <alignment horizontal="left"/>
    </xf>
    <xf numFmtId="167" fontId="31" fillId="0" borderId="11" xfId="0" applyNumberFormat="1" applyFont="1" applyBorder="1"/>
    <xf numFmtId="167" fontId="37" fillId="0" borderId="23" xfId="0" applyNumberFormat="1" applyFont="1" applyBorder="1"/>
    <xf numFmtId="167" fontId="37" fillId="0" borderId="0" xfId="0" applyNumberFormat="1" applyFont="1"/>
    <xf numFmtId="167" fontId="37" fillId="0" borderId="68" xfId="0" applyNumberFormat="1" applyFont="1" applyBorder="1"/>
    <xf numFmtId="167" fontId="37" fillId="0" borderId="22" xfId="0" applyNumberFormat="1" applyFont="1" applyBorder="1"/>
    <xf numFmtId="167" fontId="37" fillId="0" borderId="19" xfId="0" applyNumberFormat="1" applyFont="1" applyBorder="1"/>
    <xf numFmtId="167" fontId="42" fillId="0" borderId="12" xfId="0" applyNumberFormat="1" applyFont="1" applyBorder="1" applyAlignment="1">
      <alignment horizontal="left"/>
    </xf>
    <xf numFmtId="167" fontId="32" fillId="0" borderId="29" xfId="0" applyNumberFormat="1" applyFont="1" applyBorder="1" applyAlignment="1">
      <alignment horizontal="left"/>
    </xf>
    <xf numFmtId="167" fontId="31" fillId="0" borderId="13" xfId="0" applyNumberFormat="1" applyFont="1" applyBorder="1" applyAlignment="1">
      <alignment horizontal="left"/>
    </xf>
    <xf numFmtId="167" fontId="32" fillId="0" borderId="19" xfId="0" applyNumberFormat="1" applyFont="1" applyBorder="1" applyAlignment="1">
      <alignment horizontal="right"/>
    </xf>
    <xf numFmtId="167" fontId="32" fillId="0" borderId="29" xfId="0" applyNumberFormat="1" applyFont="1" applyBorder="1"/>
    <xf numFmtId="167" fontId="32" fillId="0" borderId="38" xfId="0" applyNumberFormat="1" applyFont="1" applyBorder="1"/>
    <xf numFmtId="167" fontId="32" fillId="0" borderId="0" xfId="0" applyNumberFormat="1" applyFont="1"/>
    <xf numFmtId="167" fontId="32" fillId="0" borderId="13" xfId="0" applyNumberFormat="1" applyFont="1" applyBorder="1"/>
    <xf numFmtId="167" fontId="32" fillId="0" borderId="29" xfId="0" applyNumberFormat="1" applyFont="1" applyBorder="1" applyAlignment="1">
      <alignment horizontal="right"/>
    </xf>
    <xf numFmtId="167" fontId="31" fillId="0" borderId="12" xfId="0" applyNumberFormat="1" applyFont="1" applyBorder="1"/>
    <xf numFmtId="167" fontId="32" fillId="0" borderId="36" xfId="0" applyNumberFormat="1" applyFont="1" applyBorder="1"/>
    <xf numFmtId="167" fontId="32" fillId="0" borderId="22" xfId="0" applyNumberFormat="1" applyFont="1" applyBorder="1" applyAlignment="1">
      <alignment horizontal="right"/>
    </xf>
    <xf numFmtId="167" fontId="32" fillId="0" borderId="31" xfId="0" applyNumberFormat="1" applyFont="1" applyBorder="1"/>
    <xf numFmtId="167" fontId="32" fillId="0" borderId="37" xfId="0" applyNumberFormat="1" applyFont="1" applyBorder="1"/>
    <xf numFmtId="167" fontId="31" fillId="0" borderId="13" xfId="0" applyNumberFormat="1" applyFont="1" applyBorder="1"/>
    <xf numFmtId="167" fontId="31" fillId="0" borderId="19" xfId="0" applyNumberFormat="1" applyFont="1" applyBorder="1"/>
    <xf numFmtId="167" fontId="31" fillId="0" borderId="29" xfId="0" applyNumberFormat="1" applyFont="1" applyBorder="1"/>
    <xf numFmtId="167" fontId="41" fillId="0" borderId="12" xfId="0" applyNumberFormat="1" applyFont="1" applyBorder="1" applyAlignment="1">
      <alignment horizontal="left"/>
    </xf>
    <xf numFmtId="167" fontId="32" fillId="0" borderId="13" xfId="0" applyNumberFormat="1" applyFont="1" applyBorder="1" applyAlignment="1">
      <alignment horizontal="left"/>
    </xf>
    <xf numFmtId="167" fontId="32" fillId="0" borderId="19" xfId="0" applyNumberFormat="1" applyFont="1" applyBorder="1"/>
    <xf numFmtId="167" fontId="32" fillId="0" borderId="67" xfId="0" applyNumberFormat="1" applyFont="1" applyBorder="1"/>
    <xf numFmtId="167" fontId="32" fillId="0" borderId="22" xfId="0" applyNumberFormat="1" applyFont="1" applyBorder="1"/>
    <xf numFmtId="167" fontId="32" fillId="0" borderId="57" xfId="0" applyNumberFormat="1" applyFont="1" applyBorder="1"/>
    <xf numFmtId="167" fontId="32" fillId="0" borderId="33" xfId="0" applyNumberFormat="1" applyFont="1" applyBorder="1"/>
    <xf numFmtId="167" fontId="43" fillId="0" borderId="13" xfId="0" applyNumberFormat="1" applyFont="1" applyBorder="1" applyAlignment="1">
      <alignment horizontal="left"/>
    </xf>
    <xf numFmtId="167" fontId="32" fillId="0" borderId="22" xfId="1" applyNumberFormat="1" applyFont="1" applyBorder="1"/>
    <xf numFmtId="167" fontId="37" fillId="0" borderId="12" xfId="0" applyNumberFormat="1" applyFont="1" applyBorder="1"/>
    <xf numFmtId="167" fontId="31" fillId="0" borderId="29" xfId="0" applyNumberFormat="1" applyFont="1" applyBorder="1" applyAlignment="1">
      <alignment horizontal="left"/>
    </xf>
    <xf numFmtId="0" fontId="36" fillId="0" borderId="13" xfId="0" applyFont="1" applyBorder="1"/>
    <xf numFmtId="167" fontId="44" fillId="0" borderId="27" xfId="0" applyNumberFormat="1" applyFont="1" applyBorder="1"/>
    <xf numFmtId="167" fontId="44" fillId="0" borderId="0" xfId="0" applyNumberFormat="1" applyFont="1"/>
    <xf numFmtId="0" fontId="36" fillId="0" borderId="34" xfId="0" applyFont="1" applyBorder="1"/>
    <xf numFmtId="167" fontId="44" fillId="0" borderId="35" xfId="0" applyNumberFormat="1" applyFont="1" applyBorder="1"/>
    <xf numFmtId="167" fontId="44" fillId="0" borderId="71" xfId="0" applyNumberFormat="1" applyFont="1" applyBorder="1"/>
    <xf numFmtId="167" fontId="32" fillId="0" borderId="36" xfId="0" applyNumberFormat="1" applyFont="1" applyBorder="1" applyAlignment="1">
      <alignment horizontal="right"/>
    </xf>
    <xf numFmtId="167" fontId="32" fillId="0" borderId="17" xfId="0" applyNumberFormat="1" applyFont="1" applyBorder="1"/>
    <xf numFmtId="167" fontId="32" fillId="0" borderId="16" xfId="0" applyNumberFormat="1" applyFont="1" applyBorder="1"/>
    <xf numFmtId="167" fontId="37" fillId="0" borderId="29" xfId="0" applyNumberFormat="1" applyFont="1" applyBorder="1"/>
    <xf numFmtId="167" fontId="31" fillId="0" borderId="34" xfId="0" applyNumberFormat="1" applyFont="1" applyBorder="1" applyAlignment="1">
      <alignment horizontal="left"/>
    </xf>
    <xf numFmtId="167" fontId="32" fillId="0" borderId="40" xfId="0" applyNumberFormat="1" applyFont="1" applyBorder="1"/>
    <xf numFmtId="167" fontId="32" fillId="0" borderId="46" xfId="0" applyNumberFormat="1" applyFont="1" applyBorder="1"/>
    <xf numFmtId="167" fontId="32" fillId="0" borderId="31" xfId="0" applyNumberFormat="1" applyFont="1" applyBorder="1" applyAlignment="1">
      <alignment horizontal="right"/>
    </xf>
    <xf numFmtId="167" fontId="42" fillId="0" borderId="13" xfId="0" applyNumberFormat="1" applyFont="1" applyBorder="1" applyAlignment="1">
      <alignment horizontal="left"/>
    </xf>
    <xf numFmtId="167" fontId="44" fillId="0" borderId="27" xfId="0" applyNumberFormat="1" applyFont="1" applyBorder="1" applyAlignment="1">
      <alignment horizontal="right"/>
    </xf>
    <xf numFmtId="167" fontId="37" fillId="0" borderId="27" xfId="0" applyNumberFormat="1" applyFont="1" applyBorder="1"/>
    <xf numFmtId="167" fontId="32" fillId="0" borderId="0" xfId="1" applyNumberFormat="1" applyFont="1" applyBorder="1"/>
    <xf numFmtId="167" fontId="32" fillId="0" borderId="27" xfId="0" applyNumberFormat="1" applyFont="1" applyBorder="1"/>
    <xf numFmtId="167" fontId="32" fillId="0" borderId="12" xfId="0" applyNumberFormat="1" applyFont="1" applyBorder="1"/>
    <xf numFmtId="167" fontId="32" fillId="0" borderId="28" xfId="0" applyNumberFormat="1" applyFont="1" applyBorder="1"/>
    <xf numFmtId="167" fontId="31" fillId="0" borderId="36" xfId="0" applyNumberFormat="1" applyFont="1" applyBorder="1"/>
    <xf numFmtId="167" fontId="42" fillId="0" borderId="16" xfId="0" applyNumberFormat="1" applyFont="1" applyBorder="1" applyAlignment="1">
      <alignment horizontal="left"/>
    </xf>
    <xf numFmtId="167" fontId="43" fillId="0" borderId="14" xfId="0" applyNumberFormat="1" applyFont="1" applyBorder="1" applyAlignment="1">
      <alignment horizontal="left"/>
    </xf>
    <xf numFmtId="167" fontId="31" fillId="0" borderId="24" xfId="0" applyNumberFormat="1" applyFont="1" applyBorder="1" applyAlignment="1">
      <alignment horizontal="centerContinuous"/>
    </xf>
    <xf numFmtId="167" fontId="31" fillId="0" borderId="18" xfId="0" applyNumberFormat="1" applyFont="1" applyBorder="1" applyAlignment="1">
      <alignment horizontal="centerContinuous"/>
    </xf>
    <xf numFmtId="167" fontId="31" fillId="0" borderId="25" xfId="0" applyNumberFormat="1" applyFont="1" applyBorder="1" applyAlignment="1">
      <alignment horizontal="centerContinuous"/>
    </xf>
    <xf numFmtId="167" fontId="37" fillId="0" borderId="41" xfId="0" applyNumberFormat="1" applyFont="1" applyBorder="1"/>
    <xf numFmtId="167" fontId="31" fillId="0" borderId="9" xfId="0" applyNumberFormat="1" applyFont="1" applyBorder="1" applyAlignment="1">
      <alignment horizontal="centerContinuous"/>
    </xf>
    <xf numFmtId="167" fontId="31" fillId="0" borderId="10" xfId="0" applyNumberFormat="1" applyFont="1" applyBorder="1" applyAlignment="1">
      <alignment horizontal="centerContinuous"/>
    </xf>
    <xf numFmtId="167" fontId="31" fillId="0" borderId="11" xfId="0" applyNumberFormat="1" applyFont="1" applyBorder="1" applyAlignment="1">
      <alignment horizontal="centerContinuous"/>
    </xf>
    <xf numFmtId="2" fontId="31" fillId="0" borderId="26" xfId="0" applyNumberFormat="1" applyFont="1" applyBorder="1" applyAlignment="1">
      <alignment horizontal="center" vertical="center" wrapText="1"/>
    </xf>
    <xf numFmtId="167" fontId="31" fillId="0" borderId="16" xfId="0" applyNumberFormat="1" applyFont="1" applyBorder="1" applyAlignment="1">
      <alignment horizontal="centerContinuous"/>
    </xf>
    <xf numFmtId="167" fontId="31" fillId="0" borderId="14" xfId="0" applyNumberFormat="1" applyFont="1" applyBorder="1" applyAlignment="1">
      <alignment horizontal="centerContinuous"/>
    </xf>
    <xf numFmtId="167" fontId="31" fillId="0" borderId="17" xfId="0" applyNumberFormat="1" applyFont="1" applyBorder="1" applyAlignment="1">
      <alignment horizontal="centerContinuous"/>
    </xf>
    <xf numFmtId="167" fontId="31" fillId="0" borderId="30" xfId="0" applyNumberFormat="1" applyFont="1" applyBorder="1" applyAlignment="1">
      <alignment horizontal="centerContinuous"/>
    </xf>
    <xf numFmtId="167" fontId="41" fillId="0" borderId="28" xfId="0" applyNumberFormat="1" applyFont="1" applyBorder="1" applyAlignment="1">
      <alignment horizontal="left"/>
    </xf>
    <xf numFmtId="167" fontId="42" fillId="0" borderId="28" xfId="0" applyNumberFormat="1" applyFont="1" applyBorder="1" applyAlignment="1">
      <alignment horizontal="left"/>
    </xf>
    <xf numFmtId="167" fontId="31" fillId="0" borderId="28" xfId="0" applyNumberFormat="1" applyFont="1" applyBorder="1" applyAlignment="1">
      <alignment horizontal="centerContinuous"/>
    </xf>
    <xf numFmtId="167" fontId="31" fillId="0" borderId="16" xfId="0" applyNumberFormat="1" applyFont="1" applyBorder="1"/>
    <xf numFmtId="167" fontId="31" fillId="0" borderId="37" xfId="0" applyNumberFormat="1" applyFont="1" applyBorder="1"/>
    <xf numFmtId="167" fontId="31" fillId="0" borderId="28" xfId="0" applyNumberFormat="1" applyFont="1" applyBorder="1"/>
    <xf numFmtId="167" fontId="32" fillId="0" borderId="44" xfId="0" applyNumberFormat="1" applyFont="1" applyBorder="1"/>
    <xf numFmtId="167" fontId="31" fillId="0" borderId="42" xfId="0" applyNumberFormat="1" applyFont="1" applyBorder="1"/>
    <xf numFmtId="167" fontId="31" fillId="0" borderId="21" xfId="0" applyNumberFormat="1" applyFont="1" applyBorder="1"/>
    <xf numFmtId="167" fontId="31" fillId="0" borderId="30" xfId="0" applyNumberFormat="1" applyFont="1" applyBorder="1" applyAlignment="1">
      <alignment horizontal="center"/>
    </xf>
    <xf numFmtId="167" fontId="32" fillId="0" borderId="43" xfId="0" applyNumberFormat="1" applyFont="1" applyBorder="1"/>
    <xf numFmtId="167" fontId="31" fillId="0" borderId="42" xfId="0" applyNumberFormat="1" applyFont="1" applyBorder="1" applyAlignment="1">
      <alignment horizontal="centerContinuous"/>
    </xf>
    <xf numFmtId="167" fontId="31" fillId="0" borderId="21" xfId="0" applyNumberFormat="1" applyFont="1" applyBorder="1" applyAlignment="1">
      <alignment horizontal="centerContinuous"/>
    </xf>
    <xf numFmtId="167" fontId="32" fillId="0" borderId="23" xfId="0" applyNumberFormat="1" applyFont="1" applyBorder="1"/>
    <xf numFmtId="167" fontId="44" fillId="0" borderId="45" xfId="0" applyNumberFormat="1" applyFont="1" applyBorder="1"/>
    <xf numFmtId="167" fontId="32" fillId="0" borderId="45" xfId="0" applyNumberFormat="1" applyFont="1" applyBorder="1"/>
    <xf numFmtId="167" fontId="32" fillId="0" borderId="47" xfId="0" applyNumberFormat="1" applyFont="1" applyBorder="1"/>
    <xf numFmtId="167" fontId="44" fillId="0" borderId="37" xfId="0" applyNumberFormat="1" applyFont="1" applyBorder="1"/>
    <xf numFmtId="167" fontId="31" fillId="0" borderId="20" xfId="0" applyNumberFormat="1" applyFont="1" applyBorder="1"/>
    <xf numFmtId="167" fontId="32" fillId="0" borderId="19" xfId="1" applyNumberFormat="1" applyFont="1" applyBorder="1"/>
    <xf numFmtId="167" fontId="32" fillId="0" borderId="13" xfId="1" applyNumberFormat="1" applyFont="1" applyBorder="1"/>
    <xf numFmtId="167" fontId="31" fillId="0" borderId="70" xfId="0" applyNumberFormat="1" applyFont="1" applyBorder="1"/>
    <xf numFmtId="167" fontId="37" fillId="0" borderId="22" xfId="1" applyNumberFormat="1" applyFont="1" applyBorder="1"/>
    <xf numFmtId="167" fontId="37" fillId="0" borderId="39" xfId="1" applyNumberFormat="1" applyFont="1" applyBorder="1"/>
    <xf numFmtId="167" fontId="37" fillId="0" borderId="0" xfId="1" applyNumberFormat="1" applyFont="1" applyBorder="1"/>
    <xf numFmtId="167" fontId="31" fillId="0" borderId="21" xfId="0" applyNumberFormat="1" applyFont="1" applyBorder="1" applyAlignment="1">
      <alignment horizontal="center"/>
    </xf>
    <xf numFmtId="167" fontId="37" fillId="0" borderId="48" xfId="0" applyNumberFormat="1" applyFont="1" applyBorder="1"/>
    <xf numFmtId="0" fontId="47" fillId="0" borderId="0" xfId="0" applyFont="1" applyAlignment="1">
      <alignment horizontal="left"/>
    </xf>
    <xf numFmtId="0" fontId="48" fillId="0" borderId="60" xfId="0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167" fontId="34" fillId="0" borderId="27" xfId="0" applyNumberFormat="1" applyFont="1" applyBorder="1" applyAlignment="1">
      <alignment horizontal="center" vertical="center"/>
    </xf>
    <xf numFmtId="167" fontId="34" fillId="0" borderId="23" xfId="0" applyNumberFormat="1" applyFont="1" applyBorder="1" applyAlignment="1">
      <alignment horizontal="center" vertical="center"/>
    </xf>
    <xf numFmtId="167" fontId="42" fillId="0" borderId="0" xfId="0" applyNumberFormat="1" applyFont="1" applyAlignment="1">
      <alignment horizontal="left"/>
    </xf>
    <xf numFmtId="167" fontId="43" fillId="0" borderId="0" xfId="0" applyNumberFormat="1" applyFont="1" applyAlignment="1">
      <alignment horizontal="left"/>
    </xf>
    <xf numFmtId="167" fontId="32" fillId="0" borderId="0" xfId="0" applyNumberFormat="1" applyFont="1" applyAlignment="1">
      <alignment horizontal="left"/>
    </xf>
    <xf numFmtId="167" fontId="31" fillId="0" borderId="0" xfId="0" applyNumberFormat="1" applyFont="1" applyAlignment="1">
      <alignment horizontal="centerContinuous"/>
    </xf>
    <xf numFmtId="167" fontId="31" fillId="0" borderId="0" xfId="0" applyNumberFormat="1" applyFont="1" applyAlignment="1">
      <alignment horizontal="left"/>
    </xf>
    <xf numFmtId="167" fontId="32" fillId="0" borderId="62" xfId="0" applyNumberFormat="1" applyFont="1" applyBorder="1"/>
    <xf numFmtId="167" fontId="32" fillId="0" borderId="50" xfId="0" applyNumberFormat="1" applyFont="1" applyBorder="1"/>
    <xf numFmtId="167" fontId="37" fillId="0" borderId="36" xfId="0" applyNumberFormat="1" applyFont="1" applyBorder="1"/>
    <xf numFmtId="167" fontId="37" fillId="0" borderId="50" xfId="0" applyNumberFormat="1" applyFont="1" applyBorder="1"/>
    <xf numFmtId="167" fontId="32" fillId="0" borderId="71" xfId="0" applyNumberFormat="1" applyFont="1" applyBorder="1"/>
    <xf numFmtId="167" fontId="31" fillId="0" borderId="50" xfId="0" applyNumberFormat="1" applyFont="1" applyBorder="1"/>
    <xf numFmtId="167" fontId="31" fillId="0" borderId="72" xfId="0" applyNumberFormat="1" applyFont="1" applyBorder="1"/>
    <xf numFmtId="167" fontId="37" fillId="0" borderId="57" xfId="0" applyNumberFormat="1" applyFont="1" applyBorder="1"/>
    <xf numFmtId="2" fontId="31" fillId="0" borderId="27" xfId="0" applyNumberFormat="1" applyFont="1" applyBorder="1" applyAlignment="1">
      <alignment horizontal="center" vertical="center" wrapText="1"/>
    </xf>
    <xf numFmtId="167" fontId="31" fillId="0" borderId="27" xfId="0" applyNumberFormat="1" applyFont="1" applyBorder="1" applyAlignment="1">
      <alignment horizontal="center"/>
    </xf>
    <xf numFmtId="0" fontId="52" fillId="0" borderId="27" xfId="0" applyFont="1" applyBorder="1" applyAlignment="1">
      <alignment horizontal="center"/>
    </xf>
    <xf numFmtId="167" fontId="37" fillId="0" borderId="71" xfId="0" applyNumberFormat="1" applyFont="1" applyBorder="1"/>
    <xf numFmtId="10" fontId="13" fillId="0" borderId="0" xfId="0" applyNumberFormat="1" applyFont="1"/>
    <xf numFmtId="167" fontId="31" fillId="0" borderId="42" xfId="0" applyNumberFormat="1" applyFont="1" applyBorder="1" applyAlignment="1">
      <alignment horizontal="left"/>
    </xf>
    <xf numFmtId="0" fontId="12" fillId="0" borderId="78" xfId="0" applyFont="1" applyBorder="1"/>
    <xf numFmtId="167" fontId="31" fillId="0" borderId="78" xfId="0" applyNumberFormat="1" applyFont="1" applyBorder="1" applyAlignment="1">
      <alignment horizontal="centerContinuous"/>
    </xf>
    <xf numFmtId="167" fontId="37" fillId="0" borderId="20" xfId="0" applyNumberFormat="1" applyFont="1" applyBorder="1"/>
    <xf numFmtId="167" fontId="31" fillId="0" borderId="79" xfId="0" applyNumberFormat="1" applyFont="1" applyBorder="1"/>
    <xf numFmtId="0" fontId="13" fillId="2" borderId="0" xfId="0" applyFont="1" applyFill="1" applyAlignment="1">
      <alignment horizontal="right"/>
    </xf>
    <xf numFmtId="0" fontId="13" fillId="0" borderId="0" xfId="0" applyFont="1" applyAlignment="1">
      <alignment horizontal="right"/>
    </xf>
    <xf numFmtId="0" fontId="35" fillId="2" borderId="0" xfId="0" applyFont="1" applyFill="1"/>
    <xf numFmtId="0" fontId="35" fillId="0" borderId="0" xfId="0" applyFont="1"/>
    <xf numFmtId="0" fontId="35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49" fontId="26" fillId="0" borderId="0" xfId="0" applyNumberFormat="1" applyFont="1" applyAlignment="1">
      <alignment horizontal="center"/>
    </xf>
    <xf numFmtId="49" fontId="26" fillId="0" borderId="0" xfId="0" applyNumberFormat="1" applyFont="1" applyAlignment="1">
      <alignment horizontal="center" vertical="center"/>
    </xf>
    <xf numFmtId="49" fontId="24" fillId="0" borderId="0" xfId="0" applyNumberFormat="1" applyFont="1" applyAlignment="1">
      <alignment horizontal="center"/>
    </xf>
    <xf numFmtId="49" fontId="24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46" fillId="0" borderId="0" xfId="0" applyFont="1"/>
    <xf numFmtId="0" fontId="2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166" fontId="13" fillId="2" borderId="0" xfId="0" applyNumberFormat="1" applyFont="1" applyFill="1" applyAlignment="1">
      <alignment horizontal="left"/>
    </xf>
    <xf numFmtId="0" fontId="46" fillId="0" borderId="0" xfId="0" applyFont="1" applyAlignment="1">
      <alignment horizontal="left"/>
    </xf>
    <xf numFmtId="0" fontId="44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/>
    </xf>
    <xf numFmtId="0" fontId="45" fillId="2" borderId="0" xfId="0" applyFont="1" applyFill="1" applyAlignment="1">
      <alignment horizontal="center"/>
    </xf>
    <xf numFmtId="49" fontId="33" fillId="4" borderId="38" xfId="0" applyNumberFormat="1" applyFont="1" applyFill="1" applyBorder="1" applyAlignment="1">
      <alignment horizontal="center" vertical="center" wrapText="1"/>
    </xf>
    <xf numFmtId="49" fontId="33" fillId="4" borderId="36" xfId="0" applyNumberFormat="1" applyFont="1" applyFill="1" applyBorder="1" applyAlignment="1">
      <alignment horizontal="center" vertical="center" wrapText="1"/>
    </xf>
    <xf numFmtId="49" fontId="33" fillId="4" borderId="37" xfId="0" applyNumberFormat="1" applyFont="1" applyFill="1" applyBorder="1" applyAlignment="1">
      <alignment horizontal="center" vertical="center" wrapText="1"/>
    </xf>
    <xf numFmtId="49" fontId="33" fillId="0" borderId="38" xfId="0" applyNumberFormat="1" applyFont="1" applyBorder="1" applyAlignment="1">
      <alignment horizontal="center" vertical="center" wrapText="1"/>
    </xf>
    <xf numFmtId="49" fontId="33" fillId="0" borderId="36" xfId="0" applyNumberFormat="1" applyFont="1" applyBorder="1" applyAlignment="1">
      <alignment horizontal="center" vertical="center" wrapText="1"/>
    </xf>
    <xf numFmtId="49" fontId="33" fillId="0" borderId="37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4" fillId="0" borderId="9" xfId="0" applyFont="1" applyBorder="1" applyAlignment="1">
      <alignment horizontal="left" vertical="center"/>
    </xf>
    <xf numFmtId="0" fontId="34" fillId="0" borderId="11" xfId="0" applyFont="1" applyBorder="1" applyAlignment="1">
      <alignment horizontal="left" vertical="center"/>
    </xf>
    <xf numFmtId="0" fontId="34" fillId="0" borderId="12" xfId="0" applyFont="1" applyBorder="1" applyAlignment="1">
      <alignment horizontal="left" vertical="center"/>
    </xf>
    <xf numFmtId="0" fontId="34" fillId="0" borderId="13" xfId="0" applyFont="1" applyBorder="1" applyAlignment="1">
      <alignment horizontal="left" vertical="center"/>
    </xf>
    <xf numFmtId="0" fontId="34" fillId="0" borderId="69" xfId="0" applyFont="1" applyBorder="1" applyAlignment="1">
      <alignment horizontal="left" vertical="center"/>
    </xf>
    <xf numFmtId="0" fontId="34" fillId="0" borderId="57" xfId="0" applyFont="1" applyBorder="1" applyAlignment="1">
      <alignment horizontal="left" vertical="center"/>
    </xf>
    <xf numFmtId="167" fontId="33" fillId="0" borderId="0" xfId="0" applyNumberFormat="1" applyFont="1" applyAlignment="1">
      <alignment horizontal="center"/>
    </xf>
    <xf numFmtId="167" fontId="31" fillId="0" borderId="0" xfId="0" applyNumberFormat="1" applyFont="1" applyAlignment="1">
      <alignment horizontal="center"/>
    </xf>
    <xf numFmtId="167" fontId="40" fillId="0" borderId="0" xfId="0" applyNumberFormat="1" applyFont="1" applyAlignment="1">
      <alignment horizontal="center"/>
    </xf>
    <xf numFmtId="167" fontId="37" fillId="0" borderId="0" xfId="0" applyNumberFormat="1" applyFont="1" applyAlignment="1">
      <alignment horizontal="center"/>
    </xf>
  </cellXfs>
  <cellStyles count="24">
    <cellStyle name="Millares" xfId="1" builtinId="3"/>
    <cellStyle name="Millares 2" xfId="22" xr:uid="{00000000-0005-0000-0000-000001000000}"/>
    <cellStyle name="Moneda" xfId="20" builtinId="4"/>
    <cellStyle name="Moneda 2" xfId="23" xr:uid="{00000000-0005-0000-0000-000003000000}"/>
    <cellStyle name="Normal" xfId="0" builtinId="0"/>
    <cellStyle name="Normal 2" xfId="21" xr:uid="{00000000-0005-0000-0000-000005000000}"/>
    <cellStyle name="Porcentaje" xfId="2" builtinId="5"/>
    <cellStyle name="S0" xfId="3" xr:uid="{00000000-0005-0000-0000-000007000000}"/>
    <cellStyle name="S1" xfId="4" xr:uid="{00000000-0005-0000-0000-000008000000}"/>
    <cellStyle name="S10" xfId="5" xr:uid="{00000000-0005-0000-0000-000009000000}"/>
    <cellStyle name="S11" xfId="6" xr:uid="{00000000-0005-0000-0000-00000A000000}"/>
    <cellStyle name="S12" xfId="7" xr:uid="{00000000-0005-0000-0000-00000B000000}"/>
    <cellStyle name="S13" xfId="8" xr:uid="{00000000-0005-0000-0000-00000C000000}"/>
    <cellStyle name="S14" xfId="9" xr:uid="{00000000-0005-0000-0000-00000D000000}"/>
    <cellStyle name="S15" xfId="10" xr:uid="{00000000-0005-0000-0000-00000E000000}"/>
    <cellStyle name="S16" xfId="11" xr:uid="{00000000-0005-0000-0000-00000F000000}"/>
    <cellStyle name="S2" xfId="12" xr:uid="{00000000-0005-0000-0000-000010000000}"/>
    <cellStyle name="S3" xfId="13" xr:uid="{00000000-0005-0000-0000-000011000000}"/>
    <cellStyle name="S4" xfId="14" xr:uid="{00000000-0005-0000-0000-000012000000}"/>
    <cellStyle name="S5" xfId="15" xr:uid="{00000000-0005-0000-0000-000013000000}"/>
    <cellStyle name="S6" xfId="16" xr:uid="{00000000-0005-0000-0000-000014000000}"/>
    <cellStyle name="S7" xfId="17" xr:uid="{00000000-0005-0000-0000-000015000000}"/>
    <cellStyle name="S8" xfId="18" xr:uid="{00000000-0005-0000-0000-000016000000}"/>
    <cellStyle name="S9" xfId="19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57580</xdr:colOff>
      <xdr:row>1</xdr:row>
      <xdr:rowOff>105062</xdr:rowOff>
    </xdr:from>
    <xdr:to>
      <xdr:col>6</xdr:col>
      <xdr:colOff>1116440</xdr:colOff>
      <xdr:row>4</xdr:row>
      <xdr:rowOff>436705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7C2D02-0227-4C0E-8DDB-25782F8C6625}"/>
            </a:ext>
          </a:extLst>
        </xdr:cNvPr>
        <xdr:cNvGrpSpPr/>
      </xdr:nvGrpSpPr>
      <xdr:grpSpPr>
        <a:xfrm>
          <a:off x="195163" y="295562"/>
          <a:ext cx="1408110" cy="765560"/>
          <a:chOff x="102567" y="-16774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3843070B-51E1-48FD-9CB9-293C32901BE3}"/>
              </a:ext>
            </a:extLst>
          </xdr:cNvPr>
          <xdr:cNvGrpSpPr/>
        </xdr:nvGrpSpPr>
        <xdr:grpSpPr>
          <a:xfrm>
            <a:off x="102567" y="-16774"/>
            <a:ext cx="1832039" cy="780010"/>
            <a:chOff x="204369" y="-35786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1AAF9B5A-5665-4454-92D3-5B729CD8383A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2C282C4E-27EB-497D-AE12-6F27189649F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-35786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79F9F5C-2452-4F52-AB77-582440083AB8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130975</xdr:colOff>
      <xdr:row>0</xdr:row>
      <xdr:rowOff>154787</xdr:rowOff>
    </xdr:from>
    <xdr:to>
      <xdr:col>2</xdr:col>
      <xdr:colOff>1321594</xdr:colOff>
      <xdr:row>2</xdr:row>
      <xdr:rowOff>452438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C5131C2-BDFF-4333-AB8A-777A03CCE43E}"/>
            </a:ext>
          </a:extLst>
        </xdr:cNvPr>
        <xdr:cNvGrpSpPr/>
      </xdr:nvGrpSpPr>
      <xdr:grpSpPr>
        <a:xfrm>
          <a:off x="130975" y="154787"/>
          <a:ext cx="1582202" cy="826818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FC1BA1A-5CB0-4267-A340-C29246173150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67A440A5-3870-4E41-86DA-FA966E041F46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E897DF9E-EEF0-4A3D-B1E1-4BBABACE45F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31CA5A2-ED56-4AB4-A9A4-AC5EF75D2EA3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48688</xdr:colOff>
      <xdr:row>1</xdr:row>
      <xdr:rowOff>72489</xdr:rowOff>
    </xdr:from>
    <xdr:to>
      <xdr:col>4</xdr:col>
      <xdr:colOff>1476375</xdr:colOff>
      <xdr:row>3</xdr:row>
      <xdr:rowOff>142876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FA6DD15-1EE7-4767-9714-7EE42481B4F3}"/>
            </a:ext>
          </a:extLst>
        </xdr:cNvPr>
        <xdr:cNvGrpSpPr/>
      </xdr:nvGrpSpPr>
      <xdr:grpSpPr>
        <a:xfrm>
          <a:off x="195226" y="233681"/>
          <a:ext cx="1735418" cy="861695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DB5463B-7B74-4874-8114-5C6A23C679F9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533187DE-6CC5-4F82-9127-2ED949FC0E77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82883F8A-7E7B-4260-9AF3-10004EFC596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09FC9BB4-268B-47D1-AEC2-55C7BD429534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C2:U70"/>
  <sheetViews>
    <sheetView showGridLines="0" tabSelected="1" zoomScale="90" zoomScaleNormal="90" zoomScaleSheetLayoutView="75" workbookViewId="0">
      <selection activeCell="U19" sqref="U19"/>
    </sheetView>
  </sheetViews>
  <sheetFormatPr baseColWidth="10" defaultColWidth="9.140625" defaultRowHeight="15"/>
  <cols>
    <col min="1" max="1" width="1.42578125" style="15" customWidth="1"/>
    <col min="2" max="2" width="0.5703125" style="15" customWidth="1"/>
    <col min="3" max="3" width="2.5703125" style="15" customWidth="1"/>
    <col min="4" max="4" width="0.5703125" style="15" customWidth="1"/>
    <col min="5" max="5" width="0.85546875" style="16" customWidth="1"/>
    <col min="6" max="6" width="1.28515625" style="16" customWidth="1"/>
    <col min="7" max="7" width="48.42578125" style="16" customWidth="1"/>
    <col min="8" max="8" width="19.140625" style="16" customWidth="1"/>
    <col min="9" max="9" width="1.42578125" style="16" customWidth="1"/>
    <col min="10" max="10" width="19.28515625" style="16" customWidth="1"/>
    <col min="11" max="11" width="0.7109375" style="16" customWidth="1"/>
    <col min="12" max="12" width="14.5703125" style="4" customWidth="1"/>
    <col min="13" max="13" width="1.140625" style="16" customWidth="1"/>
    <col min="14" max="14" width="0.85546875" style="16" customWidth="1"/>
    <col min="15" max="15" width="2.42578125" style="17" customWidth="1"/>
    <col min="16" max="16" width="9.28515625" style="17" customWidth="1"/>
    <col min="17" max="17" width="11.42578125" style="17" bestFit="1" customWidth="1"/>
    <col min="18" max="18" width="9.28515625" style="17" bestFit="1" customWidth="1"/>
    <col min="19" max="19" width="9.28515625" style="18" bestFit="1" customWidth="1"/>
    <col min="20" max="16384" width="9.140625" style="15"/>
  </cols>
  <sheetData>
    <row r="2" spans="3:21" ht="13.5" customHeight="1" thickBot="1"/>
    <row r="3" spans="3:21" ht="6" customHeight="1">
      <c r="C3" s="19"/>
      <c r="D3" s="20"/>
      <c r="E3" s="21"/>
      <c r="F3" s="21"/>
      <c r="G3" s="21"/>
      <c r="H3" s="21"/>
      <c r="I3" s="21"/>
      <c r="J3" s="22"/>
      <c r="K3" s="22"/>
      <c r="L3" s="58"/>
      <c r="M3" s="22"/>
      <c r="N3" s="21"/>
      <c r="O3" s="48"/>
    </row>
    <row r="4" spans="3:21">
      <c r="C4" s="23"/>
      <c r="J4" s="290"/>
      <c r="K4" s="290"/>
      <c r="L4" s="291"/>
      <c r="M4" s="290"/>
      <c r="O4" s="49"/>
    </row>
    <row r="5" spans="3:21" ht="41.1" customHeight="1">
      <c r="C5" s="23"/>
      <c r="E5" s="315" t="s">
        <v>114</v>
      </c>
      <c r="F5" s="315"/>
      <c r="G5" s="315"/>
      <c r="H5" s="315"/>
      <c r="I5" s="315"/>
      <c r="J5" s="315"/>
      <c r="K5" s="315"/>
      <c r="L5" s="315"/>
      <c r="M5" s="315"/>
      <c r="O5" s="49"/>
    </row>
    <row r="6" spans="3:21" ht="4.5" customHeight="1">
      <c r="C6" s="23"/>
      <c r="E6" s="292"/>
      <c r="F6" s="292"/>
      <c r="G6" s="292"/>
      <c r="H6" s="292"/>
      <c r="I6" s="292"/>
      <c r="J6" s="292"/>
      <c r="K6" s="292"/>
      <c r="L6" s="293"/>
      <c r="M6" s="292"/>
      <c r="O6" s="49"/>
    </row>
    <row r="7" spans="3:21" ht="18.75" customHeight="1">
      <c r="C7" s="23"/>
      <c r="E7" s="315" t="s">
        <v>84</v>
      </c>
      <c r="F7" s="315"/>
      <c r="G7" s="315"/>
      <c r="H7" s="315"/>
      <c r="I7" s="315"/>
      <c r="J7" s="315"/>
      <c r="K7" s="315"/>
      <c r="L7" s="315"/>
      <c r="M7" s="315"/>
      <c r="O7" s="49"/>
    </row>
    <row r="8" spans="3:21" ht="5.25" customHeight="1">
      <c r="C8" s="23"/>
      <c r="E8" s="294"/>
      <c r="F8" s="294"/>
      <c r="G8" s="294"/>
      <c r="H8" s="294"/>
      <c r="I8" s="294"/>
      <c r="J8" s="294"/>
      <c r="K8" s="294"/>
      <c r="L8" s="295"/>
      <c r="M8" s="294"/>
      <c r="O8" s="49"/>
    </row>
    <row r="9" spans="3:21">
      <c r="C9" s="23"/>
      <c r="E9" s="316" t="s">
        <v>149</v>
      </c>
      <c r="F9" s="316"/>
      <c r="G9" s="316"/>
      <c r="H9" s="316"/>
      <c r="I9" s="316"/>
      <c r="J9" s="316"/>
      <c r="K9" s="316"/>
      <c r="L9" s="316"/>
      <c r="M9" s="316"/>
      <c r="O9" s="49"/>
    </row>
    <row r="10" spans="3:21" ht="5.25" customHeight="1">
      <c r="C10" s="23"/>
      <c r="E10" s="294"/>
      <c r="F10" s="294"/>
      <c r="G10" s="294"/>
      <c r="H10" s="294"/>
      <c r="I10" s="294"/>
      <c r="J10" s="294"/>
      <c r="K10" s="294"/>
      <c r="L10" s="295"/>
      <c r="M10" s="294"/>
      <c r="O10" s="49"/>
    </row>
    <row r="11" spans="3:21">
      <c r="C11" s="23"/>
      <c r="E11" s="317" t="s">
        <v>1</v>
      </c>
      <c r="F11" s="317"/>
      <c r="G11" s="317"/>
      <c r="H11" s="317"/>
      <c r="I11" s="317"/>
      <c r="J11" s="317"/>
      <c r="K11" s="317"/>
      <c r="L11" s="317"/>
      <c r="M11" s="317"/>
      <c r="O11" s="49"/>
    </row>
    <row r="12" spans="3:21" ht="4.5" customHeight="1">
      <c r="C12" s="23"/>
      <c r="D12" s="37"/>
      <c r="E12" s="38"/>
      <c r="F12" s="38"/>
      <c r="G12" s="38"/>
      <c r="H12" s="38"/>
      <c r="I12" s="38"/>
      <c r="J12" s="38"/>
      <c r="K12" s="38"/>
      <c r="L12" s="38"/>
      <c r="M12" s="38"/>
      <c r="N12" s="47"/>
      <c r="O12" s="49"/>
    </row>
    <row r="13" spans="3:21">
      <c r="C13" s="23"/>
      <c r="D13" s="39"/>
      <c r="E13" s="296"/>
      <c r="F13" s="297"/>
      <c r="G13" s="298" t="s">
        <v>0</v>
      </c>
      <c r="H13" s="60" t="str">
        <f>+'Balance General'!F6</f>
        <v>septiembre 2023</v>
      </c>
      <c r="I13" s="299"/>
      <c r="J13" s="60" t="str">
        <f>+'Balance General'!G6</f>
        <v>agosto 2023</v>
      </c>
      <c r="K13" s="299"/>
      <c r="L13" s="300" t="s">
        <v>104</v>
      </c>
      <c r="M13" s="299"/>
      <c r="N13" s="40"/>
      <c r="O13" s="24"/>
      <c r="P13" s="16"/>
      <c r="S13" s="17"/>
      <c r="T13" s="17"/>
      <c r="U13" s="18"/>
    </row>
    <row r="14" spans="3:21">
      <c r="C14" s="23"/>
      <c r="D14" s="39"/>
      <c r="E14" s="296"/>
      <c r="F14" s="297"/>
      <c r="G14" s="298"/>
      <c r="H14" s="61" t="s">
        <v>120</v>
      </c>
      <c r="I14" s="299"/>
      <c r="J14" s="61" t="s">
        <v>121</v>
      </c>
      <c r="K14" s="301"/>
      <c r="L14" s="302" t="s">
        <v>122</v>
      </c>
      <c r="M14" s="299"/>
      <c r="N14" s="40"/>
      <c r="O14" s="24"/>
      <c r="P14" s="16"/>
      <c r="S14" s="17"/>
      <c r="T14" s="17"/>
      <c r="U14" s="18"/>
    </row>
    <row r="15" spans="3:21" ht="19.5" customHeight="1">
      <c r="C15" s="23"/>
      <c r="D15" s="39"/>
      <c r="E15" s="296"/>
      <c r="F15" s="303" t="s">
        <v>136</v>
      </c>
      <c r="G15" s="303"/>
      <c r="H15" s="62">
        <f>+'Balance General'!F8</f>
        <v>1365299.23</v>
      </c>
      <c r="I15" s="62"/>
      <c r="J15" s="62">
        <f>+'Balance General'!G8</f>
        <v>1122317.73</v>
      </c>
      <c r="K15" s="62"/>
      <c r="L15" s="63">
        <f t="shared" ref="L15:L20" si="0">+H15-J15</f>
        <v>242981.5</v>
      </c>
      <c r="M15" s="62"/>
      <c r="N15" s="51"/>
      <c r="O15" s="24"/>
      <c r="P15" s="16"/>
      <c r="S15" s="17"/>
      <c r="T15" s="17"/>
      <c r="U15" s="18"/>
    </row>
    <row r="16" spans="3:21" ht="19.5" customHeight="1">
      <c r="C16" s="23"/>
      <c r="D16" s="39"/>
      <c r="E16" s="296"/>
      <c r="F16" s="303" t="s">
        <v>137</v>
      </c>
      <c r="G16" s="304"/>
      <c r="H16" s="62">
        <f>+'Balance General'!F14</f>
        <v>161124585.90000001</v>
      </c>
      <c r="I16" s="62"/>
      <c r="J16" s="62">
        <f>+'Balance General'!G14</f>
        <v>161124585.90000001</v>
      </c>
      <c r="K16" s="62"/>
      <c r="L16" s="63">
        <f t="shared" si="0"/>
        <v>0</v>
      </c>
      <c r="M16" s="62"/>
      <c r="N16" s="51"/>
      <c r="O16" s="24"/>
      <c r="P16" s="16"/>
      <c r="S16" s="17"/>
      <c r="T16" s="17"/>
      <c r="U16" s="18"/>
    </row>
    <row r="17" spans="3:21" ht="19.5" customHeight="1">
      <c r="C17" s="23"/>
      <c r="D17" s="39"/>
      <c r="E17" s="296"/>
      <c r="F17" s="303" t="s">
        <v>138</v>
      </c>
      <c r="G17" s="304"/>
      <c r="H17" s="62">
        <f>+'Balance General'!F22</f>
        <v>4940037.6700000018</v>
      </c>
      <c r="I17" s="62"/>
      <c r="J17" s="62">
        <f>+'Balance General'!G22</f>
        <v>4918418.7900000066</v>
      </c>
      <c r="K17" s="62"/>
      <c r="L17" s="63">
        <f t="shared" si="0"/>
        <v>21618.879999995232</v>
      </c>
      <c r="M17" s="62"/>
      <c r="N17" s="51"/>
      <c r="O17" s="24"/>
      <c r="P17" s="16"/>
      <c r="S17" s="17"/>
      <c r="T17" s="17"/>
      <c r="U17" s="18"/>
    </row>
    <row r="18" spans="3:21" ht="19.5" customHeight="1">
      <c r="C18" s="23"/>
      <c r="D18" s="39"/>
      <c r="E18" s="296"/>
      <c r="F18" s="303" t="s">
        <v>139</v>
      </c>
      <c r="G18" s="304"/>
      <c r="H18" s="62">
        <f>+'Balance General'!F45</f>
        <v>4297205.47</v>
      </c>
      <c r="I18" s="62"/>
      <c r="J18" s="62">
        <f>+'Balance General'!G45</f>
        <v>4425151.03</v>
      </c>
      <c r="K18" s="62"/>
      <c r="L18" s="63">
        <f t="shared" si="0"/>
        <v>-127945.56000000052</v>
      </c>
      <c r="M18" s="62"/>
      <c r="N18" s="51"/>
      <c r="O18" s="24"/>
      <c r="P18" s="16"/>
      <c r="S18" s="17"/>
      <c r="T18" s="17"/>
      <c r="U18" s="18"/>
    </row>
    <row r="19" spans="3:21" ht="19.5" customHeight="1">
      <c r="C19" s="23"/>
      <c r="D19" s="39"/>
      <c r="E19" s="305"/>
      <c r="F19" s="306" t="s">
        <v>140</v>
      </c>
      <c r="G19" s="304"/>
      <c r="H19" s="64">
        <f>+'Balance General'!F51</f>
        <v>5803372.5800000001</v>
      </c>
      <c r="I19" s="64"/>
      <c r="J19" s="64">
        <f>+'Balance General'!G51</f>
        <v>5826099.3300000001</v>
      </c>
      <c r="K19" s="64"/>
      <c r="L19" s="63">
        <f t="shared" si="0"/>
        <v>-22726.75</v>
      </c>
      <c r="M19" s="62"/>
      <c r="N19" s="51"/>
      <c r="O19" s="24"/>
      <c r="P19" s="16"/>
      <c r="S19" s="17"/>
      <c r="T19" s="17"/>
      <c r="U19" s="18"/>
    </row>
    <row r="20" spans="3:21" ht="19.5" customHeight="1">
      <c r="C20" s="23"/>
      <c r="D20" s="39"/>
      <c r="E20" s="305"/>
      <c r="F20" s="303" t="s">
        <v>141</v>
      </c>
      <c r="G20" s="304"/>
      <c r="H20" s="66">
        <f>+'Balance General'!F59</f>
        <v>58685.469999999972</v>
      </c>
      <c r="I20" s="64"/>
      <c r="J20" s="66">
        <f>+'Balance General'!G59</f>
        <v>60150.619999999995</v>
      </c>
      <c r="K20" s="64"/>
      <c r="L20" s="67">
        <f t="shared" si="0"/>
        <v>-1465.1500000000233</v>
      </c>
      <c r="M20" s="62"/>
      <c r="N20" s="51"/>
      <c r="O20" s="24"/>
      <c r="P20" s="16"/>
      <c r="S20" s="17"/>
      <c r="T20" s="17"/>
      <c r="U20" s="18"/>
    </row>
    <row r="21" spans="3:21" ht="5.25" hidden="1" customHeight="1">
      <c r="C21" s="23"/>
      <c r="D21" s="39"/>
      <c r="E21" s="296"/>
      <c r="F21" s="304"/>
      <c r="G21" s="304"/>
      <c r="H21" s="69"/>
      <c r="I21" s="69"/>
      <c r="J21" s="69"/>
      <c r="K21" s="69"/>
      <c r="L21" s="70"/>
      <c r="M21" s="69"/>
      <c r="N21" s="40"/>
      <c r="O21" s="24"/>
      <c r="P21" s="16"/>
      <c r="S21" s="25"/>
      <c r="T21" s="17"/>
      <c r="U21" s="18"/>
    </row>
    <row r="22" spans="3:21" ht="21" customHeight="1" thickBot="1">
      <c r="C22" s="23"/>
      <c r="D22" s="39"/>
      <c r="E22" s="296"/>
      <c r="F22" s="297"/>
      <c r="G22" s="307" t="s">
        <v>85</v>
      </c>
      <c r="H22" s="71">
        <f>SUM(H15:H20)</f>
        <v>177589186.32000002</v>
      </c>
      <c r="I22" s="72"/>
      <c r="J22" s="71">
        <f>SUM(J15:J20)</f>
        <v>177476723.40000004</v>
      </c>
      <c r="K22" s="72"/>
      <c r="L22" s="73">
        <f>SUM(L15:L20)</f>
        <v>112462.91999999469</v>
      </c>
      <c r="M22" s="72"/>
      <c r="N22" s="51"/>
      <c r="O22" s="24"/>
      <c r="P22" s="16"/>
      <c r="S22" s="17"/>
      <c r="T22" s="17"/>
      <c r="U22" s="18"/>
    </row>
    <row r="23" spans="3:21" ht="8.25" customHeight="1" thickTop="1">
      <c r="C23" s="23"/>
      <c r="D23" s="39"/>
      <c r="E23" s="305"/>
      <c r="F23" s="297"/>
      <c r="G23" s="297"/>
      <c r="H23" s="65"/>
      <c r="I23" s="65"/>
      <c r="J23" s="65"/>
      <c r="K23" s="65"/>
      <c r="L23" s="65"/>
      <c r="M23" s="65"/>
      <c r="N23" s="40"/>
      <c r="O23" s="24"/>
      <c r="P23" s="16"/>
      <c r="S23" s="17"/>
      <c r="T23" s="17"/>
      <c r="U23" s="18"/>
    </row>
    <row r="24" spans="3:21" ht="12.75" customHeight="1">
      <c r="C24" s="23"/>
      <c r="D24" s="39"/>
      <c r="E24" s="296"/>
      <c r="F24" s="307" t="s">
        <v>126</v>
      </c>
      <c r="G24" s="308"/>
      <c r="H24" s="65"/>
      <c r="I24" s="65"/>
      <c r="J24" s="65"/>
      <c r="K24" s="65"/>
      <c r="L24" s="65"/>
      <c r="M24" s="65"/>
      <c r="N24" s="40"/>
      <c r="O24" s="24"/>
      <c r="P24" s="16"/>
      <c r="S24" s="17"/>
      <c r="T24" s="17"/>
      <c r="U24" s="18"/>
    </row>
    <row r="25" spans="3:21" ht="6" customHeight="1">
      <c r="C25" s="23"/>
      <c r="D25" s="39"/>
      <c r="E25" s="305"/>
      <c r="F25" s="297"/>
      <c r="G25" s="297"/>
      <c r="H25" s="65"/>
      <c r="I25" s="65"/>
      <c r="J25" s="65"/>
      <c r="K25" s="65"/>
      <c r="L25" s="65"/>
      <c r="M25" s="65"/>
      <c r="N25" s="40"/>
      <c r="O25" s="24"/>
      <c r="P25" s="16"/>
      <c r="S25" s="17"/>
      <c r="T25" s="17"/>
      <c r="U25" s="18"/>
    </row>
    <row r="26" spans="3:21" ht="14.25" customHeight="1">
      <c r="C26" s="23"/>
      <c r="D26" s="39"/>
      <c r="E26" s="309" t="s">
        <v>112</v>
      </c>
      <c r="F26" s="310"/>
      <c r="G26" s="297"/>
      <c r="H26" s="65"/>
      <c r="I26" s="65"/>
      <c r="J26" s="65"/>
      <c r="K26" s="65"/>
      <c r="L26" s="65"/>
      <c r="M26" s="65"/>
      <c r="N26" s="40"/>
      <c r="O26" s="24"/>
      <c r="P26" s="16"/>
      <c r="S26" s="17"/>
      <c r="T26" s="17"/>
      <c r="U26" s="18"/>
    </row>
    <row r="27" spans="3:21" ht="21" customHeight="1">
      <c r="C27" s="23"/>
      <c r="D27" s="39"/>
      <c r="E27" s="305"/>
      <c r="F27" s="314" t="s">
        <v>142</v>
      </c>
      <c r="G27" s="314"/>
      <c r="H27" s="62">
        <f>+'Balance General'!F67</f>
        <v>663010.06000000006</v>
      </c>
      <c r="I27" s="62"/>
      <c r="J27" s="62">
        <f>+'Balance General'!G67</f>
        <v>636467.25</v>
      </c>
      <c r="K27" s="62"/>
      <c r="L27" s="63">
        <f>+H27-J27</f>
        <v>26542.810000000056</v>
      </c>
      <c r="M27" s="62"/>
      <c r="N27" s="40"/>
      <c r="O27" s="24"/>
      <c r="P27" s="16"/>
      <c r="S27" s="17"/>
      <c r="T27" s="17"/>
      <c r="U27" s="18"/>
    </row>
    <row r="28" spans="3:21" ht="21" customHeight="1">
      <c r="C28" s="23"/>
      <c r="D28" s="39"/>
      <c r="E28" s="305"/>
      <c r="F28" s="303" t="s">
        <v>143</v>
      </c>
      <c r="G28" s="303"/>
      <c r="H28" s="69">
        <f>+'Balance General'!F73</f>
        <v>106014157.45</v>
      </c>
      <c r="I28" s="65"/>
      <c r="J28" s="69">
        <f>+'Balance General'!G73</f>
        <v>106042019.3</v>
      </c>
      <c r="K28" s="69"/>
      <c r="L28" s="63">
        <f>+H28-J28</f>
        <v>-27861.84999999404</v>
      </c>
      <c r="M28" s="62"/>
      <c r="N28" s="40"/>
      <c r="O28" s="24"/>
      <c r="P28" s="16"/>
      <c r="S28" s="17"/>
      <c r="T28" s="17"/>
      <c r="U28" s="18"/>
    </row>
    <row r="29" spans="3:21" ht="21" customHeight="1">
      <c r="C29" s="23"/>
      <c r="D29" s="39"/>
      <c r="E29" s="296"/>
      <c r="F29" s="303" t="s">
        <v>144</v>
      </c>
      <c r="G29" s="303"/>
      <c r="H29" s="74">
        <f>+'Balance General'!F77</f>
        <v>564684.73</v>
      </c>
      <c r="I29" s="69"/>
      <c r="J29" s="74">
        <f>+'Balance General'!G77</f>
        <v>588242.53</v>
      </c>
      <c r="K29" s="69"/>
      <c r="L29" s="67">
        <f>+H29-J29</f>
        <v>-23557.800000000047</v>
      </c>
      <c r="M29" s="62"/>
      <c r="N29" s="41"/>
      <c r="O29" s="24"/>
      <c r="P29" s="16"/>
      <c r="S29" s="17"/>
      <c r="T29" s="17"/>
      <c r="U29" s="18"/>
    </row>
    <row r="30" spans="3:21" ht="4.5" hidden="1" customHeight="1">
      <c r="C30" s="23"/>
      <c r="D30" s="39"/>
      <c r="E30" s="296"/>
      <c r="F30" s="297"/>
      <c r="G30" s="297"/>
      <c r="H30" s="69"/>
      <c r="I30" s="69"/>
      <c r="J30" s="69"/>
      <c r="K30" s="69"/>
      <c r="L30" s="70"/>
      <c r="M30" s="69"/>
      <c r="N30" s="40"/>
      <c r="O30" s="24"/>
      <c r="P30" s="16"/>
      <c r="S30" s="17"/>
      <c r="T30" s="17"/>
      <c r="U30" s="18"/>
    </row>
    <row r="31" spans="3:21" ht="21" customHeight="1">
      <c r="C31" s="23"/>
      <c r="D31" s="39"/>
      <c r="E31" s="296"/>
      <c r="F31" s="297"/>
      <c r="G31" s="311" t="s">
        <v>86</v>
      </c>
      <c r="H31" s="75">
        <f>SUM(H27:H29)</f>
        <v>107241852.24000001</v>
      </c>
      <c r="I31" s="72"/>
      <c r="J31" s="75">
        <f>+J27+J28+J29</f>
        <v>107266729.08</v>
      </c>
      <c r="K31" s="72"/>
      <c r="L31" s="76">
        <f>SUM(L27:L29)</f>
        <v>-24876.83999999403</v>
      </c>
      <c r="M31" s="72"/>
      <c r="N31" s="40"/>
      <c r="O31" s="24"/>
      <c r="P31" s="16"/>
      <c r="S31" s="17"/>
      <c r="T31" s="17"/>
      <c r="U31" s="18"/>
    </row>
    <row r="32" spans="3:21" ht="9.75" hidden="1" customHeight="1">
      <c r="C32" s="23"/>
      <c r="D32" s="39"/>
      <c r="E32" s="296"/>
      <c r="F32" s="297"/>
      <c r="G32" s="304"/>
      <c r="H32" s="65"/>
      <c r="I32" s="65"/>
      <c r="J32" s="65"/>
      <c r="K32" s="65"/>
      <c r="L32" s="65"/>
      <c r="M32" s="65"/>
      <c r="N32" s="40"/>
      <c r="O32" s="24"/>
      <c r="P32" s="16"/>
      <c r="S32" s="17"/>
      <c r="T32" s="17"/>
      <c r="U32" s="18"/>
    </row>
    <row r="33" spans="3:21" ht="6" hidden="1" customHeight="1">
      <c r="C33" s="23"/>
      <c r="D33" s="39"/>
      <c r="E33" s="296"/>
      <c r="F33" s="304"/>
      <c r="G33" s="304"/>
      <c r="H33" s="65"/>
      <c r="I33" s="65"/>
      <c r="J33" s="65"/>
      <c r="K33" s="65"/>
      <c r="L33" s="65"/>
      <c r="M33" s="65"/>
      <c r="N33" s="40"/>
      <c r="O33" s="24"/>
      <c r="P33" s="16"/>
      <c r="S33" s="17"/>
      <c r="T33" s="17"/>
      <c r="U33" s="18"/>
    </row>
    <row r="34" spans="3:21" ht="21" customHeight="1">
      <c r="C34" s="23"/>
      <c r="D34" s="39"/>
      <c r="E34" s="309" t="s">
        <v>119</v>
      </c>
      <c r="F34" s="312"/>
      <c r="G34" s="304"/>
      <c r="H34" s="65"/>
      <c r="I34" s="65"/>
      <c r="J34" s="65"/>
      <c r="K34" s="65"/>
      <c r="L34" s="65"/>
      <c r="M34" s="65"/>
      <c r="N34" s="40"/>
      <c r="O34" s="24"/>
      <c r="P34" s="16"/>
      <c r="S34" s="17"/>
      <c r="T34" s="17"/>
      <c r="U34" s="18"/>
    </row>
    <row r="35" spans="3:21" ht="21" customHeight="1">
      <c r="C35" s="23"/>
      <c r="D35" s="39"/>
      <c r="E35" s="296"/>
      <c r="F35" s="303" t="s">
        <v>8</v>
      </c>
      <c r="G35" s="304"/>
      <c r="H35" s="62">
        <f>+'Balance General'!F84</f>
        <v>146209784.30000001</v>
      </c>
      <c r="I35" s="62"/>
      <c r="J35" s="62">
        <f>+'Balance General'!G84</f>
        <v>146012784.30000001</v>
      </c>
      <c r="K35" s="62"/>
      <c r="L35" s="63">
        <f>+H35-J35</f>
        <v>197000</v>
      </c>
      <c r="M35" s="62"/>
      <c r="N35" s="40"/>
      <c r="O35" s="24"/>
      <c r="P35" s="16"/>
      <c r="S35" s="17"/>
      <c r="T35" s="17"/>
      <c r="U35" s="18"/>
    </row>
    <row r="36" spans="3:21" ht="21" customHeight="1">
      <c r="C36" s="23"/>
      <c r="D36" s="39"/>
      <c r="E36" s="296"/>
      <c r="F36" s="303" t="s">
        <v>107</v>
      </c>
      <c r="G36" s="304"/>
      <c r="H36" s="62">
        <f>+'Balance General'!F104</f>
        <v>142902446.62</v>
      </c>
      <c r="I36" s="62"/>
      <c r="J36" s="62">
        <f>+'Balance General'!G104</f>
        <v>143271649.94</v>
      </c>
      <c r="K36" s="62"/>
      <c r="L36" s="63">
        <f>+H36-J36</f>
        <v>-369203.31999999285</v>
      </c>
      <c r="M36" s="62"/>
      <c r="N36" s="40"/>
      <c r="O36" s="26"/>
      <c r="P36" s="16"/>
      <c r="S36" s="17"/>
      <c r="T36" s="17"/>
      <c r="U36" s="18"/>
    </row>
    <row r="37" spans="3:21" ht="21" customHeight="1">
      <c r="C37" s="23"/>
      <c r="D37" s="39"/>
      <c r="E37" s="296"/>
      <c r="F37" s="303" t="s">
        <v>116</v>
      </c>
      <c r="G37" s="304"/>
      <c r="H37" s="62">
        <f>+'Balance General'!F111</f>
        <v>-222414238.99000001</v>
      </c>
      <c r="I37" s="62"/>
      <c r="J37" s="62">
        <f>+'Balance General'!G111</f>
        <v>-222589942.30000001</v>
      </c>
      <c r="K37" s="62"/>
      <c r="L37" s="63">
        <f>+H37-J37</f>
        <v>175703.31000000238</v>
      </c>
      <c r="M37" s="62"/>
      <c r="N37" s="40"/>
      <c r="O37" s="26"/>
      <c r="P37" s="16"/>
      <c r="S37" s="17"/>
      <c r="T37" s="17"/>
      <c r="U37" s="18"/>
    </row>
    <row r="38" spans="3:21" ht="21" customHeight="1">
      <c r="C38" s="23"/>
      <c r="D38" s="39"/>
      <c r="E38" s="296"/>
      <c r="F38" s="304" t="s">
        <v>124</v>
      </c>
      <c r="G38" s="304"/>
      <c r="H38" s="68">
        <f>+'Balance General'!F112</f>
        <v>3649342.15</v>
      </c>
      <c r="I38" s="62"/>
      <c r="J38" s="68">
        <f>+'Balance General'!G112</f>
        <v>3515502.38</v>
      </c>
      <c r="K38" s="62"/>
      <c r="L38" s="67">
        <f>+H38-J38</f>
        <v>133839.77000000002</v>
      </c>
      <c r="M38" s="62"/>
      <c r="N38" s="40"/>
      <c r="O38" s="26"/>
      <c r="P38" s="16"/>
      <c r="S38" s="17"/>
      <c r="T38" s="17"/>
      <c r="U38" s="18"/>
    </row>
    <row r="39" spans="3:21" ht="4.5" customHeight="1">
      <c r="C39" s="23"/>
      <c r="D39" s="39"/>
      <c r="E39" s="296"/>
      <c r="F39" s="297"/>
      <c r="G39" s="304"/>
      <c r="H39" s="69"/>
      <c r="I39" s="69"/>
      <c r="J39" s="69"/>
      <c r="K39" s="69"/>
      <c r="L39" s="70"/>
      <c r="M39" s="69"/>
      <c r="N39" s="40"/>
      <c r="O39" s="24"/>
      <c r="P39" s="16"/>
      <c r="Q39" s="27"/>
      <c r="S39" s="17"/>
      <c r="T39" s="17"/>
      <c r="U39" s="18"/>
    </row>
    <row r="40" spans="3:21" ht="21" customHeight="1">
      <c r="C40" s="23"/>
      <c r="D40" s="39"/>
      <c r="E40" s="296"/>
      <c r="F40" s="297"/>
      <c r="G40" s="307" t="s">
        <v>87</v>
      </c>
      <c r="H40" s="77">
        <f>SUM(H35:H39)</f>
        <v>70347334.080000013</v>
      </c>
      <c r="I40" s="78"/>
      <c r="J40" s="77">
        <f>SUM(J35:J39)</f>
        <v>70209994.319999993</v>
      </c>
      <c r="K40" s="78"/>
      <c r="L40" s="79">
        <f>SUM(L35:L39)</f>
        <v>137339.76000000956</v>
      </c>
      <c r="M40" s="78"/>
      <c r="N40" s="40"/>
      <c r="O40" s="24"/>
      <c r="P40" s="16"/>
      <c r="Q40" s="27"/>
      <c r="S40" s="17"/>
      <c r="T40" s="17"/>
      <c r="U40" s="18"/>
    </row>
    <row r="41" spans="3:21" ht="8.25" customHeight="1">
      <c r="C41" s="23"/>
      <c r="D41" s="39"/>
      <c r="E41" s="296"/>
      <c r="F41" s="297"/>
      <c r="G41" s="304"/>
      <c r="H41" s="80"/>
      <c r="I41" s="80"/>
      <c r="J41" s="80"/>
      <c r="K41" s="80"/>
      <c r="L41" s="81"/>
      <c r="M41" s="80"/>
      <c r="N41" s="40"/>
      <c r="O41" s="24"/>
      <c r="P41" s="16"/>
      <c r="Q41" s="27"/>
      <c r="S41" s="17"/>
      <c r="T41" s="17"/>
      <c r="U41" s="18"/>
    </row>
    <row r="42" spans="3:21" ht="7.5" customHeight="1">
      <c r="C42" s="23"/>
      <c r="D42" s="39"/>
      <c r="E42" s="296"/>
      <c r="F42" s="297"/>
      <c r="G42" s="304"/>
      <c r="H42" s="69"/>
      <c r="I42" s="69"/>
      <c r="J42" s="69"/>
      <c r="K42" s="69"/>
      <c r="L42" s="70"/>
      <c r="M42" s="69"/>
      <c r="N42" s="40"/>
      <c r="O42" s="24"/>
      <c r="P42" s="16"/>
      <c r="Q42" s="27"/>
      <c r="S42" s="17"/>
      <c r="T42" s="17"/>
      <c r="U42" s="18"/>
    </row>
    <row r="43" spans="3:21" ht="21" customHeight="1" thickBot="1">
      <c r="C43" s="23"/>
      <c r="D43" s="39"/>
      <c r="E43" s="296"/>
      <c r="F43" s="297"/>
      <c r="G43" s="307" t="s">
        <v>88</v>
      </c>
      <c r="H43" s="71">
        <f>+H31+H40</f>
        <v>177589186.32000002</v>
      </c>
      <c r="I43" s="72"/>
      <c r="J43" s="71">
        <f>+J31+J40</f>
        <v>177476723.39999998</v>
      </c>
      <c r="K43" s="72"/>
      <c r="L43" s="73">
        <f>+L31+L40</f>
        <v>112462.92000001553</v>
      </c>
      <c r="M43" s="72"/>
      <c r="N43" s="41"/>
      <c r="O43" s="24"/>
      <c r="P43" s="16"/>
      <c r="S43" s="17"/>
      <c r="T43" s="17"/>
      <c r="U43" s="18"/>
    </row>
    <row r="44" spans="3:21" ht="6.75" customHeight="1" thickTop="1">
      <c r="C44" s="23"/>
      <c r="D44" s="42"/>
      <c r="E44" s="43"/>
      <c r="F44" s="82"/>
      <c r="G44" s="82"/>
      <c r="H44" s="82"/>
      <c r="I44" s="82"/>
      <c r="J44" s="82"/>
      <c r="K44" s="82"/>
      <c r="L44" s="82"/>
      <c r="M44" s="82"/>
      <c r="N44" s="44"/>
      <c r="O44" s="24"/>
      <c r="P44" s="16"/>
      <c r="Q44" s="28"/>
      <c r="S44" s="17"/>
      <c r="T44" s="17"/>
      <c r="U44" s="18"/>
    </row>
    <row r="45" spans="3:21">
      <c r="C45" s="23"/>
      <c r="O45" s="49"/>
      <c r="P45" s="46"/>
    </row>
    <row r="46" spans="3:21">
      <c r="C46" s="23"/>
      <c r="O46" s="49"/>
      <c r="P46" s="46"/>
    </row>
    <row r="47" spans="3:21">
      <c r="C47" s="23"/>
      <c r="O47" s="49"/>
      <c r="P47" s="46"/>
    </row>
    <row r="48" spans="3:21">
      <c r="C48" s="23"/>
      <c r="H48" s="313"/>
      <c r="I48" s="313"/>
      <c r="O48" s="49"/>
      <c r="P48" s="46"/>
    </row>
    <row r="49" spans="3:16">
      <c r="C49" s="23"/>
      <c r="O49" s="49"/>
      <c r="P49" s="46"/>
    </row>
    <row r="50" spans="3:16">
      <c r="C50" s="23"/>
      <c r="O50" s="49"/>
      <c r="P50" s="46"/>
    </row>
    <row r="51" spans="3:16">
      <c r="C51" s="23"/>
      <c r="O51" s="49"/>
      <c r="P51" s="46"/>
    </row>
    <row r="52" spans="3:16">
      <c r="C52" s="23"/>
      <c r="O52" s="49"/>
      <c r="P52" s="46"/>
    </row>
    <row r="53" spans="3:16">
      <c r="C53" s="23"/>
      <c r="O53" s="49"/>
      <c r="P53" s="46"/>
    </row>
    <row r="54" spans="3:16" ht="15.75" thickBot="1">
      <c r="C54" s="29"/>
      <c r="D54" s="30"/>
      <c r="E54" s="31"/>
      <c r="F54" s="31"/>
      <c r="G54" s="31"/>
      <c r="H54" s="31"/>
      <c r="I54" s="31"/>
      <c r="J54" s="31"/>
      <c r="K54" s="31"/>
      <c r="L54" s="59"/>
      <c r="M54" s="31"/>
      <c r="N54" s="31"/>
      <c r="O54" s="50"/>
      <c r="P54" s="46"/>
    </row>
    <row r="55" spans="3:16">
      <c r="E55" s="32"/>
      <c r="H55" s="33"/>
      <c r="I55" s="33"/>
    </row>
    <row r="59" spans="3:16" ht="21.75" customHeight="1"/>
    <row r="69" spans="8:11">
      <c r="H69" s="35"/>
      <c r="J69" s="36"/>
      <c r="K69" s="36"/>
    </row>
    <row r="70" spans="8:11">
      <c r="H70" s="35"/>
      <c r="J70" s="36"/>
      <c r="K70" s="36"/>
    </row>
  </sheetData>
  <mergeCells count="5">
    <mergeCell ref="F27:G27"/>
    <mergeCell ref="E5:M5"/>
    <mergeCell ref="E7:M7"/>
    <mergeCell ref="E9:M9"/>
    <mergeCell ref="E11:M11"/>
  </mergeCells>
  <phoneticPr fontId="0" type="noConversion"/>
  <printOptions horizontalCentered="1"/>
  <pageMargins left="0" right="0.35433070866141736" top="0.74803149606299213" bottom="0.74803149606299213" header="0.98425196850393704" footer="0.51181102362204722"/>
  <pageSetup scale="84" orientation="portrait" r:id="rId1"/>
  <headerFooter alignWithMargins="0"/>
  <ignoredErrors>
    <ignoredError sqref="H40 J40 L40" emptyCellReferenc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H59"/>
  <sheetViews>
    <sheetView showGridLines="0" zoomScale="90" zoomScaleNormal="90" workbookViewId="0">
      <selection activeCell="H25" sqref="H25"/>
    </sheetView>
  </sheetViews>
  <sheetFormatPr baseColWidth="10" defaultColWidth="11.42578125" defaultRowHeight="12.75"/>
  <cols>
    <col min="1" max="1" width="2.28515625" style="2" customWidth="1"/>
    <col min="2" max="2" width="3.7109375" style="2" customWidth="1"/>
    <col min="3" max="3" width="56.5703125" style="2" customWidth="1"/>
    <col min="4" max="4" width="17.7109375" style="2" customWidth="1"/>
    <col min="5" max="5" width="17.42578125" style="2" customWidth="1"/>
    <col min="6" max="6" width="15.5703125" style="2" customWidth="1"/>
    <col min="7" max="7" width="17.42578125" style="2" customWidth="1"/>
    <col min="8" max="8" width="13.85546875" style="2" customWidth="1"/>
    <col min="9" max="12" width="11.42578125" style="2" customWidth="1"/>
    <col min="13" max="16384" width="11.42578125" style="2"/>
  </cols>
  <sheetData>
    <row r="1" spans="1:8" ht="21">
      <c r="A1" s="9"/>
      <c r="B1" s="11"/>
      <c r="C1" s="12"/>
      <c r="D1" s="12"/>
      <c r="E1" s="12"/>
      <c r="F1" s="12"/>
    </row>
    <row r="2" spans="1:8" ht="21">
      <c r="A2" s="9"/>
      <c r="B2" s="11"/>
      <c r="C2" s="12"/>
      <c r="D2" s="12"/>
      <c r="E2" s="12"/>
      <c r="F2" s="12"/>
    </row>
    <row r="3" spans="1:8" ht="44.25" customHeight="1">
      <c r="A3" s="324" t="s">
        <v>6</v>
      </c>
      <c r="B3" s="324"/>
      <c r="C3" s="324"/>
      <c r="D3" s="324"/>
      <c r="E3" s="324"/>
      <c r="F3" s="324"/>
      <c r="G3" s="324"/>
      <c r="H3" s="324"/>
    </row>
    <row r="4" spans="1:8" ht="15.75">
      <c r="A4" s="325" t="s">
        <v>148</v>
      </c>
      <c r="B4" s="325"/>
      <c r="C4" s="325"/>
      <c r="D4" s="325"/>
      <c r="E4" s="325"/>
      <c r="F4" s="325"/>
      <c r="G4" s="325"/>
      <c r="H4" s="325"/>
    </row>
    <row r="5" spans="1:8">
      <c r="A5" s="326" t="s">
        <v>1</v>
      </c>
      <c r="B5" s="326"/>
      <c r="C5" s="326"/>
      <c r="D5" s="326"/>
      <c r="E5" s="326"/>
      <c r="F5" s="326"/>
      <c r="G5" s="326"/>
      <c r="H5" s="326"/>
    </row>
    <row r="6" spans="1:8" ht="16.5" customHeight="1">
      <c r="A6" s="3"/>
      <c r="B6" s="327" t="s">
        <v>75</v>
      </c>
      <c r="C6" s="328"/>
      <c r="D6" s="321" t="s">
        <v>147</v>
      </c>
      <c r="E6" s="321" t="s">
        <v>145</v>
      </c>
      <c r="F6" s="318" t="s">
        <v>128</v>
      </c>
      <c r="G6" s="45"/>
      <c r="H6" s="45"/>
    </row>
    <row r="7" spans="1:8" ht="17.25" hidden="1" customHeight="1">
      <c r="A7" s="3"/>
      <c r="B7" s="329"/>
      <c r="C7" s="330"/>
      <c r="D7" s="322"/>
      <c r="E7" s="322"/>
      <c r="F7" s="319"/>
      <c r="G7" s="45"/>
      <c r="H7" s="45"/>
    </row>
    <row r="8" spans="1:8" ht="12.75" customHeight="1">
      <c r="A8" s="3"/>
      <c r="B8" s="331"/>
      <c r="C8" s="332"/>
      <c r="D8" s="323"/>
      <c r="E8" s="323"/>
      <c r="F8" s="320"/>
      <c r="G8" s="45"/>
      <c r="H8" s="45"/>
    </row>
    <row r="9" spans="1:8" ht="26.1" customHeight="1">
      <c r="A9" s="3"/>
      <c r="B9" s="120"/>
      <c r="C9" s="97"/>
      <c r="D9" s="89" t="s">
        <v>120</v>
      </c>
      <c r="E9" s="89" t="s">
        <v>121</v>
      </c>
      <c r="F9" s="90" t="s">
        <v>122</v>
      </c>
      <c r="G9" s="53"/>
      <c r="H9" s="53"/>
    </row>
    <row r="10" spans="1:8" ht="21" customHeight="1">
      <c r="A10" s="3"/>
      <c r="B10" s="263" t="s">
        <v>130</v>
      </c>
      <c r="C10" s="143"/>
      <c r="D10" s="144">
        <f>SUM(D11:D16)</f>
        <v>4873898.87</v>
      </c>
      <c r="E10" s="144">
        <f>SUM(E11:E16)</f>
        <v>4565438.24</v>
      </c>
      <c r="F10" s="145">
        <f>D10-E10</f>
        <v>308460.62999999989</v>
      </c>
      <c r="G10" s="56"/>
      <c r="H10" s="54"/>
    </row>
    <row r="11" spans="1:8" ht="21" customHeight="1">
      <c r="A11" s="3"/>
      <c r="B11" s="128"/>
      <c r="C11" s="129" t="s">
        <v>100</v>
      </c>
      <c r="D11" s="130">
        <v>1632991.26</v>
      </c>
      <c r="E11" s="130">
        <v>1543441.24</v>
      </c>
      <c r="F11" s="131">
        <f t="shared" ref="F11:F16" si="0">+D11-E11</f>
        <v>89550.020000000019</v>
      </c>
      <c r="G11" s="56"/>
      <c r="H11" s="52"/>
    </row>
    <row r="12" spans="1:8" ht="21" customHeight="1">
      <c r="A12" s="3"/>
      <c r="B12" s="128"/>
      <c r="C12" s="129" t="s">
        <v>76</v>
      </c>
      <c r="D12" s="130">
        <v>244416.93</v>
      </c>
      <c r="E12" s="130">
        <v>155700.57999999999</v>
      </c>
      <c r="F12" s="131">
        <f t="shared" si="0"/>
        <v>88716.35</v>
      </c>
      <c r="G12" s="54"/>
      <c r="H12" s="52"/>
    </row>
    <row r="13" spans="1:8" ht="21" customHeight="1">
      <c r="A13" s="3"/>
      <c r="B13" s="128"/>
      <c r="C13" s="129" t="s">
        <v>101</v>
      </c>
      <c r="D13" s="130">
        <v>21260.1</v>
      </c>
      <c r="E13" s="130">
        <v>20544.099999999999</v>
      </c>
      <c r="F13" s="131">
        <f t="shared" si="0"/>
        <v>716</v>
      </c>
      <c r="G13" s="54"/>
      <c r="H13" s="52"/>
    </row>
    <row r="14" spans="1:8" ht="21" customHeight="1">
      <c r="A14" s="3"/>
      <c r="B14" s="128"/>
      <c r="C14" s="129" t="s">
        <v>78</v>
      </c>
      <c r="D14" s="130">
        <v>1044944.98</v>
      </c>
      <c r="E14" s="130">
        <v>917151.15</v>
      </c>
      <c r="F14" s="131">
        <f t="shared" si="0"/>
        <v>127793.82999999996</v>
      </c>
      <c r="G14" s="54"/>
      <c r="H14" s="52"/>
    </row>
    <row r="15" spans="1:8" ht="21" customHeight="1">
      <c r="A15" s="3"/>
      <c r="B15" s="128"/>
      <c r="C15" s="129" t="s">
        <v>77</v>
      </c>
      <c r="D15" s="130">
        <v>1809718.77</v>
      </c>
      <c r="E15" s="130">
        <v>1809718.77</v>
      </c>
      <c r="F15" s="131">
        <f t="shared" si="0"/>
        <v>0</v>
      </c>
      <c r="G15" s="56"/>
      <c r="H15" s="52"/>
    </row>
    <row r="16" spans="1:8" ht="21" customHeight="1">
      <c r="A16" s="3"/>
      <c r="B16" s="128"/>
      <c r="C16" s="129" t="s">
        <v>79</v>
      </c>
      <c r="D16" s="132">
        <v>120566.83</v>
      </c>
      <c r="E16" s="132">
        <v>118882.4</v>
      </c>
      <c r="F16" s="133">
        <f t="shared" si="0"/>
        <v>1684.4300000000076</v>
      </c>
      <c r="G16" s="54"/>
      <c r="H16" s="52"/>
    </row>
    <row r="17" spans="1:8" ht="7.5" customHeight="1">
      <c r="A17" s="3"/>
      <c r="B17" s="120"/>
      <c r="C17" s="97"/>
      <c r="D17" s="98"/>
      <c r="E17" s="98"/>
      <c r="F17" s="99"/>
      <c r="G17" s="54"/>
      <c r="H17" s="52"/>
    </row>
    <row r="18" spans="1:8" ht="21" customHeight="1">
      <c r="A18" s="3"/>
      <c r="B18" s="264" t="s">
        <v>131</v>
      </c>
      <c r="C18" s="143"/>
      <c r="D18" s="144">
        <f>SUM(D19:D21)</f>
        <v>36994.480000000003</v>
      </c>
      <c r="E18" s="144">
        <f>SUM(E19:E21)</f>
        <v>34374.78</v>
      </c>
      <c r="F18" s="145">
        <f>D18-E18</f>
        <v>2619.7000000000044</v>
      </c>
      <c r="G18" s="54"/>
      <c r="H18" s="54"/>
    </row>
    <row r="19" spans="1:8" ht="21" hidden="1" customHeight="1">
      <c r="A19" s="3"/>
      <c r="B19" s="120"/>
      <c r="C19" s="94"/>
      <c r="D19" s="95"/>
      <c r="E19" s="95"/>
      <c r="F19" s="96"/>
      <c r="G19" s="54"/>
      <c r="H19" s="52"/>
    </row>
    <row r="20" spans="1:8" ht="21" hidden="1" customHeight="1">
      <c r="A20" s="3"/>
      <c r="B20" s="120"/>
      <c r="C20" s="94"/>
      <c r="D20" s="95"/>
      <c r="E20" s="95"/>
      <c r="F20" s="96"/>
      <c r="G20" s="54"/>
      <c r="H20" s="52"/>
    </row>
    <row r="21" spans="1:8" ht="21" customHeight="1">
      <c r="A21" s="3"/>
      <c r="B21" s="120"/>
      <c r="C21" s="129" t="s">
        <v>109</v>
      </c>
      <c r="D21" s="132">
        <v>36994.480000000003</v>
      </c>
      <c r="E21" s="132">
        <v>34374.78</v>
      </c>
      <c r="F21" s="133">
        <f>+D21-E21</f>
        <v>2619.7000000000044</v>
      </c>
      <c r="G21" s="54"/>
      <c r="H21" s="52"/>
    </row>
    <row r="22" spans="1:8" ht="6" hidden="1" customHeight="1">
      <c r="A22" s="3"/>
      <c r="B22" s="121"/>
      <c r="C22" s="100"/>
      <c r="D22" s="101"/>
      <c r="E22" s="101"/>
      <c r="F22" s="102"/>
      <c r="G22" s="54"/>
      <c r="H22" s="52"/>
    </row>
    <row r="23" spans="1:8" ht="6.75" customHeight="1">
      <c r="A23" s="3"/>
      <c r="B23" s="120"/>
      <c r="C23" s="97"/>
      <c r="D23" s="103"/>
      <c r="E23" s="103"/>
      <c r="F23" s="99"/>
      <c r="G23" s="54"/>
      <c r="H23" s="52"/>
    </row>
    <row r="24" spans="1:8" ht="16.5" thickBot="1">
      <c r="A24" s="3"/>
      <c r="B24" s="150" t="s">
        <v>80</v>
      </c>
      <c r="C24" s="138"/>
      <c r="D24" s="139">
        <f>D10+D18+D22</f>
        <v>4910893.3500000006</v>
      </c>
      <c r="E24" s="139">
        <f>E10+E18+E22</f>
        <v>4599813.0200000005</v>
      </c>
      <c r="F24" s="151">
        <f>+F10+F18</f>
        <v>311080.3299999999</v>
      </c>
      <c r="G24" s="54"/>
      <c r="H24" s="54"/>
    </row>
    <row r="25" spans="1:8" ht="9" customHeight="1" thickTop="1">
      <c r="A25" s="3"/>
      <c r="B25" s="97"/>
      <c r="C25" s="97"/>
      <c r="D25" s="104"/>
      <c r="E25" s="104"/>
      <c r="F25" s="105"/>
      <c r="G25" s="52"/>
      <c r="H25" s="52"/>
    </row>
    <row r="26" spans="1:8" ht="15.75">
      <c r="A26" s="3"/>
      <c r="B26" s="122" t="s">
        <v>81</v>
      </c>
      <c r="C26" s="106"/>
      <c r="D26" s="107"/>
      <c r="E26" s="107"/>
      <c r="F26" s="108"/>
      <c r="G26" s="52"/>
      <c r="H26" s="52"/>
    </row>
    <row r="27" spans="1:8" ht="5.25" customHeight="1">
      <c r="A27" s="3"/>
      <c r="B27" s="123"/>
      <c r="C27" s="97"/>
      <c r="D27" s="103"/>
      <c r="E27" s="103"/>
      <c r="F27" s="99"/>
      <c r="G27" s="52"/>
      <c r="H27" s="52"/>
    </row>
    <row r="28" spans="1:8" ht="20.45" customHeight="1">
      <c r="A28" s="3"/>
      <c r="B28" s="142" t="s">
        <v>108</v>
      </c>
      <c r="C28" s="143"/>
      <c r="D28" s="144">
        <f>SUM(D29:D32)</f>
        <v>1261551.1999999997</v>
      </c>
      <c r="E28" s="144">
        <f>SUM(E29:E32)</f>
        <v>1084310.6399999999</v>
      </c>
      <c r="F28" s="145">
        <f>D28-E28</f>
        <v>177240.55999999982</v>
      </c>
      <c r="G28" s="54"/>
      <c r="H28" s="54"/>
    </row>
    <row r="29" spans="1:8" ht="21" customHeight="1">
      <c r="A29" s="3"/>
      <c r="B29" s="134"/>
      <c r="C29" s="262" t="s">
        <v>132</v>
      </c>
      <c r="D29" s="135">
        <v>998505.95</v>
      </c>
      <c r="E29" s="135">
        <v>856527.39</v>
      </c>
      <c r="F29" s="131">
        <f>+D29-E29</f>
        <v>141978.55999999994</v>
      </c>
      <c r="G29" s="54"/>
      <c r="H29" s="52"/>
    </row>
    <row r="30" spans="1:8" ht="21" customHeight="1">
      <c r="A30" s="3"/>
      <c r="B30" s="136"/>
      <c r="C30" s="262" t="s">
        <v>133</v>
      </c>
      <c r="D30" s="135">
        <v>38865.69</v>
      </c>
      <c r="E30" s="135">
        <v>37261.96</v>
      </c>
      <c r="F30" s="131">
        <f>+D30-E30</f>
        <v>1603.7300000000032</v>
      </c>
      <c r="G30" s="54"/>
      <c r="H30" s="52"/>
    </row>
    <row r="31" spans="1:8" ht="21" customHeight="1">
      <c r="A31" s="3"/>
      <c r="B31" s="136"/>
      <c r="C31" s="262" t="s">
        <v>134</v>
      </c>
      <c r="D31" s="135">
        <v>99692.65</v>
      </c>
      <c r="E31" s="135">
        <v>69955.47</v>
      </c>
      <c r="F31" s="131">
        <f>+D31-E31</f>
        <v>29737.179999999993</v>
      </c>
      <c r="G31" s="54"/>
      <c r="H31" s="52"/>
    </row>
    <row r="32" spans="1:8" ht="21" customHeight="1">
      <c r="A32" s="3"/>
      <c r="B32" s="136"/>
      <c r="C32" s="262" t="s">
        <v>135</v>
      </c>
      <c r="D32" s="135">
        <v>124486.91</v>
      </c>
      <c r="E32" s="135">
        <v>120565.82</v>
      </c>
      <c r="F32" s="131">
        <f>+D32-E32</f>
        <v>3921.0899999999965</v>
      </c>
      <c r="G32" s="54"/>
      <c r="H32" s="52"/>
    </row>
    <row r="33" spans="1:8" ht="8.4499999999999993" customHeight="1">
      <c r="A33" s="3"/>
      <c r="B33" s="123"/>
      <c r="C33" s="110"/>
      <c r="D33" s="111"/>
      <c r="E33" s="111"/>
      <c r="F33" s="102"/>
      <c r="G33" s="54"/>
      <c r="H33" s="52"/>
    </row>
    <row r="34" spans="1:8" ht="10.5" hidden="1" customHeight="1">
      <c r="A34" s="3"/>
      <c r="B34" s="123"/>
      <c r="C34" s="97"/>
      <c r="D34" s="103"/>
      <c r="E34" s="103"/>
      <c r="F34" s="99"/>
      <c r="G34" s="54"/>
      <c r="H34" s="52"/>
    </row>
    <row r="35" spans="1:8" ht="16.5" hidden="1" customHeight="1" thickBot="1">
      <c r="A35" s="3"/>
      <c r="B35" s="142" t="s">
        <v>127</v>
      </c>
      <c r="C35" s="91"/>
      <c r="D35" s="92">
        <f>SUM(D36:D38)</f>
        <v>0</v>
      </c>
      <c r="E35" s="92">
        <f>SUM(E36:E38)</f>
        <v>0</v>
      </c>
      <c r="F35" s="93">
        <f>D35-E35</f>
        <v>0</v>
      </c>
      <c r="G35" s="56"/>
      <c r="H35" s="54"/>
    </row>
    <row r="36" spans="1:8" ht="21" hidden="1" customHeight="1" thickBot="1">
      <c r="A36" s="3"/>
      <c r="B36" s="124"/>
      <c r="C36" s="94" t="s">
        <v>105</v>
      </c>
      <c r="D36" s="112">
        <v>0</v>
      </c>
      <c r="E36" s="112">
        <v>0</v>
      </c>
      <c r="F36" s="113">
        <f>+D36-E36</f>
        <v>0</v>
      </c>
      <c r="G36" s="54"/>
      <c r="H36" s="52"/>
    </row>
    <row r="37" spans="1:8" ht="20.25" hidden="1" customHeight="1" thickBot="1">
      <c r="A37" s="3"/>
      <c r="B37" s="123"/>
      <c r="C37" s="129" t="s">
        <v>125</v>
      </c>
      <c r="D37" s="109">
        <v>0</v>
      </c>
      <c r="E37" s="109">
        <v>0</v>
      </c>
      <c r="F37" s="96">
        <f>+D37-E37</f>
        <v>0</v>
      </c>
      <c r="G37" s="54"/>
      <c r="H37" s="52"/>
    </row>
    <row r="38" spans="1:8" ht="36.75" hidden="1" customHeight="1" thickBot="1">
      <c r="A38" s="3"/>
      <c r="B38" s="125"/>
      <c r="C38" s="114" t="s">
        <v>103</v>
      </c>
      <c r="D38" s="115">
        <v>0</v>
      </c>
      <c r="E38" s="115">
        <v>0</v>
      </c>
      <c r="F38" s="116">
        <f>+D38-E38</f>
        <v>0</v>
      </c>
      <c r="G38" s="54"/>
      <c r="H38" s="52"/>
    </row>
    <row r="39" spans="1:8" ht="6.75" hidden="1" customHeight="1" thickBot="1">
      <c r="A39" s="3"/>
      <c r="B39" s="120"/>
      <c r="C39" s="97"/>
      <c r="D39" s="117"/>
      <c r="E39" s="117"/>
      <c r="F39" s="118"/>
      <c r="G39" s="54"/>
      <c r="H39" s="52"/>
    </row>
    <row r="40" spans="1:8" ht="16.5" thickBot="1">
      <c r="A40" s="3"/>
      <c r="B40" s="146" t="s">
        <v>82</v>
      </c>
      <c r="C40" s="147"/>
      <c r="D40" s="148">
        <f>D28+D35</f>
        <v>1261551.1999999997</v>
      </c>
      <c r="E40" s="148">
        <f>E28+E35</f>
        <v>1084310.6399999999</v>
      </c>
      <c r="F40" s="149">
        <f>F28+F35</f>
        <v>177240.55999999982</v>
      </c>
      <c r="G40" s="54"/>
      <c r="H40" s="55"/>
    </row>
    <row r="41" spans="1:8" ht="8.25" customHeight="1" thickTop="1" thickBot="1">
      <c r="A41" s="3"/>
      <c r="B41" s="97"/>
      <c r="C41" s="97"/>
      <c r="D41" s="83"/>
      <c r="E41" s="84"/>
      <c r="F41" s="85"/>
      <c r="G41" s="54"/>
      <c r="H41" s="52"/>
    </row>
    <row r="42" spans="1:8" ht="7.5" customHeight="1" thickTop="1">
      <c r="A42" s="3"/>
      <c r="B42" s="126"/>
      <c r="C42" s="127"/>
      <c r="D42" s="86"/>
      <c r="E42" s="87"/>
      <c r="F42" s="88"/>
      <c r="G42" s="54"/>
      <c r="H42" s="52"/>
    </row>
    <row r="43" spans="1:8" ht="16.5" thickBot="1">
      <c r="A43" s="3"/>
      <c r="B43" s="137" t="s">
        <v>129</v>
      </c>
      <c r="C43" s="138"/>
      <c r="D43" s="139">
        <f>+D24-D40</f>
        <v>3649342.1500000008</v>
      </c>
      <c r="E43" s="140">
        <f>E24-E40</f>
        <v>3515502.3800000008</v>
      </c>
      <c r="F43" s="141">
        <f>D43-E43</f>
        <v>133839.77000000002</v>
      </c>
      <c r="G43" s="54"/>
      <c r="H43" s="54"/>
    </row>
    <row r="44" spans="1:8" ht="16.5" thickTop="1">
      <c r="A44" s="9"/>
      <c r="B44" s="9"/>
      <c r="C44" s="9"/>
      <c r="D44" s="5"/>
      <c r="E44" s="5"/>
      <c r="F44" s="57"/>
    </row>
    <row r="45" spans="1:8" ht="15.75">
      <c r="A45" s="9"/>
      <c r="B45" s="9"/>
      <c r="C45" s="9"/>
      <c r="D45" s="5"/>
      <c r="E45" s="9"/>
      <c r="F45" s="9"/>
      <c r="G45" s="7"/>
      <c r="H45" s="7"/>
    </row>
    <row r="46" spans="1:8" ht="15.75">
      <c r="A46" s="9"/>
      <c r="B46" s="9"/>
      <c r="C46" s="9"/>
      <c r="D46" s="13"/>
      <c r="E46" s="9"/>
      <c r="F46" s="9"/>
      <c r="G46" s="7"/>
      <c r="H46" s="7"/>
    </row>
    <row r="47" spans="1:8" ht="15.75">
      <c r="A47" s="9"/>
      <c r="B47" s="9"/>
      <c r="C47" s="9"/>
      <c r="D47" s="9"/>
      <c r="E47" s="9"/>
      <c r="F47" s="9"/>
    </row>
    <row r="51" spans="2:6">
      <c r="B51" s="34"/>
      <c r="C51" s="34"/>
    </row>
    <row r="52" spans="2:6">
      <c r="B52" s="34"/>
      <c r="C52" s="34"/>
    </row>
    <row r="53" spans="2:6">
      <c r="B53" s="34"/>
      <c r="C53" s="34"/>
      <c r="D53" s="1"/>
      <c r="F53" s="14"/>
    </row>
    <row r="54" spans="2:6">
      <c r="B54" s="34"/>
      <c r="C54" s="34"/>
      <c r="E54" s="1"/>
    </row>
    <row r="58" spans="2:6">
      <c r="E58" s="7"/>
    </row>
    <row r="59" spans="2:6">
      <c r="E59" s="7"/>
    </row>
  </sheetData>
  <mergeCells count="7">
    <mergeCell ref="F6:F8"/>
    <mergeCell ref="D6:D8"/>
    <mergeCell ref="E6:E8"/>
    <mergeCell ref="A3:H3"/>
    <mergeCell ref="A4:H4"/>
    <mergeCell ref="A5:H5"/>
    <mergeCell ref="B6:C8"/>
  </mergeCells>
  <phoneticPr fontId="2" type="noConversion"/>
  <printOptions horizontalCentered="1"/>
  <pageMargins left="0.23622047244094491" right="0.23622047244094491" top="0.6692913385826772" bottom="0.31496062992125984" header="0" footer="0"/>
  <pageSetup scale="90" orientation="portrait" r:id="rId1"/>
  <headerFooter alignWithMargins="0"/>
  <ignoredErrors>
    <ignoredError sqref="D18:E18 D24:E24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26"/>
  <sheetViews>
    <sheetView showGridLines="0" zoomScale="65" zoomScaleNormal="65" workbookViewId="0">
      <selection activeCell="O25" sqref="O25"/>
    </sheetView>
  </sheetViews>
  <sheetFormatPr baseColWidth="10" defaultColWidth="11.42578125" defaultRowHeight="12.75"/>
  <cols>
    <col min="1" max="1" width="2.140625" style="2" customWidth="1"/>
    <col min="2" max="4" width="1.42578125" style="2" customWidth="1"/>
    <col min="5" max="5" width="67.140625" style="2" customWidth="1"/>
    <col min="6" max="6" width="28.7109375" style="2" customWidth="1"/>
    <col min="7" max="7" width="25.85546875" style="2" customWidth="1"/>
    <col min="8" max="8" width="22.85546875" style="2" customWidth="1"/>
    <col min="9" max="9" width="3.85546875" style="2" customWidth="1"/>
    <col min="10" max="16384" width="11.42578125" style="2"/>
  </cols>
  <sheetData>
    <row r="2" spans="1:9" ht="44.45" customHeight="1">
      <c r="A2" s="2" t="s">
        <v>5</v>
      </c>
      <c r="B2" s="335" t="s">
        <v>6</v>
      </c>
      <c r="C2" s="335"/>
      <c r="D2" s="335"/>
      <c r="E2" s="335"/>
      <c r="F2" s="335"/>
      <c r="G2" s="335"/>
      <c r="H2" s="335"/>
      <c r="I2" s="335"/>
    </row>
    <row r="3" spans="1:9" ht="18">
      <c r="B3" s="336" t="s">
        <v>146</v>
      </c>
      <c r="C3" s="336"/>
      <c r="D3" s="336"/>
      <c r="E3" s="336"/>
      <c r="F3" s="336"/>
      <c r="G3" s="336"/>
      <c r="H3" s="336"/>
      <c r="I3" s="336"/>
    </row>
    <row r="4" spans="1:9">
      <c r="B4" s="333" t="s">
        <v>1</v>
      </c>
      <c r="C4" s="333"/>
      <c r="D4" s="333"/>
      <c r="E4" s="333"/>
      <c r="F4" s="333"/>
      <c r="G4" s="333"/>
      <c r="H4" s="333"/>
      <c r="I4" s="333"/>
    </row>
    <row r="5" spans="1:9" ht="8.25" customHeight="1">
      <c r="B5" s="333"/>
      <c r="C5" s="333"/>
      <c r="D5" s="333"/>
      <c r="E5" s="333"/>
      <c r="F5" s="333"/>
      <c r="G5" s="333"/>
      <c r="H5" s="333"/>
      <c r="I5" s="154"/>
    </row>
    <row r="6" spans="1:9" ht="30" customHeight="1">
      <c r="B6" s="155"/>
      <c r="C6" s="156"/>
      <c r="D6" s="156"/>
      <c r="E6" s="119"/>
      <c r="F6" s="157" t="s">
        <v>147</v>
      </c>
      <c r="G6" s="157" t="s">
        <v>145</v>
      </c>
      <c r="H6" s="157" t="s">
        <v>110</v>
      </c>
      <c r="I6" s="158"/>
    </row>
    <row r="7" spans="1:9" ht="24" customHeight="1">
      <c r="B7" s="159" t="s">
        <v>12</v>
      </c>
      <c r="C7" s="160"/>
      <c r="D7" s="160"/>
      <c r="E7" s="161"/>
      <c r="F7" s="266" t="s">
        <v>120</v>
      </c>
      <c r="G7" s="266" t="s">
        <v>121</v>
      </c>
      <c r="H7" s="265" t="s">
        <v>122</v>
      </c>
      <c r="I7" s="162"/>
    </row>
    <row r="8" spans="1:9" ht="21" customHeight="1">
      <c r="B8" s="163" t="s">
        <v>3</v>
      </c>
      <c r="C8" s="164"/>
      <c r="D8" s="164"/>
      <c r="E8" s="165"/>
      <c r="F8" s="166">
        <f>SUM(F9:F12)</f>
        <v>1365299.23</v>
      </c>
      <c r="G8" s="166">
        <f>SUM(G9:G12)</f>
        <v>1122317.73</v>
      </c>
      <c r="H8" s="169">
        <f>+F8-G8</f>
        <v>242981.5</v>
      </c>
      <c r="I8" s="167"/>
    </row>
    <row r="9" spans="1:9" ht="21" customHeight="1">
      <c r="B9" s="171"/>
      <c r="C9" s="172" t="s">
        <v>13</v>
      </c>
      <c r="D9" s="267"/>
      <c r="E9" s="173"/>
      <c r="F9" s="174">
        <v>292.22000000000003</v>
      </c>
      <c r="G9" s="174">
        <v>587</v>
      </c>
      <c r="H9" s="175">
        <f>+F9-G9</f>
        <v>-294.77999999999997</v>
      </c>
      <c r="I9" s="177"/>
    </row>
    <row r="10" spans="1:9" ht="21" customHeight="1">
      <c r="B10" s="180"/>
      <c r="C10" s="172" t="s">
        <v>14</v>
      </c>
      <c r="D10" s="177"/>
      <c r="E10" s="173"/>
      <c r="F10" s="174">
        <v>898729.12</v>
      </c>
      <c r="G10" s="174">
        <v>870007.78</v>
      </c>
      <c r="H10" s="175">
        <f>+F10-G10</f>
        <v>28721.339999999967</v>
      </c>
      <c r="I10" s="177"/>
    </row>
    <row r="11" spans="1:9" ht="21" customHeight="1">
      <c r="B11" s="180"/>
      <c r="C11" s="172" t="s">
        <v>15</v>
      </c>
      <c r="D11" s="177"/>
      <c r="E11" s="173"/>
      <c r="F11" s="174">
        <v>463243.6</v>
      </c>
      <c r="G11" s="174">
        <v>248688.66</v>
      </c>
      <c r="H11" s="175">
        <f>+F11-G11</f>
        <v>214554.93999999997</v>
      </c>
      <c r="I11" s="177"/>
    </row>
    <row r="12" spans="1:9" ht="21" customHeight="1">
      <c r="B12" s="180"/>
      <c r="C12" s="172" t="s">
        <v>16</v>
      </c>
      <c r="D12" s="177"/>
      <c r="E12" s="173"/>
      <c r="F12" s="182">
        <v>3034.29</v>
      </c>
      <c r="G12" s="182">
        <v>3034.29</v>
      </c>
      <c r="H12" s="183">
        <f>+F12-G12</f>
        <v>0</v>
      </c>
      <c r="I12" s="177"/>
    </row>
    <row r="13" spans="1:9" ht="21" customHeight="1">
      <c r="B13" s="180"/>
      <c r="C13" s="83"/>
      <c r="D13" s="83"/>
      <c r="E13" s="185"/>
      <c r="F13" s="186"/>
      <c r="G13" s="186"/>
      <c r="H13" s="187"/>
      <c r="I13" s="83"/>
    </row>
    <row r="14" spans="1:9" ht="21" customHeight="1">
      <c r="B14" s="188" t="s">
        <v>2</v>
      </c>
      <c r="C14" s="267"/>
      <c r="D14" s="267"/>
      <c r="E14" s="185"/>
      <c r="F14" s="169">
        <f>+F19+F20</f>
        <v>161124585.90000001</v>
      </c>
      <c r="G14" s="169">
        <f>+G19+G20</f>
        <v>161124585.90000001</v>
      </c>
      <c r="H14" s="169">
        <f>+F14-G14</f>
        <v>0</v>
      </c>
      <c r="I14" s="167"/>
    </row>
    <row r="15" spans="1:9" ht="21" customHeight="1">
      <c r="A15" s="6"/>
      <c r="B15" s="180"/>
      <c r="C15" s="172" t="s">
        <v>17</v>
      </c>
      <c r="D15" s="177"/>
      <c r="E15" s="189"/>
      <c r="F15" s="174">
        <v>161124585.90000001</v>
      </c>
      <c r="G15" s="174">
        <v>161124585.90000001</v>
      </c>
      <c r="H15" s="272">
        <f>+F15-G15</f>
        <v>0</v>
      </c>
      <c r="I15" s="177"/>
    </row>
    <row r="16" spans="1:9" ht="21" hidden="1" customHeight="1">
      <c r="B16" s="180"/>
      <c r="C16" s="172" t="s">
        <v>18</v>
      </c>
      <c r="D16" s="177"/>
      <c r="E16" s="189"/>
      <c r="F16" s="190">
        <v>0</v>
      </c>
      <c r="G16" s="190">
        <v>0</v>
      </c>
      <c r="H16" s="181"/>
      <c r="I16" s="177"/>
    </row>
    <row r="17" spans="2:9" ht="21" hidden="1" customHeight="1">
      <c r="B17" s="180"/>
      <c r="C17" s="172" t="s">
        <v>19</v>
      </c>
      <c r="D17" s="177"/>
      <c r="E17" s="189"/>
      <c r="F17" s="190">
        <v>0</v>
      </c>
      <c r="G17" s="190">
        <v>0</v>
      </c>
      <c r="H17" s="181"/>
      <c r="I17" s="177"/>
    </row>
    <row r="18" spans="2:9" ht="21" hidden="1" customHeight="1">
      <c r="B18" s="180"/>
      <c r="C18" s="172" t="s">
        <v>20</v>
      </c>
      <c r="D18" s="177"/>
      <c r="E18" s="189"/>
      <c r="F18" s="192">
        <v>0</v>
      </c>
      <c r="G18" s="192">
        <v>0</v>
      </c>
      <c r="H18" s="273"/>
      <c r="I18" s="177"/>
    </row>
    <row r="19" spans="2:9" ht="21" hidden="1" customHeight="1">
      <c r="B19" s="180"/>
      <c r="C19" s="177"/>
      <c r="D19" s="177"/>
      <c r="E19" s="189" t="s">
        <v>21</v>
      </c>
      <c r="F19" s="194">
        <f>SUM(F15:F18)</f>
        <v>161124585.90000001</v>
      </c>
      <c r="G19" s="194">
        <f>SUM(G15:G18)</f>
        <v>161124585.90000001</v>
      </c>
      <c r="H19" s="217"/>
      <c r="I19" s="177"/>
    </row>
    <row r="20" spans="2:9" ht="21" hidden="1" customHeight="1">
      <c r="B20" s="180"/>
      <c r="C20" s="268" t="s">
        <v>22</v>
      </c>
      <c r="D20" s="177"/>
      <c r="E20" s="195"/>
      <c r="F20" s="196">
        <v>0</v>
      </c>
      <c r="G20" s="196">
        <v>0</v>
      </c>
      <c r="H20" s="273"/>
      <c r="I20" s="177"/>
    </row>
    <row r="21" spans="2:9" ht="9.6" customHeight="1">
      <c r="B21" s="180"/>
      <c r="C21" s="177"/>
      <c r="D21" s="177"/>
      <c r="E21" s="173"/>
      <c r="F21" s="186"/>
      <c r="G21" s="186"/>
      <c r="H21" s="220"/>
      <c r="I21" s="83"/>
    </row>
    <row r="22" spans="2:9" ht="21" customHeight="1">
      <c r="B22" s="188" t="s">
        <v>23</v>
      </c>
      <c r="C22" s="267"/>
      <c r="D22" s="267"/>
      <c r="E22" s="185"/>
      <c r="F22" s="170">
        <f>+F23+F43</f>
        <v>4940037.6700000018</v>
      </c>
      <c r="G22" s="170">
        <f>+G23+G43</f>
        <v>4918418.7900000066</v>
      </c>
      <c r="H22" s="274">
        <f t="shared" ref="H22:H27" si="0">+F22-G22</f>
        <v>21618.879999995232</v>
      </c>
      <c r="I22" s="167"/>
    </row>
    <row r="23" spans="2:9" ht="21" customHeight="1">
      <c r="B23" s="197" t="s">
        <v>83</v>
      </c>
      <c r="C23" s="198"/>
      <c r="D23" s="152"/>
      <c r="E23" s="199"/>
      <c r="F23" s="200">
        <f>+F38+F34+F29+F24</f>
        <v>98374996.769999996</v>
      </c>
      <c r="G23" s="200">
        <f>+G38+G34+G29+G24</f>
        <v>98591610.140000001</v>
      </c>
      <c r="H23" s="200">
        <f t="shared" si="0"/>
        <v>-216613.37000000477</v>
      </c>
      <c r="I23" s="201"/>
    </row>
    <row r="24" spans="2:9" ht="21" customHeight="1">
      <c r="B24" s="171"/>
      <c r="C24" s="187" t="s">
        <v>24</v>
      </c>
      <c r="D24" s="187"/>
      <c r="E24" s="202"/>
      <c r="F24" s="203">
        <f>SUM(F25:F28)</f>
        <v>49283470.299999997</v>
      </c>
      <c r="G24" s="203">
        <f>SUM(G25:G28)</f>
        <v>49282488.75</v>
      </c>
      <c r="H24" s="204">
        <f t="shared" si="0"/>
        <v>981.54999999701977</v>
      </c>
      <c r="I24" s="201"/>
    </row>
    <row r="25" spans="2:9" ht="21" customHeight="1">
      <c r="B25" s="180"/>
      <c r="C25" s="177"/>
      <c r="D25" s="189" t="s">
        <v>25</v>
      </c>
      <c r="E25" s="189"/>
      <c r="F25" s="179">
        <v>33464325.91</v>
      </c>
      <c r="G25" s="179">
        <v>33464415.16</v>
      </c>
      <c r="H25" s="178">
        <f t="shared" si="0"/>
        <v>-89.25</v>
      </c>
      <c r="I25" s="177"/>
    </row>
    <row r="26" spans="2:9" ht="21" customHeight="1">
      <c r="B26" s="180"/>
      <c r="C26" s="177"/>
      <c r="D26" s="189" t="s">
        <v>26</v>
      </c>
      <c r="E26" s="189"/>
      <c r="F26" s="174">
        <v>14286953.35</v>
      </c>
      <c r="G26" s="174">
        <v>14286953.35</v>
      </c>
      <c r="H26" s="178">
        <f t="shared" si="0"/>
        <v>0</v>
      </c>
      <c r="I26" s="177"/>
    </row>
    <row r="27" spans="2:9" ht="21" customHeight="1">
      <c r="B27" s="180"/>
      <c r="C27" s="177"/>
      <c r="D27" s="189" t="s">
        <v>92</v>
      </c>
      <c r="E27" s="189"/>
      <c r="F27" s="205">
        <v>1532191.04</v>
      </c>
      <c r="G27" s="205">
        <v>1531120.24</v>
      </c>
      <c r="H27" s="178">
        <f t="shared" si="0"/>
        <v>1070.8000000000466</v>
      </c>
      <c r="I27" s="177"/>
    </row>
    <row r="28" spans="2:9" ht="21.75" hidden="1" customHeight="1">
      <c r="B28" s="180"/>
      <c r="C28" s="177"/>
      <c r="D28" s="189" t="s">
        <v>91</v>
      </c>
      <c r="E28" s="189"/>
      <c r="F28" s="184">
        <v>0</v>
      </c>
      <c r="G28" s="184">
        <v>0</v>
      </c>
      <c r="H28" s="184"/>
      <c r="I28" s="177"/>
    </row>
    <row r="29" spans="2:9" ht="21" customHeight="1">
      <c r="B29" s="180"/>
      <c r="C29" s="187" t="s">
        <v>27</v>
      </c>
      <c r="D29" s="187"/>
      <c r="E29" s="202"/>
      <c r="F29" s="203">
        <f>SUM(F30:F33)</f>
        <v>30842729.98</v>
      </c>
      <c r="G29" s="203">
        <f>SUM(G30:G33)</f>
        <v>30973326.93</v>
      </c>
      <c r="H29" s="204">
        <f t="shared" ref="H29:H34" si="1">+F29-G29</f>
        <v>-130596.94999999925</v>
      </c>
      <c r="I29" s="201"/>
    </row>
    <row r="30" spans="2:9" ht="21" customHeight="1">
      <c r="B30" s="180"/>
      <c r="C30" s="177"/>
      <c r="D30" s="189" t="s">
        <v>28</v>
      </c>
      <c r="E30" s="189"/>
      <c r="F30" s="205">
        <v>13328467.210000001</v>
      </c>
      <c r="G30" s="205">
        <v>13375723.859999999</v>
      </c>
      <c r="H30" s="181">
        <f t="shared" si="1"/>
        <v>-47256.64999999851</v>
      </c>
      <c r="I30" s="177"/>
    </row>
    <row r="31" spans="2:9" ht="21" customHeight="1">
      <c r="B31" s="180"/>
      <c r="C31" s="177"/>
      <c r="D31" s="189" t="s">
        <v>29</v>
      </c>
      <c r="E31" s="189"/>
      <c r="F31" s="174">
        <v>16934500.379999999</v>
      </c>
      <c r="G31" s="174">
        <v>17016630.440000001</v>
      </c>
      <c r="H31" s="181">
        <f t="shared" si="1"/>
        <v>-82130.060000002384</v>
      </c>
      <c r="I31" s="177"/>
    </row>
    <row r="32" spans="2:9" ht="20.25" customHeight="1">
      <c r="B32" s="180"/>
      <c r="C32" s="177"/>
      <c r="D32" s="269" t="s">
        <v>90</v>
      </c>
      <c r="E32" s="189"/>
      <c r="F32" s="205">
        <v>579762.39</v>
      </c>
      <c r="G32" s="205">
        <v>580972.63</v>
      </c>
      <c r="H32" s="181">
        <f t="shared" si="1"/>
        <v>-1210.2399999999907</v>
      </c>
      <c r="I32" s="177"/>
    </row>
    <row r="33" spans="2:9" ht="15.75" hidden="1" customHeight="1">
      <c r="B33" s="180"/>
      <c r="C33" s="177"/>
      <c r="D33" s="189" t="s">
        <v>91</v>
      </c>
      <c r="E33" s="189"/>
      <c r="F33" s="207">
        <v>0</v>
      </c>
      <c r="G33" s="207">
        <v>0</v>
      </c>
      <c r="H33" s="181">
        <f t="shared" si="1"/>
        <v>0</v>
      </c>
      <c r="I33" s="177"/>
    </row>
    <row r="34" spans="2:9" ht="21" customHeight="1">
      <c r="B34" s="180"/>
      <c r="C34" s="187" t="s">
        <v>30</v>
      </c>
      <c r="D34" s="208"/>
      <c r="E34" s="209"/>
      <c r="F34" s="200">
        <f>SUM(F35:F37)</f>
        <v>23671.96</v>
      </c>
      <c r="G34" s="200">
        <f>SUM(G35:G37)</f>
        <v>23671.96</v>
      </c>
      <c r="H34" s="217">
        <f t="shared" si="1"/>
        <v>0</v>
      </c>
      <c r="I34" s="201"/>
    </row>
    <row r="35" spans="2:9" ht="21" customHeight="1">
      <c r="B35" s="180"/>
      <c r="C35" s="177"/>
      <c r="D35" s="189" t="s">
        <v>31</v>
      </c>
      <c r="E35" s="189"/>
      <c r="F35" s="179">
        <v>23671.96</v>
      </c>
      <c r="G35" s="179">
        <v>23671.96</v>
      </c>
      <c r="H35" s="175">
        <f>+F34-G34</f>
        <v>0</v>
      </c>
      <c r="I35" s="177"/>
    </row>
    <row r="36" spans="2:9" ht="21" hidden="1" customHeight="1">
      <c r="B36" s="180"/>
      <c r="C36" s="177"/>
      <c r="D36" s="189" t="s">
        <v>32</v>
      </c>
      <c r="E36" s="189"/>
      <c r="F36" s="190">
        <v>0</v>
      </c>
      <c r="G36" s="190">
        <v>0</v>
      </c>
      <c r="H36" s="175"/>
      <c r="I36" s="177"/>
    </row>
    <row r="37" spans="2:9" ht="21" hidden="1" customHeight="1">
      <c r="B37" s="180"/>
      <c r="C37" s="177"/>
      <c r="D37" s="189" t="s">
        <v>33</v>
      </c>
      <c r="E37" s="189"/>
      <c r="F37" s="183">
        <v>0</v>
      </c>
      <c r="G37" s="183">
        <v>0</v>
      </c>
      <c r="H37" s="210"/>
      <c r="I37" s="177"/>
    </row>
    <row r="38" spans="2:9" ht="21" customHeight="1">
      <c r="B38" s="180"/>
      <c r="C38" s="187" t="s">
        <v>34</v>
      </c>
      <c r="D38" s="187"/>
      <c r="E38" s="173"/>
      <c r="F38" s="200">
        <f>SUM(F39:F42)</f>
        <v>18225124.530000001</v>
      </c>
      <c r="G38" s="200">
        <f>SUM(G39:G42)</f>
        <v>18312122.5</v>
      </c>
      <c r="H38" s="200">
        <f t="shared" ref="H38:H42" si="2">+F38-G38</f>
        <v>-86997.969999998808</v>
      </c>
      <c r="I38" s="201"/>
    </row>
    <row r="39" spans="2:9" ht="21" customHeight="1">
      <c r="B39" s="180"/>
      <c r="C39" s="177"/>
      <c r="D39" s="189" t="s">
        <v>35</v>
      </c>
      <c r="E39" s="189"/>
      <c r="F39" s="179">
        <v>14648861.33</v>
      </c>
      <c r="G39" s="179">
        <v>14734054.199999999</v>
      </c>
      <c r="H39" s="175">
        <f t="shared" si="2"/>
        <v>-85192.86999999918</v>
      </c>
      <c r="I39" s="177"/>
    </row>
    <row r="40" spans="2:9" ht="21" customHeight="1">
      <c r="B40" s="180"/>
      <c r="C40" s="177"/>
      <c r="D40" s="189" t="s">
        <v>36</v>
      </c>
      <c r="E40" s="189"/>
      <c r="F40" s="179">
        <v>4197364.84</v>
      </c>
      <c r="G40" s="179">
        <v>4197394.29</v>
      </c>
      <c r="H40" s="175">
        <f t="shared" si="2"/>
        <v>-29.450000000186265</v>
      </c>
      <c r="I40" s="177"/>
    </row>
    <row r="41" spans="2:9" ht="21" customHeight="1">
      <c r="B41" s="180"/>
      <c r="C41" s="177"/>
      <c r="D41" s="189" t="s">
        <v>93</v>
      </c>
      <c r="E41" s="189"/>
      <c r="F41" s="179">
        <v>356799.7</v>
      </c>
      <c r="G41" s="179">
        <v>358575.35</v>
      </c>
      <c r="H41" s="175">
        <f t="shared" si="2"/>
        <v>-1775.6499999999651</v>
      </c>
      <c r="I41" s="177"/>
    </row>
    <row r="42" spans="2:9" ht="21" customHeight="1">
      <c r="B42" s="180"/>
      <c r="C42" s="177"/>
      <c r="D42" s="189" t="s">
        <v>99</v>
      </c>
      <c r="E42" s="189"/>
      <c r="F42" s="212">
        <v>-977901.34</v>
      </c>
      <c r="G42" s="212">
        <v>-977901.34</v>
      </c>
      <c r="H42" s="175">
        <f t="shared" si="2"/>
        <v>0</v>
      </c>
      <c r="I42" s="177"/>
    </row>
    <row r="43" spans="2:9" ht="21" customHeight="1">
      <c r="B43" s="180" t="s">
        <v>102</v>
      </c>
      <c r="C43" s="187"/>
      <c r="D43" s="177"/>
      <c r="E43" s="213"/>
      <c r="F43" s="214">
        <v>-93434959.099999994</v>
      </c>
      <c r="G43" s="214">
        <v>-93673191.349999994</v>
      </c>
      <c r="H43" s="200">
        <f>+F43-G43</f>
        <v>238232.25</v>
      </c>
      <c r="I43" s="201"/>
    </row>
    <row r="44" spans="2:9" ht="21" customHeight="1">
      <c r="B44" s="180"/>
      <c r="C44" s="83"/>
      <c r="D44" s="83"/>
      <c r="E44" s="173"/>
      <c r="F44" s="186"/>
      <c r="G44" s="186"/>
      <c r="H44" s="187"/>
      <c r="I44" s="83"/>
    </row>
    <row r="45" spans="2:9" ht="21" customHeight="1">
      <c r="B45" s="188" t="s">
        <v>37</v>
      </c>
      <c r="C45" s="152"/>
      <c r="D45" s="267"/>
      <c r="E45" s="185"/>
      <c r="F45" s="215">
        <f>+F48+F49</f>
        <v>4297205.47</v>
      </c>
      <c r="G45" s="215">
        <f>+G48+G49</f>
        <v>4425151.03</v>
      </c>
      <c r="H45" s="215">
        <f>+F45-G45</f>
        <v>-127945.56000000052</v>
      </c>
      <c r="I45" s="167"/>
    </row>
    <row r="46" spans="2:9" ht="21" hidden="1" customHeight="1">
      <c r="B46" s="180"/>
      <c r="C46" s="189" t="s">
        <v>38</v>
      </c>
      <c r="D46" s="177"/>
      <c r="E46" s="189"/>
      <c r="F46" s="174">
        <v>0</v>
      </c>
      <c r="G46" s="174">
        <v>0</v>
      </c>
      <c r="H46" s="175"/>
      <c r="I46" s="177"/>
    </row>
    <row r="47" spans="2:9" ht="21" customHeight="1">
      <c r="B47" s="180"/>
      <c r="C47" s="189" t="s">
        <v>39</v>
      </c>
      <c r="D47" s="177"/>
      <c r="E47" s="189"/>
      <c r="F47" s="174">
        <v>6779617.1299999999</v>
      </c>
      <c r="G47" s="174">
        <v>6917280.7800000003</v>
      </c>
      <c r="H47" s="190">
        <f>+F47-G47</f>
        <v>-137663.65000000037</v>
      </c>
      <c r="I47" s="177"/>
    </row>
    <row r="48" spans="2:9" ht="13.5" hidden="1" customHeight="1">
      <c r="B48" s="180"/>
      <c r="C48" s="189" t="s">
        <v>21</v>
      </c>
      <c r="D48" s="177"/>
      <c r="E48" s="189"/>
      <c r="F48" s="194">
        <f>SUM(F46:F47)</f>
        <v>6779617.1299999999</v>
      </c>
      <c r="G48" s="194">
        <v>6917280.7800000003</v>
      </c>
      <c r="H48" s="190">
        <f>+F48-G48</f>
        <v>-137663.65000000037</v>
      </c>
      <c r="I48" s="177"/>
    </row>
    <row r="49" spans="2:10" ht="21" customHeight="1">
      <c r="B49" s="180"/>
      <c r="C49" s="189" t="s">
        <v>40</v>
      </c>
      <c r="D49" s="177"/>
      <c r="E49" s="189"/>
      <c r="F49" s="196">
        <v>-2482411.66</v>
      </c>
      <c r="G49" s="196">
        <v>-2492129.75</v>
      </c>
      <c r="H49" s="183">
        <f>+F49-G49</f>
        <v>9718.089999999851</v>
      </c>
      <c r="I49" s="216"/>
    </row>
    <row r="50" spans="2:10" ht="21" customHeight="1">
      <c r="B50" s="180"/>
      <c r="C50" s="83"/>
      <c r="D50" s="83"/>
      <c r="E50" s="173"/>
      <c r="F50" s="186"/>
      <c r="G50" s="186"/>
      <c r="H50" s="187"/>
      <c r="I50" s="83"/>
    </row>
    <row r="51" spans="2:10" ht="21" customHeight="1">
      <c r="B51" s="188" t="s">
        <v>4</v>
      </c>
      <c r="C51" s="152"/>
      <c r="D51" s="267"/>
      <c r="E51" s="185"/>
      <c r="F51" s="215">
        <f>SUM(F52:F57)</f>
        <v>5803372.5800000001</v>
      </c>
      <c r="G51" s="215">
        <f>SUM(G52:G57)</f>
        <v>5826099.3300000001</v>
      </c>
      <c r="H51" s="215">
        <f t="shared" ref="H51:H57" si="3">+F51-G51</f>
        <v>-22726.75</v>
      </c>
      <c r="I51" s="167"/>
    </row>
    <row r="52" spans="2:10" ht="21" customHeight="1">
      <c r="B52" s="218"/>
      <c r="C52" s="189" t="s">
        <v>41</v>
      </c>
      <c r="D52" s="268"/>
      <c r="E52" s="189"/>
      <c r="F52" s="190">
        <v>22949.7</v>
      </c>
      <c r="G52" s="190">
        <v>31534.7</v>
      </c>
      <c r="H52" s="175">
        <f t="shared" si="3"/>
        <v>-8585</v>
      </c>
      <c r="I52" s="177"/>
    </row>
    <row r="53" spans="2:10" ht="21" customHeight="1">
      <c r="B53" s="218"/>
      <c r="C53" s="189" t="s">
        <v>42</v>
      </c>
      <c r="D53" s="268"/>
      <c r="E53" s="189"/>
      <c r="F53" s="190">
        <v>0</v>
      </c>
      <c r="G53" s="190">
        <v>926.77</v>
      </c>
      <c r="H53" s="175">
        <f t="shared" si="3"/>
        <v>-926.77</v>
      </c>
      <c r="I53" s="177"/>
    </row>
    <row r="54" spans="2:10" ht="21" customHeight="1">
      <c r="B54" s="218"/>
      <c r="C54" s="189" t="s">
        <v>43</v>
      </c>
      <c r="D54" s="268"/>
      <c r="E54" s="189"/>
      <c r="F54" s="190">
        <v>5747185.5099999998</v>
      </c>
      <c r="G54" s="190">
        <v>5760400.4900000002</v>
      </c>
      <c r="H54" s="175">
        <f t="shared" si="3"/>
        <v>-13214.980000000447</v>
      </c>
      <c r="I54" s="177"/>
    </row>
    <row r="55" spans="2:10" ht="21" hidden="1" customHeight="1">
      <c r="B55" s="218"/>
      <c r="C55" s="269" t="s">
        <v>118</v>
      </c>
      <c r="D55" s="152"/>
      <c r="E55" s="189"/>
      <c r="F55" s="190">
        <v>0</v>
      </c>
      <c r="G55" s="190">
        <v>0</v>
      </c>
      <c r="H55" s="175">
        <f t="shared" si="3"/>
        <v>0</v>
      </c>
      <c r="I55" s="177"/>
    </row>
    <row r="56" spans="2:10" ht="21" customHeight="1">
      <c r="B56" s="218"/>
      <c r="C56" s="189" t="s">
        <v>115</v>
      </c>
      <c r="D56" s="268"/>
      <c r="E56" s="189"/>
      <c r="F56" s="190">
        <v>31648.799999999999</v>
      </c>
      <c r="G56" s="190">
        <v>31648.799999999999</v>
      </c>
      <c r="H56" s="175">
        <f t="shared" si="3"/>
        <v>0</v>
      </c>
      <c r="I56" s="177"/>
    </row>
    <row r="57" spans="2:10" ht="21" customHeight="1">
      <c r="B57" s="218"/>
      <c r="C57" s="189" t="s">
        <v>44</v>
      </c>
      <c r="D57" s="268"/>
      <c r="E57" s="152"/>
      <c r="F57" s="192">
        <v>1588.57</v>
      </c>
      <c r="G57" s="192">
        <v>1588.57</v>
      </c>
      <c r="H57" s="175">
        <f t="shared" si="3"/>
        <v>0</v>
      </c>
      <c r="I57" s="177"/>
    </row>
    <row r="58" spans="2:10" ht="21" hidden="1" customHeight="1">
      <c r="B58" s="218"/>
      <c r="C58" s="267"/>
      <c r="D58" s="267"/>
      <c r="E58" s="185"/>
      <c r="F58" s="180"/>
      <c r="G58" s="180"/>
      <c r="H58" s="180"/>
      <c r="I58" s="83"/>
    </row>
    <row r="59" spans="2:10" ht="21" customHeight="1">
      <c r="B59" s="188" t="s">
        <v>45</v>
      </c>
      <c r="C59" s="152"/>
      <c r="D59" s="267"/>
      <c r="E59" s="185"/>
      <c r="F59" s="215">
        <f>+F60+F61</f>
        <v>58685.469999999972</v>
      </c>
      <c r="G59" s="215">
        <f>+G60+G61</f>
        <v>60150.619999999995</v>
      </c>
      <c r="H59" s="215">
        <f>+F59-G59</f>
        <v>-1465.1500000000233</v>
      </c>
      <c r="I59" s="167"/>
    </row>
    <row r="60" spans="2:10" ht="21" customHeight="1">
      <c r="B60" s="171"/>
      <c r="C60" s="178" t="s">
        <v>46</v>
      </c>
      <c r="D60" s="268"/>
      <c r="E60" s="178"/>
      <c r="F60" s="176">
        <v>521693.68</v>
      </c>
      <c r="G60" s="176">
        <v>521693.68</v>
      </c>
      <c r="H60" s="178">
        <f>+F60-G60</f>
        <v>0</v>
      </c>
      <c r="I60" s="177"/>
    </row>
    <row r="61" spans="2:10" ht="21" customHeight="1">
      <c r="B61" s="221"/>
      <c r="C61" s="206" t="s">
        <v>47</v>
      </c>
      <c r="D61" s="222"/>
      <c r="E61" s="206"/>
      <c r="F61" s="184">
        <v>-463008.21</v>
      </c>
      <c r="G61" s="184">
        <v>-461543.06</v>
      </c>
      <c r="H61" s="184">
        <f>+F61-G61</f>
        <v>-1465.1500000000233</v>
      </c>
      <c r="I61" s="177"/>
    </row>
    <row r="62" spans="2:10" ht="21" customHeight="1" thickBot="1">
      <c r="B62" s="223" t="s">
        <v>48</v>
      </c>
      <c r="C62" s="223"/>
      <c r="D62" s="224"/>
      <c r="E62" s="225"/>
      <c r="F62" s="226">
        <f>+F8+F14+F22+F45+F51+F59</f>
        <v>177589186.32000002</v>
      </c>
      <c r="G62" s="226">
        <f>+G8+G14+G22+G45+G51+G59</f>
        <v>177476723.40000004</v>
      </c>
      <c r="H62" s="226">
        <f>+F62-G62</f>
        <v>112462.91999998689</v>
      </c>
      <c r="I62" s="167"/>
      <c r="J62" s="284"/>
    </row>
    <row r="63" spans="2:10" ht="15.75">
      <c r="B63" s="270"/>
      <c r="C63" s="270"/>
      <c r="D63" s="270"/>
      <c r="E63" s="270"/>
      <c r="F63" s="83"/>
      <c r="G63" s="83"/>
      <c r="H63" s="83"/>
      <c r="I63" s="152"/>
    </row>
    <row r="64" spans="2:10" ht="16.5" customHeight="1">
      <c r="B64" s="334"/>
      <c r="C64" s="334"/>
      <c r="D64" s="334"/>
      <c r="E64" s="334"/>
      <c r="F64" s="334"/>
      <c r="G64" s="334"/>
      <c r="H64" s="334"/>
      <c r="I64" s="153"/>
    </row>
    <row r="65" spans="2:9" ht="29.25" customHeight="1">
      <c r="B65" s="227"/>
      <c r="C65" s="228"/>
      <c r="D65" s="228"/>
      <c r="E65" s="229"/>
      <c r="F65" s="230" t="str">
        <f>+F6</f>
        <v>septiembre 2023</v>
      </c>
      <c r="G65" s="230" t="str">
        <f>+G6</f>
        <v>agosto 2023</v>
      </c>
      <c r="H65" s="280" t="str">
        <f>H6</f>
        <v xml:space="preserve">Variación </v>
      </c>
      <c r="I65" s="158"/>
    </row>
    <row r="66" spans="2:9" ht="15.75">
      <c r="B66" s="231" t="s">
        <v>49</v>
      </c>
      <c r="C66" s="232"/>
      <c r="D66" s="232"/>
      <c r="E66" s="233"/>
      <c r="F66" s="244" t="str">
        <f>F7</f>
        <v>A</v>
      </c>
      <c r="G66" s="282" t="str">
        <f>G7</f>
        <v>B</v>
      </c>
      <c r="H66" s="281" t="str">
        <f>H7</f>
        <v>A-B</v>
      </c>
      <c r="I66" s="162"/>
    </row>
    <row r="67" spans="2:9" ht="21" customHeight="1">
      <c r="B67" s="235" t="s">
        <v>50</v>
      </c>
      <c r="C67" s="267"/>
      <c r="D67" s="267"/>
      <c r="E67" s="83"/>
      <c r="F67" s="169">
        <f>SUM(F68:F71)</f>
        <v>663010.06000000006</v>
      </c>
      <c r="G67" s="169">
        <f>SUM(G68:G71)</f>
        <v>636467.25</v>
      </c>
      <c r="H67" s="275">
        <f>+F67-G67</f>
        <v>26542.810000000056</v>
      </c>
      <c r="I67" s="167"/>
    </row>
    <row r="68" spans="2:9" ht="21" customHeight="1">
      <c r="B68" s="236"/>
      <c r="C68" s="269" t="s">
        <v>97</v>
      </c>
      <c r="D68" s="269"/>
      <c r="E68" s="177"/>
      <c r="F68" s="218">
        <v>366204.86</v>
      </c>
      <c r="G68" s="218">
        <v>350346.98</v>
      </c>
      <c r="H68" s="181">
        <f>+F68-G68</f>
        <v>15857.880000000005</v>
      </c>
      <c r="I68" s="177"/>
    </row>
    <row r="69" spans="2:9" ht="21" customHeight="1">
      <c r="B69" s="236"/>
      <c r="C69" s="269" t="s">
        <v>51</v>
      </c>
      <c r="D69" s="268"/>
      <c r="E69" s="177"/>
      <c r="F69" s="218">
        <v>31299.9</v>
      </c>
      <c r="G69" s="218">
        <v>25005.1</v>
      </c>
      <c r="H69" s="181">
        <f>+F69-G69</f>
        <v>6294.8000000000029</v>
      </c>
      <c r="I69" s="177"/>
    </row>
    <row r="70" spans="2:9" ht="21" customHeight="1">
      <c r="B70" s="236"/>
      <c r="C70" s="269" t="s">
        <v>52</v>
      </c>
      <c r="D70" s="268"/>
      <c r="E70" s="177"/>
      <c r="F70" s="218">
        <v>265505.3</v>
      </c>
      <c r="G70" s="218">
        <v>261115.17</v>
      </c>
      <c r="H70" s="181">
        <f>+F70-G70</f>
        <v>4390.1299999999756</v>
      </c>
      <c r="I70" s="177"/>
    </row>
    <row r="71" spans="2:9" ht="21" hidden="1" customHeight="1">
      <c r="B71" s="236"/>
      <c r="C71" s="269" t="s">
        <v>53</v>
      </c>
      <c r="D71" s="268"/>
      <c r="E71" s="177"/>
      <c r="F71" s="207">
        <v>0</v>
      </c>
      <c r="G71" s="207">
        <v>0</v>
      </c>
      <c r="H71" s="184"/>
      <c r="I71" s="177"/>
    </row>
    <row r="72" spans="2:9" ht="9.6" customHeight="1">
      <c r="B72" s="237"/>
      <c r="C72" s="270"/>
      <c r="D72" s="270"/>
      <c r="E72" s="270"/>
      <c r="F72" s="238"/>
      <c r="G72" s="238"/>
      <c r="H72" s="239"/>
      <c r="I72" s="83"/>
    </row>
    <row r="73" spans="2:9" ht="21" customHeight="1">
      <c r="B73" s="235" t="s">
        <v>54</v>
      </c>
      <c r="C73" s="267"/>
      <c r="D73" s="267"/>
      <c r="E73" s="83"/>
      <c r="F73" s="169">
        <f>SUM(F74:F75)</f>
        <v>106014157.45</v>
      </c>
      <c r="G73" s="169">
        <f>SUM(G74:G75)</f>
        <v>106042019.3</v>
      </c>
      <c r="H73" s="275">
        <f>+F73-G73</f>
        <v>-27861.84999999404</v>
      </c>
      <c r="I73" s="167"/>
    </row>
    <row r="74" spans="2:9" ht="21" customHeight="1">
      <c r="B74" s="240"/>
      <c r="C74" s="269" t="s">
        <v>55</v>
      </c>
      <c r="D74" s="177"/>
      <c r="E74" s="269"/>
      <c r="F74" s="241">
        <v>106014157.45</v>
      </c>
      <c r="G74" s="241">
        <v>106042019.3</v>
      </c>
      <c r="H74" s="276">
        <f>+F74-G74</f>
        <v>-27861.84999999404</v>
      </c>
      <c r="I74" s="177"/>
    </row>
    <row r="75" spans="2:9" ht="21" hidden="1" customHeight="1">
      <c r="B75" s="240"/>
      <c r="C75" s="269" t="s">
        <v>56</v>
      </c>
      <c r="D75" s="177"/>
      <c r="E75" s="269"/>
      <c r="F75" s="192">
        <v>0</v>
      </c>
      <c r="G75" s="192">
        <v>0</v>
      </c>
      <c r="H75" s="273"/>
      <c r="I75" s="177"/>
    </row>
    <row r="76" spans="2:9" ht="21" customHeight="1">
      <c r="B76" s="240"/>
      <c r="C76" s="83"/>
      <c r="D76" s="83"/>
      <c r="E76" s="271"/>
      <c r="F76" s="186"/>
      <c r="G76" s="186"/>
      <c r="H76" s="220"/>
      <c r="I76" s="83"/>
    </row>
    <row r="77" spans="2:9" ht="21" customHeight="1">
      <c r="B77" s="235" t="s">
        <v>57</v>
      </c>
      <c r="C77" s="267"/>
      <c r="D77" s="267"/>
      <c r="E77" s="83"/>
      <c r="F77" s="169">
        <f>SUM(F78:F80)</f>
        <v>564684.73</v>
      </c>
      <c r="G77" s="169">
        <f>SUM(G78:G80)</f>
        <v>588242.53</v>
      </c>
      <c r="H77" s="275">
        <f>+F77-G77</f>
        <v>-23557.800000000047</v>
      </c>
      <c r="I77" s="167"/>
    </row>
    <row r="78" spans="2:9" ht="21" customHeight="1">
      <c r="B78" s="240"/>
      <c r="C78" s="177" t="s">
        <v>58</v>
      </c>
      <c r="D78" s="177"/>
      <c r="E78" s="152"/>
      <c r="F78" s="190">
        <v>107398.16</v>
      </c>
      <c r="G78" s="190">
        <v>107398.16</v>
      </c>
      <c r="H78" s="272">
        <f>+F78-G78</f>
        <v>0</v>
      </c>
      <c r="I78" s="177"/>
    </row>
    <row r="79" spans="2:9" ht="21" customHeight="1">
      <c r="B79" s="240"/>
      <c r="C79" s="177" t="s">
        <v>57</v>
      </c>
      <c r="D79" s="177"/>
      <c r="E79" s="152"/>
      <c r="F79" s="190">
        <v>456877.04</v>
      </c>
      <c r="G79" s="190">
        <v>480654.37</v>
      </c>
      <c r="H79" s="181">
        <f>+F79-G79</f>
        <v>-23777.330000000016</v>
      </c>
      <c r="I79" s="177"/>
    </row>
    <row r="80" spans="2:9" ht="21" customHeight="1">
      <c r="B80" s="240"/>
      <c r="C80" s="269" t="s">
        <v>59</v>
      </c>
      <c r="D80" s="177"/>
      <c r="E80" s="269"/>
      <c r="F80" s="183">
        <v>409.53</v>
      </c>
      <c r="G80" s="183">
        <v>190</v>
      </c>
      <c r="H80" s="184">
        <f>+F80-G80</f>
        <v>219.52999999999997</v>
      </c>
      <c r="I80" s="177"/>
    </row>
    <row r="81" spans="2:9" ht="21" customHeight="1">
      <c r="B81" s="242"/>
      <c r="C81" s="243"/>
      <c r="D81" s="243"/>
      <c r="E81" s="244" t="s">
        <v>60</v>
      </c>
      <c r="F81" s="169">
        <f>F73+F67+F77</f>
        <v>107241852.24000001</v>
      </c>
      <c r="G81" s="169">
        <f>G73+G67+G77</f>
        <v>107266729.08</v>
      </c>
      <c r="H81" s="215">
        <f>+F81-G81</f>
        <v>-24876.839999988675</v>
      </c>
      <c r="I81" s="167"/>
    </row>
    <row r="82" spans="2:9" ht="15.75">
      <c r="B82" s="240"/>
      <c r="C82" s="83"/>
      <c r="D82" s="83"/>
      <c r="E82" s="83"/>
      <c r="F82" s="245"/>
      <c r="G82" s="245"/>
      <c r="H82" s="277"/>
      <c r="I82" s="83"/>
    </row>
    <row r="83" spans="2:9" ht="21" customHeight="1">
      <c r="B83" s="246" t="s">
        <v>7</v>
      </c>
      <c r="C83" s="247"/>
      <c r="D83" s="247"/>
      <c r="E83" s="234"/>
      <c r="F83" s="248"/>
      <c r="G83" s="248"/>
      <c r="H83" s="278"/>
      <c r="I83" s="83"/>
    </row>
    <row r="84" spans="2:9" ht="21" customHeight="1">
      <c r="B84" s="235" t="s">
        <v>8</v>
      </c>
      <c r="C84" s="267"/>
      <c r="D84" s="267"/>
      <c r="E84" s="83"/>
      <c r="F84" s="169">
        <f>+F85+F96+F101</f>
        <v>146209784.30000001</v>
      </c>
      <c r="G84" s="169">
        <f>+G85+G96+G101</f>
        <v>146012784.30000001</v>
      </c>
      <c r="H84" s="283">
        <f t="shared" ref="H84:H99" si="4">+F84-G84</f>
        <v>197000</v>
      </c>
      <c r="I84" s="167"/>
    </row>
    <row r="85" spans="2:9" ht="21" customHeight="1">
      <c r="B85" s="236"/>
      <c r="C85" s="267" t="s">
        <v>61</v>
      </c>
      <c r="D85" s="267"/>
      <c r="E85" s="83"/>
      <c r="F85" s="249">
        <f>SUM(F86:F95)</f>
        <v>98500906.310000002</v>
      </c>
      <c r="G85" s="249">
        <f>SUM(G86:G95)</f>
        <v>98303906.310000002</v>
      </c>
      <c r="H85" s="252">
        <f t="shared" si="4"/>
        <v>197000</v>
      </c>
      <c r="I85" s="201"/>
    </row>
    <row r="86" spans="2:9" ht="21" customHeight="1">
      <c r="B86" s="240"/>
      <c r="C86" s="83"/>
      <c r="D86" s="269" t="s">
        <v>62</v>
      </c>
      <c r="E86" s="269"/>
      <c r="F86" s="219">
        <v>74860853.689999998</v>
      </c>
      <c r="G86" s="219">
        <v>74860853.689999998</v>
      </c>
      <c r="H86" s="181">
        <f t="shared" si="4"/>
        <v>0</v>
      </c>
      <c r="I86" s="177"/>
    </row>
    <row r="87" spans="2:9" ht="21" customHeight="1">
      <c r="B87" s="240"/>
      <c r="C87" s="83"/>
      <c r="D87" s="269" t="s">
        <v>63</v>
      </c>
      <c r="E87" s="269"/>
      <c r="F87" s="219">
        <v>4086826.08</v>
      </c>
      <c r="G87" s="219">
        <v>4086826.08</v>
      </c>
      <c r="H87" s="181">
        <f t="shared" si="4"/>
        <v>0</v>
      </c>
      <c r="I87" s="177"/>
    </row>
    <row r="88" spans="2:9" ht="21" hidden="1" customHeight="1">
      <c r="B88" s="240"/>
      <c r="C88" s="83"/>
      <c r="D88" s="269" t="s">
        <v>64</v>
      </c>
      <c r="E88" s="269"/>
      <c r="F88" s="219">
        <v>0</v>
      </c>
      <c r="G88" s="219">
        <v>0</v>
      </c>
      <c r="H88" s="181">
        <f t="shared" si="4"/>
        <v>0</v>
      </c>
      <c r="I88" s="177"/>
    </row>
    <row r="89" spans="2:9" ht="21" customHeight="1">
      <c r="B89" s="240"/>
      <c r="C89" s="83"/>
      <c r="D89" s="269" t="s">
        <v>111</v>
      </c>
      <c r="E89" s="269"/>
      <c r="F89" s="219">
        <v>834472.92</v>
      </c>
      <c r="G89" s="219">
        <v>834472.92</v>
      </c>
      <c r="H89" s="181">
        <f t="shared" si="4"/>
        <v>0</v>
      </c>
      <c r="I89" s="177"/>
    </row>
    <row r="90" spans="2:9" ht="21" customHeight="1">
      <c r="B90" s="240"/>
      <c r="C90" s="83"/>
      <c r="D90" s="269" t="s">
        <v>65</v>
      </c>
      <c r="E90" s="269"/>
      <c r="F90" s="219">
        <v>14422228.220000001</v>
      </c>
      <c r="G90" s="219">
        <v>14225228.220000001</v>
      </c>
      <c r="H90" s="181">
        <f t="shared" si="4"/>
        <v>197000</v>
      </c>
      <c r="I90" s="177"/>
    </row>
    <row r="91" spans="2:9" ht="21" customHeight="1">
      <c r="B91" s="240"/>
      <c r="C91" s="83"/>
      <c r="D91" s="269" t="s">
        <v>66</v>
      </c>
      <c r="E91" s="269"/>
      <c r="F91" s="219">
        <f>2670429.64-F95</f>
        <v>2421927.2800000003</v>
      </c>
      <c r="G91" s="219">
        <v>2421927.2800000003</v>
      </c>
      <c r="H91" s="181">
        <f t="shared" si="4"/>
        <v>0</v>
      </c>
      <c r="I91" s="177"/>
    </row>
    <row r="92" spans="2:9" ht="21" customHeight="1">
      <c r="B92" s="240"/>
      <c r="C92" s="83"/>
      <c r="D92" s="269" t="s">
        <v>67</v>
      </c>
      <c r="E92" s="269"/>
      <c r="F92" s="219">
        <v>1424209.76</v>
      </c>
      <c r="G92" s="219">
        <v>1424209.76</v>
      </c>
      <c r="H92" s="181">
        <f t="shared" si="4"/>
        <v>0</v>
      </c>
      <c r="I92" s="177"/>
    </row>
    <row r="93" spans="2:9" ht="21" customHeight="1">
      <c r="B93" s="240"/>
      <c r="C93" s="83"/>
      <c r="D93" s="269" t="s">
        <v>106</v>
      </c>
      <c r="E93" s="269"/>
      <c r="F93" s="219">
        <v>201886</v>
      </c>
      <c r="G93" s="219">
        <v>201886</v>
      </c>
      <c r="H93" s="181">
        <f t="shared" si="4"/>
        <v>0</v>
      </c>
      <c r="I93" s="177"/>
    </row>
    <row r="94" spans="2:9" ht="21" hidden="1" customHeight="1">
      <c r="B94" s="240"/>
      <c r="C94" s="83"/>
      <c r="D94" s="269" t="s">
        <v>113</v>
      </c>
      <c r="E94" s="269"/>
      <c r="F94" s="219">
        <v>0</v>
      </c>
      <c r="G94" s="219">
        <v>0</v>
      </c>
      <c r="H94" s="181">
        <f t="shared" si="4"/>
        <v>0</v>
      </c>
      <c r="I94" s="177"/>
    </row>
    <row r="95" spans="2:9" ht="21" customHeight="1">
      <c r="B95" s="240"/>
      <c r="C95" s="83"/>
      <c r="D95" s="269" t="s">
        <v>96</v>
      </c>
      <c r="E95" s="269"/>
      <c r="F95" s="207">
        <v>248502.36</v>
      </c>
      <c r="G95" s="207">
        <v>248502.36</v>
      </c>
      <c r="H95" s="184">
        <f t="shared" si="4"/>
        <v>0</v>
      </c>
    </row>
    <row r="96" spans="2:9" ht="21" customHeight="1">
      <c r="B96" s="240"/>
      <c r="C96" s="267" t="s">
        <v>68</v>
      </c>
      <c r="D96" s="267"/>
      <c r="E96" s="83"/>
      <c r="F96" s="249">
        <f>SUM(F97:F99)</f>
        <v>46216987.689999998</v>
      </c>
      <c r="G96" s="249">
        <f>SUM(G97:G99)</f>
        <v>46216987.689999998</v>
      </c>
      <c r="H96" s="200">
        <f t="shared" si="4"/>
        <v>0</v>
      </c>
      <c r="I96" s="201"/>
    </row>
    <row r="97" spans="2:9" ht="21" customHeight="1">
      <c r="B97" s="240"/>
      <c r="C97" s="83"/>
      <c r="D97" s="269" t="s">
        <v>69</v>
      </c>
      <c r="E97" s="269"/>
      <c r="F97" s="219">
        <v>14032640.65</v>
      </c>
      <c r="G97" s="219">
        <v>14032640.65</v>
      </c>
      <c r="H97" s="251">
        <f t="shared" si="4"/>
        <v>0</v>
      </c>
      <c r="I97" s="177"/>
    </row>
    <row r="98" spans="2:9" ht="21" customHeight="1">
      <c r="B98" s="240"/>
      <c r="C98" s="83"/>
      <c r="D98" s="269" t="s">
        <v>70</v>
      </c>
      <c r="E98" s="269"/>
      <c r="F98" s="219">
        <v>28571428.57</v>
      </c>
      <c r="G98" s="219">
        <v>28571428.57</v>
      </c>
      <c r="H98" s="191">
        <f t="shared" si="4"/>
        <v>0</v>
      </c>
      <c r="I98" s="177"/>
    </row>
    <row r="99" spans="2:9" ht="21" customHeight="1">
      <c r="B99" s="240"/>
      <c r="C99" s="83"/>
      <c r="D99" s="269" t="s">
        <v>71</v>
      </c>
      <c r="E99" s="269"/>
      <c r="F99" s="250">
        <v>3612918.47</v>
      </c>
      <c r="G99" s="250">
        <v>3612918.47</v>
      </c>
      <c r="H99" s="211">
        <f t="shared" si="4"/>
        <v>0</v>
      </c>
      <c r="I99" s="177"/>
    </row>
    <row r="100" spans="2:9" ht="11.25" customHeight="1">
      <c r="B100" s="240"/>
      <c r="C100" s="83"/>
      <c r="D100" s="269"/>
      <c r="E100" s="269"/>
      <c r="F100" s="219"/>
      <c r="G100" s="219"/>
      <c r="H100" s="176"/>
      <c r="I100" s="177"/>
    </row>
    <row r="101" spans="2:9" ht="21" customHeight="1">
      <c r="B101" s="240"/>
      <c r="C101" s="267" t="s">
        <v>94</v>
      </c>
      <c r="D101" s="269"/>
      <c r="E101" s="269"/>
      <c r="F101" s="249">
        <f>+F102</f>
        <v>1491890.3</v>
      </c>
      <c r="G101" s="249">
        <f>+G102</f>
        <v>1491890.3</v>
      </c>
      <c r="H101" s="252">
        <f>+F101-G101</f>
        <v>0</v>
      </c>
      <c r="I101" s="201"/>
    </row>
    <row r="102" spans="2:9" ht="21" customHeight="1">
      <c r="B102" s="240"/>
      <c r="C102" s="83"/>
      <c r="D102" s="269" t="s">
        <v>95</v>
      </c>
      <c r="E102" s="269"/>
      <c r="F102" s="219">
        <v>1491890.3</v>
      </c>
      <c r="G102" s="219">
        <v>1491890.3</v>
      </c>
      <c r="H102" s="217">
        <f>+F102-G102</f>
        <v>0</v>
      </c>
      <c r="I102" s="177"/>
    </row>
    <row r="103" spans="2:9" ht="11.25" customHeight="1">
      <c r="B103" s="240"/>
      <c r="C103" s="83"/>
      <c r="D103" s="83"/>
      <c r="E103" s="83"/>
      <c r="F103" s="253"/>
      <c r="G103" s="253"/>
      <c r="H103" s="185"/>
      <c r="I103" s="83"/>
    </row>
    <row r="104" spans="2:9" ht="21" customHeight="1">
      <c r="B104" s="235" t="s">
        <v>9</v>
      </c>
      <c r="C104" s="267"/>
      <c r="D104" s="267"/>
      <c r="E104" s="83"/>
      <c r="F104" s="169">
        <f>SUM(F105:F108)</f>
        <v>142902446.62</v>
      </c>
      <c r="G104" s="169">
        <f>SUM(G105:G108)</f>
        <v>143271649.94</v>
      </c>
      <c r="H104" s="279">
        <f>+F104-G104</f>
        <v>-369203.31999999285</v>
      </c>
      <c r="I104" s="167"/>
    </row>
    <row r="105" spans="2:9" ht="21" customHeight="1">
      <c r="B105" s="240"/>
      <c r="C105" s="269" t="s">
        <v>72</v>
      </c>
      <c r="D105" s="177"/>
      <c r="E105" s="269"/>
      <c r="F105" s="254">
        <v>83611439.900000006</v>
      </c>
      <c r="G105" s="254">
        <v>83804939.909999996</v>
      </c>
      <c r="H105" s="255">
        <f>+F105-G105</f>
        <v>-193500.00999999046</v>
      </c>
      <c r="I105" s="216"/>
    </row>
    <row r="106" spans="2:9" ht="21" customHeight="1">
      <c r="B106" s="240"/>
      <c r="C106" s="269" t="s">
        <v>73</v>
      </c>
      <c r="D106" s="177"/>
      <c r="E106" s="269"/>
      <c r="F106" s="254">
        <v>49208166.770000003</v>
      </c>
      <c r="G106" s="254">
        <v>49208166.770000003</v>
      </c>
      <c r="H106" s="255">
        <f>+F106-G106</f>
        <v>0</v>
      </c>
      <c r="I106" s="216"/>
    </row>
    <row r="107" spans="2:9" ht="21" customHeight="1">
      <c r="B107" s="240"/>
      <c r="C107" s="269" t="s">
        <v>89</v>
      </c>
      <c r="D107" s="177"/>
      <c r="E107" s="269"/>
      <c r="F107" s="254">
        <v>10082839.949999999</v>
      </c>
      <c r="G107" s="254">
        <v>10258543.26</v>
      </c>
      <c r="H107" s="255">
        <f>+F107-G107</f>
        <v>-175703.31000000052</v>
      </c>
      <c r="I107" s="216"/>
    </row>
    <row r="108" spans="2:9" ht="21" hidden="1" customHeight="1">
      <c r="B108" s="240"/>
      <c r="C108" s="269" t="s">
        <v>98</v>
      </c>
      <c r="D108" s="177"/>
      <c r="E108" s="269"/>
      <c r="F108" s="190">
        <v>0</v>
      </c>
      <c r="G108" s="190">
        <v>0</v>
      </c>
      <c r="H108" s="178"/>
      <c r="I108" s="177"/>
    </row>
    <row r="109" spans="2:9" ht="11.25" customHeight="1">
      <c r="B109" s="240"/>
      <c r="C109" s="83"/>
      <c r="D109" s="83"/>
      <c r="E109" s="83"/>
      <c r="F109" s="253"/>
      <c r="G109" s="253"/>
      <c r="H109" s="256"/>
      <c r="I109" s="83"/>
    </row>
    <row r="110" spans="2:9" ht="21" customHeight="1">
      <c r="B110" s="235" t="s">
        <v>10</v>
      </c>
      <c r="C110" s="267"/>
      <c r="D110" s="267"/>
      <c r="E110" s="83"/>
      <c r="F110" s="257">
        <f>F111+F112</f>
        <v>-218764896.84</v>
      </c>
      <c r="G110" s="257">
        <f>G111+G112</f>
        <v>-219074439.92000002</v>
      </c>
      <c r="H110" s="258">
        <f>+F110-G110</f>
        <v>309543.08000001311</v>
      </c>
      <c r="I110" s="259"/>
    </row>
    <row r="111" spans="2:9" ht="21" customHeight="1">
      <c r="B111" s="240"/>
      <c r="C111" s="269" t="s">
        <v>117</v>
      </c>
      <c r="D111" s="177"/>
      <c r="E111" s="269"/>
      <c r="F111" s="254">
        <v>-222414238.99000001</v>
      </c>
      <c r="G111" s="254">
        <v>-222589942.30000001</v>
      </c>
      <c r="H111" s="255">
        <f>+F111-G111</f>
        <v>175703.31000000238</v>
      </c>
      <c r="I111" s="216"/>
    </row>
    <row r="112" spans="2:9" ht="21" customHeight="1">
      <c r="B112" s="240"/>
      <c r="C112" s="269" t="s">
        <v>123</v>
      </c>
      <c r="D112" s="177"/>
      <c r="E112" s="269"/>
      <c r="F112" s="192">
        <v>3649342.15</v>
      </c>
      <c r="G112" s="192">
        <v>3515502.38</v>
      </c>
      <c r="H112" s="193">
        <f>+F112-G112</f>
        <v>133839.77000000002</v>
      </c>
      <c r="I112" s="177"/>
    </row>
    <row r="113" spans="2:9" ht="21" customHeight="1">
      <c r="B113" s="242"/>
      <c r="C113" s="243"/>
      <c r="D113" s="243"/>
      <c r="E113" s="260" t="s">
        <v>11</v>
      </c>
      <c r="F113" s="166">
        <f>F84+F104+F110</f>
        <v>70347334.080000013</v>
      </c>
      <c r="G113" s="166">
        <f>G84+G104+G110</f>
        <v>70209994.319999993</v>
      </c>
      <c r="H113" s="168">
        <f>+F113-G113</f>
        <v>137339.76000002027</v>
      </c>
      <c r="I113" s="167"/>
    </row>
    <row r="114" spans="2:9" ht="18">
      <c r="B114" s="242"/>
      <c r="C114" s="289"/>
      <c r="D114" s="289"/>
      <c r="E114" s="260"/>
      <c r="F114" s="288"/>
      <c r="G114" s="288"/>
      <c r="H114" s="168"/>
      <c r="I114" s="167"/>
    </row>
    <row r="115" spans="2:9" ht="21" customHeight="1" thickBot="1">
      <c r="B115" s="285" t="s">
        <v>74</v>
      </c>
      <c r="C115" s="83"/>
      <c r="D115" s="83"/>
      <c r="E115" s="247"/>
      <c r="F115" s="261">
        <f>F113+F81</f>
        <v>177589186.32000002</v>
      </c>
      <c r="G115" s="261">
        <f>G113+G81</f>
        <v>177476723.39999998</v>
      </c>
      <c r="H115" s="261">
        <f>+F115-G115</f>
        <v>112462.92000004649</v>
      </c>
      <c r="I115" s="83"/>
    </row>
    <row r="116" spans="2:9" ht="18">
      <c r="B116" s="286"/>
      <c r="C116" s="287"/>
      <c r="D116" s="287"/>
      <c r="E116" s="286"/>
      <c r="I116" s="167"/>
    </row>
    <row r="117" spans="2:9" ht="15">
      <c r="B117" s="8"/>
      <c r="C117" s="8"/>
      <c r="D117" s="8"/>
      <c r="E117" s="8"/>
      <c r="F117" s="8"/>
      <c r="G117" s="8"/>
      <c r="H117" s="8"/>
    </row>
    <row r="118" spans="2:9">
      <c r="F118" s="10"/>
    </row>
    <row r="124" spans="2:9">
      <c r="H124" s="1"/>
    </row>
    <row r="126" spans="2:9">
      <c r="H126" s="7"/>
    </row>
  </sheetData>
  <mergeCells count="5">
    <mergeCell ref="B5:H5"/>
    <mergeCell ref="B64:H64"/>
    <mergeCell ref="B2:I2"/>
    <mergeCell ref="B3:I3"/>
    <mergeCell ref="B4:I4"/>
  </mergeCells>
  <phoneticPr fontId="2" type="noConversion"/>
  <printOptions horizontalCentered="1"/>
  <pageMargins left="0.23622047244094491" right="0.11811023622047245" top="0.43307086614173229" bottom="0.27559055118110237" header="0" footer="0"/>
  <pageSetup scale="63" fitToHeight="2" orientation="portrait" r:id="rId1"/>
  <headerFooter alignWithMargins="0"/>
  <rowBreaks count="1" manualBreakCount="1">
    <brk id="63" max="16383" man="1"/>
  </rowBreaks>
  <ignoredErrors>
    <ignoredError sqref="F38:G3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Balance resumido</vt:lpstr>
      <vt:lpstr>Estado de Resultados</vt:lpstr>
      <vt:lpstr>Balance General</vt:lpstr>
      <vt:lpstr>'Balance General'!Área_de_impresión</vt:lpstr>
      <vt:lpstr>'Balance resumido'!Área_de_impresión</vt:lpstr>
      <vt:lpstr>'Estado de Resultados'!Área_de_impresión</vt:lpstr>
      <vt:lpstr>'Balance General'!Títulos_a_imprimir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Melvin Zuleyma Morales</cp:lastModifiedBy>
  <cp:lastPrinted>2023-10-26T15:10:04Z</cp:lastPrinted>
  <dcterms:created xsi:type="dcterms:W3CDTF">2004-04-13T04:53:39Z</dcterms:created>
  <dcterms:modified xsi:type="dcterms:W3CDTF">2023-11-03T21:19:11Z</dcterms:modified>
</cp:coreProperties>
</file>