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lvin\Desktop\"/>
    </mc:Choice>
  </mc:AlternateContent>
  <xr:revisionPtr revIDLastSave="0" documentId="8_{79971378-0545-445E-A479-A5880C482049}" xr6:coauthVersionLast="47" xr6:coauthVersionMax="47" xr10:uidLastSave="{00000000-0000-0000-0000-000000000000}"/>
  <bookViews>
    <workbookView xWindow="-120" yWindow="-120" windowWidth="29040" windowHeight="15840" tabRatio="663" activeTab="2" xr2:uid="{00000000-000D-0000-FFFF-FFFF00000000}"/>
  </bookViews>
  <sheets>
    <sheet name="Balance resumido" sheetId="1" r:id="rId1"/>
    <sheet name="Estado de Resultados" sheetId="6" r:id="rId2"/>
    <sheet name="Balance General" sheetId="5" r:id="rId3"/>
  </sheets>
  <definedNames>
    <definedName name="_xlnm.Print_Area" localSheetId="2">'Balance General'!$A$4:$H$123</definedName>
    <definedName name="_xlnm.Print_Area" localSheetId="0">'Balance resumido'!$C$3:$O$58</definedName>
    <definedName name="_xlnm.Print_Titles" localSheetId="2">'Balance General'!$4:$7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" i="5" l="1"/>
  <c r="F11" i="6"/>
  <c r="H11" i="5"/>
  <c r="G93" i="5"/>
  <c r="H114" i="5" l="1"/>
  <c r="H113" i="5"/>
  <c r="H109" i="5"/>
  <c r="H108" i="5"/>
  <c r="H107" i="5"/>
  <c r="H104" i="5"/>
  <c r="H101" i="5"/>
  <c r="H100" i="5"/>
  <c r="H99" i="5"/>
  <c r="H89" i="5"/>
  <c r="H90" i="5"/>
  <c r="H91" i="5"/>
  <c r="H92" i="5"/>
  <c r="H94" i="5"/>
  <c r="H95" i="5"/>
  <c r="H96" i="5"/>
  <c r="H97" i="5"/>
  <c r="H88" i="5"/>
  <c r="H81" i="5"/>
  <c r="H82" i="5"/>
  <c r="H80" i="5"/>
  <c r="H76" i="5"/>
  <c r="H72" i="5"/>
  <c r="H71" i="5"/>
  <c r="H70" i="5"/>
  <c r="H68" i="5"/>
  <c r="H67" i="5"/>
  <c r="F68" i="5"/>
  <c r="G68" i="5"/>
  <c r="H63" i="5"/>
  <c r="H62" i="5"/>
  <c r="H55" i="5"/>
  <c r="H56" i="5"/>
  <c r="H57" i="5"/>
  <c r="H58" i="5"/>
  <c r="H59" i="5"/>
  <c r="H54" i="5"/>
  <c r="H51" i="5"/>
  <c r="H49" i="5"/>
  <c r="H45" i="5"/>
  <c r="H42" i="5"/>
  <c r="H43" i="5"/>
  <c r="H44" i="5"/>
  <c r="H41" i="5"/>
  <c r="H33" i="5"/>
  <c r="H34" i="5"/>
  <c r="H35" i="5"/>
  <c r="H32" i="5"/>
  <c r="H28" i="5"/>
  <c r="H29" i="5"/>
  <c r="H27" i="5"/>
  <c r="H17" i="5"/>
  <c r="H12" i="5"/>
  <c r="H13" i="5"/>
  <c r="H14" i="5"/>
  <c r="F50" i="5"/>
  <c r="H50" i="5" s="1"/>
  <c r="F93" i="5" l="1"/>
  <c r="H93" i="5" l="1"/>
  <c r="G98" i="5" l="1"/>
  <c r="F12" i="6"/>
  <c r="G47" i="5" l="1"/>
  <c r="F47" i="5"/>
  <c r="H47" i="5" l="1"/>
  <c r="D28" i="6" l="1"/>
  <c r="J38" i="1" l="1"/>
  <c r="J37" i="1"/>
  <c r="J13" i="1"/>
  <c r="H13" i="1"/>
  <c r="G67" i="5" l="1"/>
  <c r="F67" i="5"/>
  <c r="G112" i="5" l="1"/>
  <c r="G106" i="5"/>
  <c r="J36" i="1" s="1"/>
  <c r="G103" i="5"/>
  <c r="G87" i="5"/>
  <c r="G79" i="5"/>
  <c r="J29" i="1" s="1"/>
  <c r="G75" i="5"/>
  <c r="J28" i="1" s="1"/>
  <c r="G61" i="5"/>
  <c r="J20" i="1" s="1"/>
  <c r="G53" i="5"/>
  <c r="J19" i="1" s="1"/>
  <c r="J18" i="1"/>
  <c r="G40" i="5"/>
  <c r="G36" i="5"/>
  <c r="G31" i="5"/>
  <c r="G26" i="5"/>
  <c r="G21" i="5"/>
  <c r="G16" i="5" s="1"/>
  <c r="J16" i="1" l="1"/>
  <c r="G86" i="5"/>
  <c r="J35" i="1" s="1"/>
  <c r="G25" i="5"/>
  <c r="G24" i="5" l="1"/>
  <c r="E35" i="6"/>
  <c r="J17" i="1" l="1"/>
  <c r="G10" i="5" l="1"/>
  <c r="G64" i="5" s="1"/>
  <c r="J15" i="1" l="1"/>
  <c r="E18" i="6"/>
  <c r="F75" i="5" l="1"/>
  <c r="H75" i="5" s="1"/>
  <c r="D10" i="6" l="1"/>
  <c r="G69" i="5" l="1"/>
  <c r="G83" i="5" l="1"/>
  <c r="J27" i="1"/>
  <c r="D35" i="6" l="1"/>
  <c r="F36" i="6"/>
  <c r="D40" i="6" l="1"/>
  <c r="E28" i="6" l="1"/>
  <c r="F28" i="6" l="1"/>
  <c r="F38" i="6" l="1"/>
  <c r="F35" i="6" l="1"/>
  <c r="E10" i="6" l="1"/>
  <c r="F32" i="6"/>
  <c r="F14" i="6" l="1"/>
  <c r="F15" i="6"/>
  <c r="F10" i="6"/>
  <c r="E40" i="6"/>
  <c r="H38" i="1"/>
  <c r="H37" i="1"/>
  <c r="F103" i="5"/>
  <c r="F98" i="5"/>
  <c r="H98" i="5" s="1"/>
  <c r="F69" i="5"/>
  <c r="H28" i="1"/>
  <c r="F26" i="5"/>
  <c r="H26" i="5" s="1"/>
  <c r="F31" i="5"/>
  <c r="H31" i="5" s="1"/>
  <c r="F40" i="5"/>
  <c r="H40" i="5" s="1"/>
  <c r="F36" i="5"/>
  <c r="F10" i="5"/>
  <c r="F21" i="5"/>
  <c r="F16" i="5" s="1"/>
  <c r="H16" i="5" s="1"/>
  <c r="F53" i="5"/>
  <c r="F61" i="5"/>
  <c r="D18" i="6"/>
  <c r="F37" i="6"/>
  <c r="F30" i="6"/>
  <c r="F29" i="6"/>
  <c r="F16" i="6"/>
  <c r="F13" i="6"/>
  <c r="F112" i="5"/>
  <c r="H112" i="5" s="1"/>
  <c r="F87" i="5"/>
  <c r="H87" i="5" s="1"/>
  <c r="F79" i="5"/>
  <c r="H79" i="5" s="1"/>
  <c r="F31" i="6"/>
  <c r="F21" i="6"/>
  <c r="H103" i="5" l="1"/>
  <c r="H36" i="5"/>
  <c r="H37" i="5"/>
  <c r="H27" i="1"/>
  <c r="H69" i="5"/>
  <c r="H19" i="1"/>
  <c r="H53" i="5"/>
  <c r="H15" i="1"/>
  <c r="L15" i="1" s="1"/>
  <c r="H10" i="5"/>
  <c r="H20" i="1"/>
  <c r="H61" i="5"/>
  <c r="H16" i="1"/>
  <c r="L16" i="1" s="1"/>
  <c r="F25" i="5"/>
  <c r="L28" i="1"/>
  <c r="H18" i="1"/>
  <c r="F86" i="5"/>
  <c r="H86" i="5" s="1"/>
  <c r="F106" i="5"/>
  <c r="L37" i="1"/>
  <c r="J31" i="1"/>
  <c r="E24" i="6"/>
  <c r="F18" i="6"/>
  <c r="D24" i="6"/>
  <c r="H29" i="1"/>
  <c r="F83" i="5"/>
  <c r="H83" i="5" s="1"/>
  <c r="L27" i="1" l="1"/>
  <c r="L19" i="1"/>
  <c r="H25" i="5"/>
  <c r="F24" i="5"/>
  <c r="H17" i="1" s="1"/>
  <c r="L20" i="1"/>
  <c r="H36" i="1"/>
  <c r="H106" i="5"/>
  <c r="F24" i="6"/>
  <c r="L18" i="1"/>
  <c r="H35" i="1"/>
  <c r="F115" i="5"/>
  <c r="L29" i="1"/>
  <c r="J22" i="1"/>
  <c r="H31" i="1"/>
  <c r="D43" i="6"/>
  <c r="E43" i="6"/>
  <c r="F40" i="6"/>
  <c r="L36" i="1" l="1"/>
  <c r="H24" i="5"/>
  <c r="F64" i="5"/>
  <c r="F116" i="5"/>
  <c r="L17" i="1"/>
  <c r="L35" i="1"/>
  <c r="H40" i="1"/>
  <c r="H43" i="1" s="1"/>
  <c r="L31" i="1"/>
  <c r="G115" i="5"/>
  <c r="G116" i="5" s="1"/>
  <c r="G120" i="5" s="1"/>
  <c r="H22" i="1"/>
  <c r="F43" i="6"/>
  <c r="H64" i="5" l="1"/>
  <c r="F120" i="5"/>
  <c r="H116" i="5"/>
  <c r="H115" i="5"/>
  <c r="L22" i="1"/>
  <c r="L38" i="1"/>
  <c r="J40" i="1"/>
  <c r="J43" i="1" s="1"/>
  <c r="H120" i="5" l="1"/>
  <c r="L40" i="1"/>
  <c r="L43" i="1" l="1"/>
</calcChain>
</file>

<file path=xl/sharedStrings.xml><?xml version="1.0" encoding="utf-8"?>
<sst xmlns="http://schemas.openxmlformats.org/spreadsheetml/2006/main" count="169" uniqueCount="154">
  <si>
    <t>Activo</t>
  </si>
  <si>
    <t>(Expresados en Dólares de los Estados Unidos de América)</t>
  </si>
  <si>
    <t>Inversiones Financieras</t>
  </si>
  <si>
    <t>Efectivo y Equivalentes</t>
  </si>
  <si>
    <t>Otros Activos</t>
  </si>
  <si>
    <t xml:space="preserve"> </t>
  </si>
  <si>
    <t>FONDO DE SANEAMIENTO Y FORTALECIMIENTO FINANCIERO</t>
  </si>
  <si>
    <t>PATRIMONIO</t>
  </si>
  <si>
    <t>Recursos del Fondo</t>
  </si>
  <si>
    <t>Superavit</t>
  </si>
  <si>
    <t>Resultados por Aplicar</t>
  </si>
  <si>
    <t>TOTAL PATRIMONIO</t>
  </si>
  <si>
    <t>ACTIVO</t>
  </si>
  <si>
    <t xml:space="preserve">Caja    </t>
  </si>
  <si>
    <t>En Bancos</t>
  </si>
  <si>
    <t>Banco Central de Reserva</t>
  </si>
  <si>
    <t>Caja Chica y Fondo Circulante</t>
  </si>
  <si>
    <t>Acciones y Participaciones</t>
  </si>
  <si>
    <t>Titulos Valores Conservados al Vcto.</t>
  </si>
  <si>
    <t>Certificados CEDECADA</t>
  </si>
  <si>
    <t xml:space="preserve">Ints. por Cobrar s/Titulos Valores </t>
  </si>
  <si>
    <t>Sub-Total</t>
  </si>
  <si>
    <t>Reservas Constituidas s/Invers. Acciones</t>
  </si>
  <si>
    <t>Cartera de Préstamos (Neto)</t>
  </si>
  <si>
    <t>Cartera Permutada</t>
  </si>
  <si>
    <t xml:space="preserve">Capital s/Préstamos Permuta </t>
  </si>
  <si>
    <t>Ints. por Cobrar s/Préstamos Permuta</t>
  </si>
  <si>
    <t>Cartera Transferida</t>
  </si>
  <si>
    <t>Capital s/Préstamos Transferido</t>
  </si>
  <si>
    <t>Ints. por Cobrar s/Préstamos Transferido</t>
  </si>
  <si>
    <t>Cartera Acciones</t>
  </si>
  <si>
    <t>Capital s/Préstamos Acciones</t>
  </si>
  <si>
    <t>Ints. por Cobrar s/Préstamos Acciones</t>
  </si>
  <si>
    <t>Seguros Cartera Acciones</t>
  </si>
  <si>
    <t>Cartera Aporte B.C.R:</t>
  </si>
  <si>
    <t>Capital s/Cartera ex - Credisa</t>
  </si>
  <si>
    <t>Ints. por Cobrar s/Cartera ex Credisa</t>
  </si>
  <si>
    <t>Activos Extraordinarios(Netos)</t>
  </si>
  <si>
    <t xml:space="preserve">En Administración </t>
  </si>
  <si>
    <t>Administrados por FOSAFFI</t>
  </si>
  <si>
    <t>Reserva s/Activos Extraordinarios</t>
  </si>
  <si>
    <t>Diferidos</t>
  </si>
  <si>
    <t>Realizables</t>
  </si>
  <si>
    <t>Otras Cuentas por Cobrar</t>
  </si>
  <si>
    <t xml:space="preserve"> Depósitos en Garantía</t>
  </si>
  <si>
    <t>Propiedad Planta y Equipo (Neto)</t>
  </si>
  <si>
    <t>Propiedad Planta y Equipo</t>
  </si>
  <si>
    <t>Depreciación Acumulada</t>
  </si>
  <si>
    <t>TOTAL ACTIVO</t>
  </si>
  <si>
    <t>PASIVO</t>
  </si>
  <si>
    <t>Cuentas por Pagar</t>
  </si>
  <si>
    <t>Retenciones y Cotizaciones por Pagar</t>
  </si>
  <si>
    <t>Provisiones por Pagar</t>
  </si>
  <si>
    <t>Comisiones por Pagar</t>
  </si>
  <si>
    <t>Obligaciones con Banco Central</t>
  </si>
  <si>
    <t xml:space="preserve">Pagarés </t>
  </si>
  <si>
    <t>Ints. s/Pagarés</t>
  </si>
  <si>
    <t>Otros Pasivos</t>
  </si>
  <si>
    <t>Abonos de Prestamos en Proceso Judicial</t>
  </si>
  <si>
    <t>Iva Debito Fiscal</t>
  </si>
  <si>
    <t>TOTAL PASIVO</t>
  </si>
  <si>
    <t>Aportes Banco Central de Reserva</t>
  </si>
  <si>
    <t>Aportaciones-Acciones B.C.R.</t>
  </si>
  <si>
    <t>Aportaciones Cartera de Préstamos (Bancos Liq.)</t>
  </si>
  <si>
    <t>Aporte Cartera Credisa</t>
  </si>
  <si>
    <t>Aportaciones-Presupuesto</t>
  </si>
  <si>
    <t>Aportaciones BCR - Activos Extraordinarios</t>
  </si>
  <si>
    <t>Aportaciones BCR - Crédito Estabilizacion</t>
  </si>
  <si>
    <t>Aportes Estado</t>
  </si>
  <si>
    <t>Aportaciones-Acciones Estado</t>
  </si>
  <si>
    <t>Aportaciones Estado-Bonos</t>
  </si>
  <si>
    <t>Aportaciones Estado-Cartera Banafi</t>
  </si>
  <si>
    <t>Superávit o Déficit por Revaluacion de Acciones</t>
  </si>
  <si>
    <t>Superavit  o Déficit por Venta de Acciones</t>
  </si>
  <si>
    <t>TOTAL PASIVO Y PATRIMONIO</t>
  </si>
  <si>
    <t>INGRESOS</t>
  </si>
  <si>
    <t>Ingresos por Venta de Activos Extraordinarios</t>
  </si>
  <si>
    <t>Ingresos por  Dividendos sobre Acciones</t>
  </si>
  <si>
    <t>Ingresos por Reversión Reservas de Saneamiento</t>
  </si>
  <si>
    <t>Ingresos por Administración de Activos</t>
  </si>
  <si>
    <t>TOTAL INGRESOS</t>
  </si>
  <si>
    <t>GASTOS</t>
  </si>
  <si>
    <t>TOTAL GASTOS</t>
  </si>
  <si>
    <t>Total Cartera de Préstamos</t>
  </si>
  <si>
    <t>Balance General</t>
  </si>
  <si>
    <t xml:space="preserve">Total del Activo </t>
  </si>
  <si>
    <t>Total del Pasivo</t>
  </si>
  <si>
    <t>Total del Patrimonio</t>
  </si>
  <si>
    <t>Total del Pasivo más Patrimonio</t>
  </si>
  <si>
    <t>Superavit  No Realizado por Valuación de Aportes</t>
  </si>
  <si>
    <t>Deudores Varios Préstamos Transferidos</t>
  </si>
  <si>
    <t>Recuperac. Prestamos Cobro Judicial</t>
  </si>
  <si>
    <t>Deudores Varios Préstamos Permuta</t>
  </si>
  <si>
    <t>Deudores Varios Cartera ex Credisa</t>
  </si>
  <si>
    <t>Donaciones</t>
  </si>
  <si>
    <t>Donaciones del Estado</t>
  </si>
  <si>
    <t xml:space="preserve"> Otros Aportes BCR</t>
  </si>
  <si>
    <t>Cuentas por Pagar por Recup.  de Cartera</t>
  </si>
  <si>
    <t>Superavit  No Realizado por Revaluación de Activos Extraordinarios</t>
  </si>
  <si>
    <t>Recuperac. Prestamos Cobro Judicial (CR)</t>
  </si>
  <si>
    <t>Ingresos por Intereses</t>
  </si>
  <si>
    <t>Ingresos por Arrendamientos de Activos</t>
  </si>
  <si>
    <t>Reservas de Saneamiento Cartera Préstamos (CR)</t>
  </si>
  <si>
    <t>Reserva de Saneamiento Créditos Forestales DL No.677</t>
  </si>
  <si>
    <t>Variacion</t>
  </si>
  <si>
    <t xml:space="preserve">Otros Gastos </t>
  </si>
  <si>
    <t>Aporte Acciones Básicas S.A.</t>
  </si>
  <si>
    <t xml:space="preserve">Superávit o Déficit </t>
  </si>
  <si>
    <t xml:space="preserve">GASTOS DE OPERACIÓN </t>
  </si>
  <si>
    <t xml:space="preserve">Otros Ingresos </t>
  </si>
  <si>
    <t xml:space="preserve">Variación </t>
  </si>
  <si>
    <t>Aporte Activos Extraordinarios Ex Credisa</t>
  </si>
  <si>
    <t>Pasivo</t>
  </si>
  <si>
    <t>Aportes BCR-Vehiculos</t>
  </si>
  <si>
    <t xml:space="preserve"> FONDO DE SANEAMIENTO Y FORTALECIMIENTO FINANCIERO</t>
  </si>
  <si>
    <t>Bienes Tangibles e Intangibles</t>
  </si>
  <si>
    <t>Pérdida Acumulada Ejercicios Anteriores</t>
  </si>
  <si>
    <t>Pérdida Acumulada de Ejercicios Anteriores</t>
  </si>
  <si>
    <t>PRUEBA</t>
  </si>
  <si>
    <t>Fondos ajenos en poder de FOSAFFI</t>
  </si>
  <si>
    <t>A</t>
  </si>
  <si>
    <t>B</t>
  </si>
  <si>
    <t>A-B</t>
  </si>
  <si>
    <t>Utilidad (Perdida) del Ejercicio</t>
  </si>
  <si>
    <t>Utilidad del Ejercicio</t>
  </si>
  <si>
    <t>Pérdida por Aplicación de Decretos</t>
  </si>
  <si>
    <t xml:space="preserve">OTROS GASTOS  </t>
  </si>
  <si>
    <t>variación</t>
  </si>
  <si>
    <t>UTILIDAD (PERDIDA) DEL EJERCICIO</t>
  </si>
  <si>
    <r>
      <t xml:space="preserve">INGRESOS DE OPERACIÓN </t>
    </r>
    <r>
      <rPr>
        <b/>
        <sz val="10.5"/>
        <color theme="0"/>
        <rFont val="Museo Sans 300"/>
      </rPr>
      <t xml:space="preserve"> (nota 14)</t>
    </r>
  </si>
  <si>
    <r>
      <t xml:space="preserve">INGRESOS NO DE OPERACIÓN </t>
    </r>
    <r>
      <rPr>
        <b/>
        <sz val="10.5"/>
        <color theme="0"/>
        <rFont val="Museo Sans 300"/>
      </rPr>
      <t>(nota 15)</t>
    </r>
  </si>
  <si>
    <r>
      <t xml:space="preserve">Gastos de Funcionamiento  </t>
    </r>
    <r>
      <rPr>
        <sz val="10"/>
        <color theme="0"/>
        <rFont val="Museo Sans 300"/>
      </rPr>
      <t>(nota 16)</t>
    </r>
  </si>
  <si>
    <r>
      <t xml:space="preserve">Gastos de  Activos Extraordinarios </t>
    </r>
    <r>
      <rPr>
        <sz val="10"/>
        <color theme="0"/>
        <rFont val="Museo Sans 300"/>
      </rPr>
      <t xml:space="preserve"> (nota 17)</t>
    </r>
  </si>
  <si>
    <r>
      <t xml:space="preserve">Gestión de Recuperación y Comercialización </t>
    </r>
    <r>
      <rPr>
        <sz val="10"/>
        <color theme="0"/>
        <rFont val="Museo Sans 300"/>
      </rPr>
      <t>(nota 18)</t>
    </r>
  </si>
  <si>
    <r>
      <t xml:space="preserve">Gastos por Constitución de Reservas </t>
    </r>
    <r>
      <rPr>
        <sz val="10"/>
        <color theme="0"/>
        <rFont val="Museo Sans 300"/>
      </rPr>
      <t>(nota 19)</t>
    </r>
  </si>
  <si>
    <r>
      <t xml:space="preserve">  Presidente                                                                                                                                                              Contador                                                                       </t>
    </r>
    <r>
      <rPr>
        <sz val="12"/>
        <color theme="0"/>
        <rFont val="Calibri"/>
        <family val="2"/>
      </rPr>
      <t xml:space="preserve"> Auditoria Externa</t>
    </r>
  </si>
  <si>
    <r>
      <t xml:space="preserve">                      Presidente                                                                                                                                                                                                 Contador                                                                                  </t>
    </r>
    <r>
      <rPr>
        <sz val="12"/>
        <color theme="0"/>
        <rFont val="Calibri"/>
        <family val="2"/>
      </rPr>
      <t xml:space="preserve">            Auditoría Externa</t>
    </r>
  </si>
  <si>
    <t>mayo 2023</t>
  </si>
  <si>
    <t>Estado de Resultados del  01 de enero al 30 de junio de 2023</t>
  </si>
  <si>
    <t>junio 2023</t>
  </si>
  <si>
    <t>Balance General al 30 de junio de 2023</t>
  </si>
  <si>
    <t>Al  30 de junio de 2023</t>
  </si>
  <si>
    <r>
      <t xml:space="preserve">      </t>
    </r>
    <r>
      <rPr>
        <b/>
        <u/>
        <sz val="10"/>
        <color indexed="8"/>
        <rFont val="Museo Sans 300"/>
      </rPr>
      <t>Pasivo y Patrimonio</t>
    </r>
  </si>
  <si>
    <r>
      <t xml:space="preserve">Efectivo y Equivalentes  </t>
    </r>
    <r>
      <rPr>
        <sz val="10"/>
        <color theme="0"/>
        <rFont val="Museo Sans 300"/>
      </rPr>
      <t>(nota 4)</t>
    </r>
  </si>
  <si>
    <r>
      <t xml:space="preserve">Inversiones Financieras  </t>
    </r>
    <r>
      <rPr>
        <sz val="10"/>
        <color theme="0"/>
        <rFont val="Museo Sans 300"/>
      </rPr>
      <t>(nota 5)</t>
    </r>
  </si>
  <si>
    <r>
      <t xml:space="preserve">Cartera de Préstamos - netos  </t>
    </r>
    <r>
      <rPr>
        <sz val="10"/>
        <color theme="0"/>
        <rFont val="Museo Sans 300"/>
      </rPr>
      <t>(nota 6)</t>
    </r>
  </si>
  <si>
    <r>
      <t xml:space="preserve">Activos extraordinarios - neto   </t>
    </r>
    <r>
      <rPr>
        <sz val="10"/>
        <color theme="0"/>
        <rFont val="Museo Sans 300"/>
      </rPr>
      <t>(nota 7)</t>
    </r>
  </si>
  <si>
    <r>
      <t xml:space="preserve">Otros Activos  </t>
    </r>
    <r>
      <rPr>
        <sz val="10"/>
        <color theme="0"/>
        <rFont val="Museo Sans 300"/>
      </rPr>
      <t>(nota 8)</t>
    </r>
  </si>
  <si>
    <r>
      <t xml:space="preserve">Propiedad, Planta y Equipo - neto  </t>
    </r>
    <r>
      <rPr>
        <sz val="10"/>
        <color theme="0"/>
        <rFont val="Museo Sans 300"/>
      </rPr>
      <t>(nota 9)</t>
    </r>
  </si>
  <si>
    <r>
      <t xml:space="preserve">Cuentas por pagar </t>
    </r>
    <r>
      <rPr>
        <sz val="10"/>
        <color theme="0"/>
        <rFont val="Museo Sans 300"/>
      </rPr>
      <t>(nota 10)</t>
    </r>
  </si>
  <si>
    <r>
      <t xml:space="preserve">Obligaciones con Banco Central de Reserva </t>
    </r>
    <r>
      <rPr>
        <sz val="10"/>
        <color theme="0"/>
        <rFont val="Museo Sans 300"/>
      </rPr>
      <t>(nota 11)</t>
    </r>
  </si>
  <si>
    <r>
      <t xml:space="preserve">Otros Pasivos </t>
    </r>
    <r>
      <rPr>
        <sz val="10"/>
        <color theme="0"/>
        <rFont val="Museo Sans 300"/>
      </rPr>
      <t>(nota 12)</t>
    </r>
  </si>
  <si>
    <r>
      <t xml:space="preserve">Patrimonio </t>
    </r>
    <r>
      <rPr>
        <b/>
        <u/>
        <sz val="10"/>
        <color theme="0"/>
        <rFont val="Calibri"/>
        <family val="2"/>
      </rPr>
      <t>(nota 13)</t>
    </r>
  </si>
  <si>
    <r>
      <t xml:space="preserve">             Presidente                                                                                                                    Contador                                    </t>
    </r>
    <r>
      <rPr>
        <sz val="10"/>
        <color theme="0"/>
        <rFont val="Calibri"/>
        <family val="2"/>
      </rPr>
      <t xml:space="preserve">                Auditoría Externa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</si>
</sst>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(&quot;US$&quot;\ * #,##0.00_);_(&quot;US$&quot;\ * \(#,##0.00\);_(&quot;US$&quot;\ * &quot;-&quot;??_);_(@_)"/>
    <numFmt numFmtId="166" formatCode="_(* #,##0_);_(* \(#,##0\);_(* &quot;-&quot;??_);_(@_)"/>
    <numFmt numFmtId="167" formatCode="_(* #,##0.00_);_(* \(#,##0.00\);_(* &quot;0.00&quot;_);_(@_)"/>
    <numFmt numFmtId="168" formatCode="0.0%"/>
  </numFmts>
  <fonts count="56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 Narrow"/>
      <family val="2"/>
    </font>
    <font>
      <b/>
      <sz val="8"/>
      <color rgb="FF000000"/>
      <name val="Arial Narrow"/>
      <family val="2"/>
    </font>
    <font>
      <sz val="10"/>
      <color rgb="FF000000"/>
      <name val="Arial"/>
      <family val="2"/>
    </font>
    <font>
      <sz val="7"/>
      <color rgb="FF000000"/>
      <name val="Arial Narrow"/>
      <family val="2"/>
    </font>
    <font>
      <sz val="7"/>
      <color rgb="FF000000"/>
      <name val="Arial"/>
      <family val="2"/>
    </font>
    <font>
      <b/>
      <sz val="9"/>
      <color rgb="FFFFFFFF"/>
      <name val="Arial"/>
      <family val="2"/>
    </font>
    <font>
      <b/>
      <sz val="7"/>
      <color rgb="FF000000"/>
      <name val="Arial Narrow"/>
      <family val="2"/>
    </font>
    <font>
      <sz val="10"/>
      <name val="Arial"/>
      <family val="2"/>
    </font>
    <font>
      <sz val="1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sz val="11"/>
      <color indexed="8"/>
      <name val="Calibri"/>
      <family val="2"/>
    </font>
    <font>
      <sz val="12"/>
      <name val="Calibri"/>
      <family val="2"/>
    </font>
    <font>
      <b/>
      <sz val="16"/>
      <name val="Calibri"/>
      <family val="2"/>
    </font>
    <font>
      <sz val="9"/>
      <name val="Calibri"/>
      <family val="2"/>
    </font>
    <font>
      <u val="double"/>
      <sz val="11"/>
      <color indexed="8"/>
      <name val="Calibri"/>
      <family val="2"/>
    </font>
    <font>
      <sz val="10.5"/>
      <name val="Calibri"/>
      <family val="2"/>
    </font>
    <font>
      <b/>
      <sz val="14"/>
      <color rgb="FFFF0000"/>
      <name val="Calibri"/>
      <family val="2"/>
    </font>
    <font>
      <b/>
      <sz val="10.5"/>
      <name val="Museo Sans 300"/>
    </font>
    <font>
      <b/>
      <sz val="12"/>
      <name val="Museo Sans 300"/>
    </font>
    <font>
      <sz val="12"/>
      <name val="Museo Sans 300"/>
    </font>
    <font>
      <b/>
      <sz val="10"/>
      <name val="Museo Sans 300"/>
    </font>
    <font>
      <b/>
      <sz val="11"/>
      <name val="Museo Sans 300"/>
    </font>
    <font>
      <sz val="11"/>
      <name val="Museo Sans 300"/>
    </font>
    <font>
      <sz val="10"/>
      <name val="Museo Sans 300"/>
    </font>
    <font>
      <b/>
      <sz val="14"/>
      <name val="Museo Sans 300"/>
    </font>
    <font>
      <b/>
      <sz val="8"/>
      <name val="Museo Sans 300"/>
    </font>
    <font>
      <b/>
      <sz val="15"/>
      <name val="Museo Sans 300"/>
    </font>
    <font>
      <b/>
      <sz val="16"/>
      <name val="Museo Sans 300"/>
    </font>
    <font>
      <b/>
      <u/>
      <sz val="14"/>
      <name val="Museo Sans 300"/>
    </font>
    <font>
      <b/>
      <u/>
      <sz val="12"/>
      <name val="Museo Sans 300"/>
    </font>
    <font>
      <u/>
      <sz val="12"/>
      <name val="Museo Sans 300"/>
    </font>
    <font>
      <b/>
      <sz val="13"/>
      <name val="Museo Sans 300"/>
    </font>
    <font>
      <sz val="8"/>
      <name val="Museo Sans 300"/>
    </font>
    <font>
      <sz val="10"/>
      <color theme="1"/>
      <name val="Museo Sans 300"/>
    </font>
    <font>
      <b/>
      <sz val="10.5"/>
      <color theme="1"/>
      <name val="Museo Sans 300"/>
    </font>
    <font>
      <sz val="12"/>
      <color theme="1"/>
      <name val="Calibri"/>
      <family val="2"/>
    </font>
    <font>
      <b/>
      <sz val="10.5"/>
      <color theme="0"/>
      <name val="Museo Sans 300"/>
    </font>
    <font>
      <sz val="10"/>
      <color theme="0"/>
      <name val="Museo Sans 300"/>
    </font>
    <font>
      <sz val="12"/>
      <color theme="0"/>
      <name val="Calibri"/>
      <family val="2"/>
    </font>
    <font>
      <b/>
      <sz val="10"/>
      <name val="Calibri"/>
      <family val="2"/>
    </font>
    <font>
      <b/>
      <u/>
      <sz val="10"/>
      <color indexed="8"/>
      <name val="Museo Sans 300"/>
    </font>
    <font>
      <u/>
      <sz val="10"/>
      <name val="Museo Sans 300"/>
    </font>
    <font>
      <sz val="10"/>
      <color indexed="8"/>
      <name val="Museo Sans 300"/>
    </font>
    <font>
      <sz val="10"/>
      <color indexed="8"/>
      <name val="Calibri"/>
      <family val="2"/>
    </font>
    <font>
      <b/>
      <sz val="10"/>
      <color indexed="8"/>
      <name val="Museo Sans 300"/>
    </font>
    <font>
      <b/>
      <u/>
      <sz val="10"/>
      <color indexed="8"/>
      <name val="Calibri"/>
      <family val="2"/>
    </font>
    <font>
      <b/>
      <u/>
      <sz val="10"/>
      <color theme="0"/>
      <name val="Calibri"/>
      <family val="2"/>
    </font>
    <font>
      <u/>
      <sz val="10"/>
      <color indexed="8"/>
      <name val="Museo Sans 300"/>
    </font>
    <font>
      <sz val="10"/>
      <color theme="1"/>
      <name val="Calibri"/>
      <family val="2"/>
    </font>
    <font>
      <sz val="10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8"/>
      </top>
      <bottom/>
      <diagonal/>
    </border>
    <border>
      <left/>
      <right/>
      <top style="thin">
        <color indexed="8"/>
      </top>
      <bottom/>
      <diagonal/>
    </border>
  </borders>
  <cellStyleXfs count="2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3" borderId="0">
      <alignment horizontal="center" vertical="center"/>
    </xf>
    <xf numFmtId="0" fontId="4" fillId="3" borderId="0">
      <alignment horizontal="left" vertical="top"/>
    </xf>
    <xf numFmtId="0" fontId="5" fillId="3" borderId="0">
      <alignment horizontal="righ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0" fontId="6" fillId="3" borderId="0">
      <alignment horizontal="left" vertical="top"/>
    </xf>
    <xf numFmtId="0" fontId="7" fillId="3" borderId="0">
      <alignment horizontal="right" vertical="top"/>
    </xf>
    <xf numFmtId="0" fontId="8" fillId="3" borderId="0">
      <alignment horizontal="left" vertical="top"/>
    </xf>
    <xf numFmtId="0" fontId="6" fillId="3" borderId="0">
      <alignment horizontal="left" vertical="top"/>
    </xf>
    <xf numFmtId="0" fontId="9" fillId="3" borderId="0">
      <alignment horizontal="center" vertical="top"/>
    </xf>
    <xf numFmtId="0" fontId="10" fillId="3" borderId="0">
      <alignment horizontal="left" vertical="top"/>
    </xf>
    <xf numFmtId="0" fontId="5" fillId="3" borderId="0">
      <alignment horizontal="right" vertical="top"/>
    </xf>
    <xf numFmtId="0" fontId="5" fillId="3" borderId="0">
      <alignment horizontal="right" vertical="top"/>
    </xf>
    <xf numFmtId="0" fontId="4" fillId="3" borderId="0">
      <alignment horizontal="lef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165" fontId="1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23">
    <xf numFmtId="0" fontId="0" fillId="0" borderId="0" xfId="0"/>
    <xf numFmtId="164" fontId="12" fillId="0" borderId="0" xfId="1" applyFont="1"/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left"/>
    </xf>
    <xf numFmtId="167" fontId="17" fillId="0" borderId="0" xfId="0" applyNumberFormat="1" applyFont="1"/>
    <xf numFmtId="167" fontId="15" fillId="0" borderId="0" xfId="0" applyNumberFormat="1" applyFont="1" applyAlignment="1">
      <alignment horizontal="left"/>
    </xf>
    <xf numFmtId="164" fontId="12" fillId="0" borderId="0" xfId="0" applyNumberFormat="1" applyFont="1"/>
    <xf numFmtId="167" fontId="14" fillId="0" borderId="0" xfId="0" applyNumberFormat="1" applyFont="1"/>
    <xf numFmtId="39" fontId="13" fillId="0" borderId="0" xfId="0" applyNumberFormat="1" applyFont="1"/>
    <xf numFmtId="0" fontId="17" fillId="0" borderId="0" xfId="0" applyFont="1"/>
    <xf numFmtId="168" fontId="12" fillId="0" borderId="0" xfId="2" applyNumberFormat="1" applyFont="1"/>
    <xf numFmtId="0" fontId="18" fillId="0" borderId="0" xfId="0" applyFont="1" applyAlignment="1">
      <alignment horizontal="centerContinuous"/>
    </xf>
    <xf numFmtId="0" fontId="15" fillId="0" borderId="0" xfId="0" applyFont="1" applyAlignment="1">
      <alignment horizontal="centerContinuous"/>
    </xf>
    <xf numFmtId="164" fontId="17" fillId="0" borderId="0" xfId="0" applyNumberFormat="1" applyFont="1"/>
    <xf numFmtId="0" fontId="19" fillId="0" borderId="0" xfId="0" applyFont="1"/>
    <xf numFmtId="165" fontId="12" fillId="0" borderId="0" xfId="20" applyFont="1"/>
    <xf numFmtId="0" fontId="13" fillId="2" borderId="0" xfId="0" applyFont="1" applyFill="1"/>
    <xf numFmtId="0" fontId="13" fillId="2" borderId="0" xfId="0" applyFont="1" applyFill="1" applyAlignment="1">
      <alignment horizontal="left"/>
    </xf>
    <xf numFmtId="166" fontId="13" fillId="2" borderId="0" xfId="1" applyNumberFormat="1" applyFont="1" applyFill="1" applyAlignment="1">
      <alignment horizontal="left"/>
    </xf>
    <xf numFmtId="166" fontId="13" fillId="2" borderId="0" xfId="1" applyNumberFormat="1" applyFont="1" applyFill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2" xfId="0" applyFont="1" applyFill="1" applyBorder="1" applyAlignment="1">
      <alignment horizontal="left"/>
    </xf>
    <xf numFmtId="0" fontId="14" fillId="2" borderId="2" xfId="0" applyFont="1" applyFill="1" applyBorder="1" applyAlignment="1">
      <alignment horizontal="right"/>
    </xf>
    <xf numFmtId="0" fontId="13" fillId="2" borderId="3" xfId="0" applyFont="1" applyFill="1" applyBorder="1"/>
    <xf numFmtId="166" fontId="16" fillId="2" borderId="0" xfId="1" applyNumberFormat="1" applyFont="1" applyFill="1" applyAlignment="1">
      <alignment horizontal="left"/>
    </xf>
    <xf numFmtId="166" fontId="20" fillId="2" borderId="0" xfId="1" applyNumberFormat="1" applyFont="1" applyFill="1" applyAlignment="1">
      <alignment horizontal="left"/>
    </xf>
    <xf numFmtId="164" fontId="13" fillId="2" borderId="0" xfId="1" applyFont="1" applyFill="1" applyAlignment="1">
      <alignment horizontal="left"/>
    </xf>
    <xf numFmtId="0" fontId="13" fillId="2" borderId="5" xfId="0" applyFont="1" applyFill="1" applyBorder="1"/>
    <xf numFmtId="0" fontId="13" fillId="2" borderId="6" xfId="0" applyFont="1" applyFill="1" applyBorder="1"/>
    <xf numFmtId="0" fontId="12" fillId="0" borderId="0" xfId="0" applyFont="1" applyAlignment="1">
      <alignment horizontal="right"/>
    </xf>
    <xf numFmtId="164" fontId="13" fillId="2" borderId="0" xfId="1" applyFont="1" applyFill="1" applyAlignment="1">
      <alignment horizontal="right"/>
    </xf>
    <xf numFmtId="164" fontId="13" fillId="2" borderId="0" xfId="0" applyNumberFormat="1" applyFont="1" applyFill="1" applyAlignment="1">
      <alignment horizontal="left"/>
    </xf>
    <xf numFmtId="0" fontId="21" fillId="0" borderId="9" xfId="0" applyFont="1" applyBorder="1"/>
    <xf numFmtId="0" fontId="21" fillId="0" borderId="10" xfId="0" applyFont="1" applyBorder="1" applyAlignment="1">
      <alignment horizontal="center"/>
    </xf>
    <xf numFmtId="0" fontId="21" fillId="0" borderId="12" xfId="0" applyFont="1" applyBorder="1"/>
    <xf numFmtId="0" fontId="21" fillId="0" borderId="16" xfId="0" applyFont="1" applyBorder="1"/>
    <xf numFmtId="166" fontId="13" fillId="2" borderId="0" xfId="1" applyNumberFormat="1" applyFont="1" applyFill="1" applyBorder="1" applyAlignment="1">
      <alignment horizontal="left"/>
    </xf>
    <xf numFmtId="0" fontId="13" fillId="2" borderId="11" xfId="0" applyFont="1" applyFill="1" applyBorder="1" applyAlignment="1">
      <alignment horizontal="left"/>
    </xf>
    <xf numFmtId="166" fontId="13" fillId="2" borderId="7" xfId="1" applyNumberFormat="1" applyFont="1" applyFill="1" applyBorder="1" applyAlignment="1">
      <alignment horizontal="left"/>
    </xf>
    <xf numFmtId="0" fontId="13" fillId="2" borderId="0" xfId="0" applyFont="1" applyFill="1" applyAlignment="1">
      <alignment horizontal="right"/>
    </xf>
    <xf numFmtId="166" fontId="13" fillId="2" borderId="4" xfId="1" applyNumberFormat="1" applyFont="1" applyFill="1" applyBorder="1" applyAlignment="1">
      <alignment horizontal="left"/>
    </xf>
    <xf numFmtId="167" fontId="22" fillId="0" borderId="0" xfId="0" applyNumberFormat="1" applyFont="1"/>
    <xf numFmtId="167" fontId="17" fillId="4" borderId="0" xfId="0" applyNumberFormat="1" applyFont="1" applyFill="1"/>
    <xf numFmtId="0" fontId="14" fillId="0" borderId="2" xfId="0" applyFont="1" applyBorder="1" applyAlignment="1">
      <alignment horizontal="right"/>
    </xf>
    <xf numFmtId="0" fontId="13" fillId="0" borderId="0" xfId="0" applyFont="1" applyAlignment="1">
      <alignment horizontal="right"/>
    </xf>
    <xf numFmtId="167" fontId="24" fillId="0" borderId="0" xfId="0" applyNumberFormat="1" applyFont="1"/>
    <xf numFmtId="167" fontId="26" fillId="0" borderId="36" xfId="0" applyNumberFormat="1" applyFont="1" applyBorder="1" applyAlignment="1">
      <alignment horizontal="center" vertical="center"/>
    </xf>
    <xf numFmtId="167" fontId="26" fillId="4" borderId="29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horizontal="left"/>
    </xf>
    <xf numFmtId="0" fontId="27" fillId="0" borderId="0" xfId="0" applyFont="1"/>
    <xf numFmtId="0" fontId="27" fillId="0" borderId="43" xfId="0" applyFont="1" applyBorder="1"/>
    <xf numFmtId="0" fontId="27" fillId="0" borderId="54" xfId="0" applyFont="1" applyBorder="1"/>
    <xf numFmtId="0" fontId="27" fillId="0" borderId="0" xfId="0" applyFont="1" applyAlignment="1">
      <alignment horizontal="left"/>
    </xf>
    <xf numFmtId="0" fontId="28" fillId="0" borderId="14" xfId="0" applyFont="1" applyBorder="1"/>
    <xf numFmtId="167" fontId="27" fillId="0" borderId="25" xfId="0" applyNumberFormat="1" applyFont="1" applyBorder="1"/>
    <xf numFmtId="0" fontId="27" fillId="0" borderId="28" xfId="0" applyFont="1" applyBorder="1"/>
    <xf numFmtId="0" fontId="27" fillId="0" borderId="49" xfId="0" applyFont="1" applyBorder="1" applyAlignment="1">
      <alignment horizontal="left"/>
    </xf>
    <xf numFmtId="0" fontId="27" fillId="0" borderId="53" xfId="0" applyFont="1" applyBorder="1" applyAlignment="1">
      <alignment horizontal="left"/>
    </xf>
    <xf numFmtId="0" fontId="27" fillId="0" borderId="12" xfId="0" applyFont="1" applyBorder="1"/>
    <xf numFmtId="0" fontId="27" fillId="0" borderId="12" xfId="0" applyFont="1" applyBorder="1" applyAlignment="1">
      <alignment horizontal="left"/>
    </xf>
    <xf numFmtId="0" fontId="27" fillId="0" borderId="16" xfId="0" applyFont="1" applyBorder="1" applyAlignment="1">
      <alignment horizontal="left"/>
    </xf>
    <xf numFmtId="0" fontId="27" fillId="0" borderId="58" xfId="0" applyFont="1" applyBorder="1"/>
    <xf numFmtId="0" fontId="27" fillId="0" borderId="73" xfId="0" applyFont="1" applyBorder="1"/>
    <xf numFmtId="0" fontId="26" fillId="0" borderId="28" xfId="0" applyFont="1" applyBorder="1"/>
    <xf numFmtId="0" fontId="29" fillId="0" borderId="0" xfId="0" applyFont="1" applyAlignment="1">
      <alignment horizontal="left"/>
    </xf>
    <xf numFmtId="167" fontId="29" fillId="0" borderId="36" xfId="0" applyNumberFormat="1" applyFont="1" applyBorder="1"/>
    <xf numFmtId="167" fontId="29" fillId="4" borderId="29" xfId="0" applyNumberFormat="1" applyFont="1" applyFill="1" applyBorder="1"/>
    <xf numFmtId="167" fontId="29" fillId="0" borderId="50" xfId="0" applyNumberFormat="1" applyFont="1" applyBorder="1"/>
    <xf numFmtId="167" fontId="29" fillId="4" borderId="32" xfId="0" applyNumberFormat="1" applyFont="1" applyFill="1" applyBorder="1"/>
    <xf numFmtId="0" fontId="26" fillId="0" borderId="12" xfId="0" applyFont="1" applyBorder="1" applyAlignment="1">
      <alignment horizontal="left"/>
    </xf>
    <xf numFmtId="167" fontId="29" fillId="0" borderId="19" xfId="0" applyNumberFormat="1" applyFont="1" applyBorder="1"/>
    <xf numFmtId="0" fontId="26" fillId="0" borderId="12" xfId="0" applyFont="1" applyBorder="1"/>
    <xf numFmtId="0" fontId="23" fillId="0" borderId="59" xfId="0" applyFont="1" applyBorder="1" applyAlignment="1">
      <alignment horizontal="left" vertical="center"/>
    </xf>
    <xf numFmtId="0" fontId="23" fillId="0" borderId="52" xfId="0" applyFont="1" applyBorder="1" applyAlignment="1">
      <alignment vertical="center"/>
    </xf>
    <xf numFmtId="0" fontId="23" fillId="0" borderId="12" xfId="0" applyFont="1" applyBorder="1" applyAlignment="1">
      <alignment horizontal="left" vertical="center"/>
    </xf>
    <xf numFmtId="0" fontId="23" fillId="0" borderId="0" xfId="0" applyFont="1" applyAlignment="1">
      <alignment vertical="center"/>
    </xf>
    <xf numFmtId="0" fontId="26" fillId="0" borderId="51" xfId="0" applyFont="1" applyBorder="1" applyAlignment="1">
      <alignment horizontal="left"/>
    </xf>
    <xf numFmtId="0" fontId="26" fillId="0" borderId="52" xfId="0" applyFont="1" applyBorder="1"/>
    <xf numFmtId="167" fontId="26" fillId="0" borderId="64" xfId="0" applyNumberFormat="1" applyFont="1" applyBorder="1"/>
    <xf numFmtId="167" fontId="26" fillId="4" borderId="63" xfId="0" applyNumberFormat="1" applyFont="1" applyFill="1" applyBorder="1"/>
    <xf numFmtId="0" fontId="23" fillId="0" borderId="51" xfId="0" applyFont="1" applyBorder="1" applyAlignment="1">
      <alignment horizontal="left" vertical="center"/>
    </xf>
    <xf numFmtId="0" fontId="29" fillId="0" borderId="0" xfId="0" applyFont="1"/>
    <xf numFmtId="167" fontId="27" fillId="0" borderId="24" xfId="0" applyNumberFormat="1" applyFont="1" applyBorder="1"/>
    <xf numFmtId="167" fontId="27" fillId="0" borderId="18" xfId="0" applyNumberFormat="1" applyFont="1" applyBorder="1"/>
    <xf numFmtId="49" fontId="24" fillId="0" borderId="26" xfId="0" applyNumberFormat="1" applyFont="1" applyBorder="1" applyAlignment="1">
      <alignment horizontal="center" vertical="center" wrapText="1"/>
    </xf>
    <xf numFmtId="167" fontId="27" fillId="0" borderId="28" xfId="0" applyNumberFormat="1" applyFont="1" applyBorder="1" applyAlignment="1">
      <alignment horizontal="centerContinuous"/>
    </xf>
    <xf numFmtId="167" fontId="27" fillId="0" borderId="0" xfId="0" applyNumberFormat="1" applyFont="1" applyAlignment="1">
      <alignment horizontal="centerContinuous"/>
    </xf>
    <xf numFmtId="167" fontId="27" fillId="0" borderId="29" xfId="0" applyNumberFormat="1" applyFont="1" applyBorder="1" applyAlignment="1">
      <alignment horizontal="centerContinuous"/>
    </xf>
    <xf numFmtId="167" fontId="34" fillId="0" borderId="9" xfId="0" applyNumberFormat="1" applyFont="1" applyBorder="1" applyAlignment="1">
      <alignment horizontal="left"/>
    </xf>
    <xf numFmtId="167" fontId="35" fillId="0" borderId="10" xfId="0" applyNumberFormat="1" applyFont="1" applyBorder="1" applyAlignment="1">
      <alignment horizontal="left"/>
    </xf>
    <xf numFmtId="167" fontId="24" fillId="0" borderId="11" xfId="0" applyNumberFormat="1" applyFont="1" applyBorder="1"/>
    <xf numFmtId="167" fontId="30" fillId="0" borderId="23" xfId="0" applyNumberFormat="1" applyFont="1" applyBorder="1"/>
    <xf numFmtId="167" fontId="30" fillId="0" borderId="68" xfId="0" applyNumberFormat="1" applyFont="1" applyBorder="1"/>
    <xf numFmtId="167" fontId="30" fillId="0" borderId="22" xfId="0" applyNumberFormat="1" applyFont="1" applyBorder="1"/>
    <xf numFmtId="167" fontId="30" fillId="0" borderId="19" xfId="0" applyNumberFormat="1" applyFont="1" applyBorder="1"/>
    <xf numFmtId="167" fontId="35" fillId="0" borderId="12" xfId="0" applyNumberFormat="1" applyFont="1" applyBorder="1" applyAlignment="1">
      <alignment horizontal="left"/>
    </xf>
    <xf numFmtId="167" fontId="25" fillId="0" borderId="29" xfId="0" applyNumberFormat="1" applyFont="1" applyBorder="1" applyAlignment="1">
      <alignment horizontal="left"/>
    </xf>
    <xf numFmtId="167" fontId="24" fillId="0" borderId="13" xfId="0" applyNumberFormat="1" applyFont="1" applyBorder="1" applyAlignment="1">
      <alignment horizontal="left"/>
    </xf>
    <xf numFmtId="167" fontId="25" fillId="0" borderId="19" xfId="0" applyNumberFormat="1" applyFont="1" applyBorder="1" applyAlignment="1">
      <alignment horizontal="right"/>
    </xf>
    <xf numFmtId="167" fontId="25" fillId="0" borderId="29" xfId="0" applyNumberFormat="1" applyFont="1" applyBorder="1"/>
    <xf numFmtId="167" fontId="25" fillId="0" borderId="38" xfId="0" applyNumberFormat="1" applyFont="1" applyBorder="1"/>
    <xf numFmtId="167" fontId="25" fillId="0" borderId="0" xfId="0" applyNumberFormat="1" applyFont="1"/>
    <xf numFmtId="167" fontId="25" fillId="0" borderId="13" xfId="0" applyNumberFormat="1" applyFont="1" applyBorder="1"/>
    <xf numFmtId="167" fontId="25" fillId="0" borderId="29" xfId="0" applyNumberFormat="1" applyFont="1" applyBorder="1" applyAlignment="1">
      <alignment horizontal="right"/>
    </xf>
    <xf numFmtId="167" fontId="24" fillId="0" borderId="12" xfId="0" applyNumberFormat="1" applyFont="1" applyBorder="1"/>
    <xf numFmtId="167" fontId="25" fillId="0" borderId="36" xfId="0" applyNumberFormat="1" applyFont="1" applyBorder="1"/>
    <xf numFmtId="167" fontId="25" fillId="0" borderId="22" xfId="0" applyNumberFormat="1" applyFont="1" applyBorder="1" applyAlignment="1">
      <alignment horizontal="right"/>
    </xf>
    <xf numFmtId="167" fontId="25" fillId="0" borderId="31" xfId="0" applyNumberFormat="1" applyFont="1" applyBorder="1"/>
    <xf numFmtId="167" fontId="25" fillId="0" borderId="37" xfId="0" applyNumberFormat="1" applyFont="1" applyBorder="1"/>
    <xf numFmtId="167" fontId="24" fillId="0" borderId="13" xfId="0" applyNumberFormat="1" applyFont="1" applyBorder="1"/>
    <xf numFmtId="167" fontId="24" fillId="0" borderId="19" xfId="0" applyNumberFormat="1" applyFont="1" applyBorder="1"/>
    <xf numFmtId="167" fontId="24" fillId="0" borderId="29" xfId="0" applyNumberFormat="1" applyFont="1" applyBorder="1"/>
    <xf numFmtId="167" fontId="34" fillId="0" borderId="12" xfId="0" applyNumberFormat="1" applyFont="1" applyBorder="1" applyAlignment="1">
      <alignment horizontal="left"/>
    </xf>
    <xf numFmtId="167" fontId="25" fillId="0" borderId="13" xfId="0" applyNumberFormat="1" applyFont="1" applyBorder="1" applyAlignment="1">
      <alignment horizontal="left"/>
    </xf>
    <xf numFmtId="167" fontId="25" fillId="0" borderId="19" xfId="0" applyNumberFormat="1" applyFont="1" applyBorder="1"/>
    <xf numFmtId="167" fontId="25" fillId="0" borderId="67" xfId="0" applyNumberFormat="1" applyFont="1" applyBorder="1"/>
    <xf numFmtId="167" fontId="25" fillId="0" borderId="22" xfId="0" applyNumberFormat="1" applyFont="1" applyBorder="1"/>
    <xf numFmtId="167" fontId="25" fillId="0" borderId="57" xfId="0" applyNumberFormat="1" applyFont="1" applyBorder="1"/>
    <xf numFmtId="167" fontId="25" fillId="0" borderId="33" xfId="0" applyNumberFormat="1" applyFont="1" applyBorder="1"/>
    <xf numFmtId="167" fontId="36" fillId="0" borderId="13" xfId="0" applyNumberFormat="1" applyFont="1" applyBorder="1" applyAlignment="1">
      <alignment horizontal="left"/>
    </xf>
    <xf numFmtId="167" fontId="25" fillId="0" borderId="22" xfId="1" applyNumberFormat="1" applyFont="1" applyBorder="1"/>
    <xf numFmtId="167" fontId="30" fillId="0" borderId="12" xfId="0" applyNumberFormat="1" applyFont="1" applyBorder="1"/>
    <xf numFmtId="167" fontId="24" fillId="0" borderId="29" xfId="0" applyNumberFormat="1" applyFont="1" applyBorder="1" applyAlignment="1">
      <alignment horizontal="left"/>
    </xf>
    <xf numFmtId="0" fontId="29" fillId="0" borderId="13" xfId="0" applyFont="1" applyBorder="1"/>
    <xf numFmtId="167" fontId="37" fillId="0" borderId="27" xfId="0" applyNumberFormat="1" applyFont="1" applyBorder="1"/>
    <xf numFmtId="0" fontId="29" fillId="0" borderId="34" xfId="0" applyFont="1" applyBorder="1"/>
    <xf numFmtId="167" fontId="37" fillId="0" borderId="35" xfId="0" applyNumberFormat="1" applyFont="1" applyBorder="1"/>
    <xf numFmtId="167" fontId="37" fillId="0" borderId="71" xfId="0" applyNumberFormat="1" applyFont="1" applyBorder="1"/>
    <xf numFmtId="167" fontId="25" fillId="0" borderId="36" xfId="0" applyNumberFormat="1" applyFont="1" applyBorder="1" applyAlignment="1">
      <alignment horizontal="right"/>
    </xf>
    <xf numFmtId="167" fontId="25" fillId="0" borderId="17" xfId="0" applyNumberFormat="1" applyFont="1" applyBorder="1"/>
    <xf numFmtId="167" fontId="25" fillId="0" borderId="16" xfId="0" applyNumberFormat="1" applyFont="1" applyBorder="1"/>
    <xf numFmtId="167" fontId="30" fillId="0" borderId="29" xfId="0" applyNumberFormat="1" applyFont="1" applyBorder="1"/>
    <xf numFmtId="167" fontId="24" fillId="0" borderId="34" xfId="0" applyNumberFormat="1" applyFont="1" applyBorder="1" applyAlignment="1">
      <alignment horizontal="left"/>
    </xf>
    <xf numFmtId="167" fontId="25" fillId="0" borderId="40" xfId="0" applyNumberFormat="1" applyFont="1" applyBorder="1"/>
    <xf numFmtId="167" fontId="25" fillId="0" borderId="46" xfId="0" applyNumberFormat="1" applyFont="1" applyBorder="1"/>
    <xf numFmtId="167" fontId="25" fillId="0" borderId="31" xfId="0" applyNumberFormat="1" applyFont="1" applyBorder="1" applyAlignment="1">
      <alignment horizontal="right"/>
    </xf>
    <xf numFmtId="167" fontId="35" fillId="0" borderId="13" xfId="0" applyNumberFormat="1" applyFont="1" applyBorder="1" applyAlignment="1">
      <alignment horizontal="left"/>
    </xf>
    <xf numFmtId="167" fontId="37" fillId="0" borderId="27" xfId="0" applyNumberFormat="1" applyFont="1" applyBorder="1" applyAlignment="1">
      <alignment horizontal="right"/>
    </xf>
    <xf numFmtId="167" fontId="30" fillId="0" borderId="27" xfId="0" applyNumberFormat="1" applyFont="1" applyBorder="1"/>
    <xf numFmtId="167" fontId="25" fillId="0" borderId="27" xfId="0" applyNumberFormat="1" applyFont="1" applyBorder="1"/>
    <xf numFmtId="167" fontId="25" fillId="0" borderId="12" xfId="0" applyNumberFormat="1" applyFont="1" applyBorder="1"/>
    <xf numFmtId="167" fontId="25" fillId="0" borderId="28" xfId="0" applyNumberFormat="1" applyFont="1" applyBorder="1"/>
    <xf numFmtId="167" fontId="24" fillId="0" borderId="36" xfId="0" applyNumberFormat="1" applyFont="1" applyBorder="1"/>
    <xf numFmtId="167" fontId="35" fillId="0" borderId="16" xfId="0" applyNumberFormat="1" applyFont="1" applyBorder="1" applyAlignment="1">
      <alignment horizontal="left"/>
    </xf>
    <xf numFmtId="167" fontId="36" fillId="0" borderId="14" xfId="0" applyNumberFormat="1" applyFont="1" applyBorder="1" applyAlignment="1">
      <alignment horizontal="left"/>
    </xf>
    <xf numFmtId="167" fontId="24" fillId="0" borderId="24" xfId="0" applyNumberFormat="1" applyFont="1" applyBorder="1" applyAlignment="1">
      <alignment horizontal="centerContinuous"/>
    </xf>
    <xf numFmtId="167" fontId="24" fillId="0" borderId="18" xfId="0" applyNumberFormat="1" applyFont="1" applyBorder="1" applyAlignment="1">
      <alignment horizontal="centerContinuous"/>
    </xf>
    <xf numFmtId="167" fontId="24" fillId="0" borderId="25" xfId="0" applyNumberFormat="1" applyFont="1" applyBorder="1" applyAlignment="1">
      <alignment horizontal="centerContinuous"/>
    </xf>
    <xf numFmtId="167" fontId="30" fillId="0" borderId="41" xfId="0" applyNumberFormat="1" applyFont="1" applyBorder="1"/>
    <xf numFmtId="167" fontId="24" fillId="0" borderId="9" xfId="0" applyNumberFormat="1" applyFont="1" applyBorder="1" applyAlignment="1">
      <alignment horizontal="centerContinuous"/>
    </xf>
    <xf numFmtId="167" fontId="24" fillId="0" borderId="10" xfId="0" applyNumberFormat="1" applyFont="1" applyBorder="1" applyAlignment="1">
      <alignment horizontal="centerContinuous"/>
    </xf>
    <xf numFmtId="167" fontId="24" fillId="0" borderId="11" xfId="0" applyNumberFormat="1" applyFont="1" applyBorder="1" applyAlignment="1">
      <alignment horizontal="centerContinuous"/>
    </xf>
    <xf numFmtId="2" fontId="24" fillId="0" borderId="26" xfId="0" applyNumberFormat="1" applyFont="1" applyBorder="1" applyAlignment="1">
      <alignment horizontal="center" vertical="center" wrapText="1"/>
    </xf>
    <xf numFmtId="167" fontId="24" fillId="0" borderId="16" xfId="0" applyNumberFormat="1" applyFont="1" applyBorder="1" applyAlignment="1">
      <alignment horizontal="centerContinuous"/>
    </xf>
    <xf numFmtId="167" fontId="24" fillId="0" borderId="14" xfId="0" applyNumberFormat="1" applyFont="1" applyBorder="1" applyAlignment="1">
      <alignment horizontal="centerContinuous"/>
    </xf>
    <xf numFmtId="167" fontId="24" fillId="0" borderId="17" xfId="0" applyNumberFormat="1" applyFont="1" applyBorder="1" applyAlignment="1">
      <alignment horizontal="centerContinuous"/>
    </xf>
    <xf numFmtId="167" fontId="24" fillId="0" borderId="30" xfId="0" applyNumberFormat="1" applyFont="1" applyBorder="1" applyAlignment="1">
      <alignment horizontal="centerContinuous"/>
    </xf>
    <xf numFmtId="167" fontId="34" fillId="0" borderId="28" xfId="0" applyNumberFormat="1" applyFont="1" applyBorder="1" applyAlignment="1">
      <alignment horizontal="left"/>
    </xf>
    <xf numFmtId="167" fontId="35" fillId="0" borderId="28" xfId="0" applyNumberFormat="1" applyFont="1" applyBorder="1" applyAlignment="1">
      <alignment horizontal="left"/>
    </xf>
    <xf numFmtId="167" fontId="24" fillId="0" borderId="28" xfId="0" applyNumberFormat="1" applyFont="1" applyBorder="1" applyAlignment="1">
      <alignment horizontal="centerContinuous"/>
    </xf>
    <xf numFmtId="167" fontId="24" fillId="0" borderId="16" xfId="0" applyNumberFormat="1" applyFont="1" applyBorder="1"/>
    <xf numFmtId="167" fontId="24" fillId="0" borderId="37" xfId="0" applyNumberFormat="1" applyFont="1" applyBorder="1"/>
    <xf numFmtId="167" fontId="24" fillId="0" borderId="28" xfId="0" applyNumberFormat="1" applyFont="1" applyBorder="1"/>
    <xf numFmtId="167" fontId="25" fillId="0" borderId="44" xfId="0" applyNumberFormat="1" applyFont="1" applyBorder="1"/>
    <xf numFmtId="167" fontId="24" fillId="0" borderId="42" xfId="0" applyNumberFormat="1" applyFont="1" applyBorder="1"/>
    <xf numFmtId="167" fontId="24" fillId="0" borderId="21" xfId="0" applyNumberFormat="1" applyFont="1" applyBorder="1"/>
    <xf numFmtId="167" fontId="24" fillId="0" borderId="30" xfId="0" applyNumberFormat="1" applyFont="1" applyBorder="1" applyAlignment="1">
      <alignment horizontal="center"/>
    </xf>
    <xf numFmtId="167" fontId="25" fillId="0" borderId="43" xfId="0" applyNumberFormat="1" applyFont="1" applyBorder="1"/>
    <xf numFmtId="167" fontId="24" fillId="0" borderId="42" xfId="0" applyNumberFormat="1" applyFont="1" applyBorder="1" applyAlignment="1">
      <alignment horizontal="centerContinuous"/>
    </xf>
    <xf numFmtId="167" fontId="24" fillId="0" borderId="21" xfId="0" applyNumberFormat="1" applyFont="1" applyBorder="1" applyAlignment="1">
      <alignment horizontal="centerContinuous"/>
    </xf>
    <xf numFmtId="167" fontId="25" fillId="0" borderId="23" xfId="0" applyNumberFormat="1" applyFont="1" applyBorder="1"/>
    <xf numFmtId="167" fontId="37" fillId="0" borderId="45" xfId="0" applyNumberFormat="1" applyFont="1" applyBorder="1"/>
    <xf numFmtId="167" fontId="25" fillId="0" borderId="45" xfId="0" applyNumberFormat="1" applyFont="1" applyBorder="1"/>
    <xf numFmtId="167" fontId="25" fillId="0" borderId="47" xfId="0" applyNumberFormat="1" applyFont="1" applyBorder="1"/>
    <xf numFmtId="167" fontId="37" fillId="0" borderId="37" xfId="0" applyNumberFormat="1" applyFont="1" applyBorder="1"/>
    <xf numFmtId="167" fontId="24" fillId="0" borderId="20" xfId="0" applyNumberFormat="1" applyFont="1" applyBorder="1"/>
    <xf numFmtId="167" fontId="25" fillId="0" borderId="19" xfId="1" applyNumberFormat="1" applyFont="1" applyBorder="1"/>
    <xf numFmtId="167" fontId="25" fillId="0" borderId="13" xfId="1" applyNumberFormat="1" applyFont="1" applyBorder="1"/>
    <xf numFmtId="167" fontId="24" fillId="0" borderId="70" xfId="0" applyNumberFormat="1" applyFont="1" applyBorder="1"/>
    <xf numFmtId="167" fontId="30" fillId="0" borderId="22" xfId="1" applyNumberFormat="1" applyFont="1" applyBorder="1"/>
    <xf numFmtId="167" fontId="30" fillId="0" borderId="39" xfId="1" applyNumberFormat="1" applyFont="1" applyBorder="1"/>
    <xf numFmtId="167" fontId="24" fillId="0" borderId="21" xfId="0" applyNumberFormat="1" applyFont="1" applyBorder="1" applyAlignment="1">
      <alignment horizontal="center"/>
    </xf>
    <xf numFmtId="167" fontId="30" fillId="0" borderId="48" xfId="0" applyNumberFormat="1" applyFont="1" applyBorder="1"/>
    <xf numFmtId="0" fontId="28" fillId="2" borderId="0" xfId="0" applyFont="1" applyFill="1"/>
    <xf numFmtId="0" fontId="28" fillId="0" borderId="0" xfId="0" applyFont="1"/>
    <xf numFmtId="0" fontId="28" fillId="2" borderId="0" xfId="0" applyFont="1" applyFill="1" applyAlignment="1">
      <alignment horizontal="center"/>
    </xf>
    <xf numFmtId="0" fontId="28" fillId="0" borderId="0" xfId="0" applyFont="1" applyAlignment="1">
      <alignment horizontal="center"/>
    </xf>
    <xf numFmtId="0" fontId="39" fillId="0" borderId="0" xfId="0" applyFont="1" applyAlignment="1">
      <alignment horizontal="left"/>
    </xf>
    <xf numFmtId="0" fontId="40" fillId="0" borderId="60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/>
    </xf>
    <xf numFmtId="167" fontId="27" fillId="0" borderId="27" xfId="0" applyNumberFormat="1" applyFont="1" applyBorder="1" applyAlignment="1">
      <alignment horizontal="center" vertical="center"/>
    </xf>
    <xf numFmtId="167" fontId="27" fillId="0" borderId="23" xfId="0" applyNumberFormat="1" applyFont="1" applyBorder="1" applyAlignment="1">
      <alignment horizontal="center" vertical="center"/>
    </xf>
    <xf numFmtId="167" fontId="35" fillId="0" borderId="0" xfId="0" applyNumberFormat="1" applyFont="1" applyAlignment="1">
      <alignment horizontal="left"/>
    </xf>
    <xf numFmtId="167" fontId="36" fillId="0" borderId="0" xfId="0" applyNumberFormat="1" applyFont="1" applyAlignment="1">
      <alignment horizontal="left"/>
    </xf>
    <xf numFmtId="167" fontId="25" fillId="0" borderId="0" xfId="0" applyNumberFormat="1" applyFont="1" applyAlignment="1">
      <alignment horizontal="left"/>
    </xf>
    <xf numFmtId="167" fontId="24" fillId="0" borderId="0" xfId="0" applyNumberFormat="1" applyFont="1" applyAlignment="1">
      <alignment horizontal="centerContinuous"/>
    </xf>
    <xf numFmtId="167" fontId="24" fillId="0" borderId="0" xfId="0" applyNumberFormat="1" applyFont="1" applyAlignment="1">
      <alignment horizontal="left"/>
    </xf>
    <xf numFmtId="167" fontId="25" fillId="0" borderId="62" xfId="0" applyNumberFormat="1" applyFont="1" applyBorder="1"/>
    <xf numFmtId="167" fontId="25" fillId="0" borderId="50" xfId="0" applyNumberFormat="1" applyFont="1" applyBorder="1"/>
    <xf numFmtId="167" fontId="30" fillId="0" borderId="36" xfId="0" applyNumberFormat="1" applyFont="1" applyBorder="1"/>
    <xf numFmtId="167" fontId="30" fillId="0" borderId="50" xfId="0" applyNumberFormat="1" applyFont="1" applyBorder="1"/>
    <xf numFmtId="167" fontId="25" fillId="0" borderId="71" xfId="0" applyNumberFormat="1" applyFont="1" applyBorder="1"/>
    <xf numFmtId="167" fontId="24" fillId="0" borderId="50" xfId="0" applyNumberFormat="1" applyFont="1" applyBorder="1"/>
    <xf numFmtId="167" fontId="24" fillId="0" borderId="72" xfId="0" applyNumberFormat="1" applyFont="1" applyBorder="1"/>
    <xf numFmtId="167" fontId="30" fillId="0" borderId="57" xfId="0" applyNumberFormat="1" applyFont="1" applyBorder="1"/>
    <xf numFmtId="2" fontId="24" fillId="0" borderId="27" xfId="0" applyNumberFormat="1" applyFont="1" applyBorder="1" applyAlignment="1">
      <alignment horizontal="center" vertical="center" wrapText="1"/>
    </xf>
    <xf numFmtId="167" fontId="24" fillId="0" borderId="27" xfId="0" applyNumberFormat="1" applyFont="1" applyBorder="1" applyAlignment="1">
      <alignment horizontal="center"/>
    </xf>
    <xf numFmtId="0" fontId="45" fillId="0" borderId="27" xfId="0" applyFont="1" applyBorder="1" applyAlignment="1">
      <alignment horizontal="center"/>
    </xf>
    <xf numFmtId="167" fontId="30" fillId="0" borderId="71" xfId="0" applyNumberFormat="1" applyFont="1" applyBorder="1"/>
    <xf numFmtId="43" fontId="13" fillId="0" borderId="0" xfId="0" applyNumberFormat="1" applyFont="1"/>
    <xf numFmtId="10" fontId="13" fillId="0" borderId="0" xfId="0" applyNumberFormat="1" applyFont="1"/>
    <xf numFmtId="167" fontId="24" fillId="0" borderId="42" xfId="0" applyNumberFormat="1" applyFont="1" applyBorder="1" applyAlignment="1">
      <alignment horizontal="left"/>
    </xf>
    <xf numFmtId="0" fontId="12" fillId="0" borderId="78" xfId="0" applyFont="1" applyBorder="1"/>
    <xf numFmtId="167" fontId="24" fillId="0" borderId="78" xfId="0" applyNumberFormat="1" applyFont="1" applyBorder="1" applyAlignment="1">
      <alignment horizontal="centerContinuous"/>
    </xf>
    <xf numFmtId="0" fontId="37" fillId="2" borderId="0" xfId="0" applyFont="1" applyFill="1" applyAlignment="1">
      <alignment horizontal="center"/>
    </xf>
    <xf numFmtId="0" fontId="29" fillId="2" borderId="0" xfId="0" applyFont="1" applyFill="1" applyAlignment="1">
      <alignment horizontal="center"/>
    </xf>
    <xf numFmtId="0" fontId="38" fillId="2" borderId="0" xfId="0" applyFont="1" applyFill="1" applyAlignment="1">
      <alignment horizontal="center"/>
    </xf>
    <xf numFmtId="0" fontId="41" fillId="2" borderId="0" xfId="0" applyFont="1" applyFill="1" applyAlignment="1">
      <alignment horizontal="left"/>
    </xf>
    <xf numFmtId="49" fontId="26" fillId="4" borderId="38" xfId="0" applyNumberFormat="1" applyFont="1" applyFill="1" applyBorder="1" applyAlignment="1">
      <alignment horizontal="center" vertical="center" wrapText="1"/>
    </xf>
    <xf numFmtId="49" fontId="26" fillId="4" borderId="36" xfId="0" applyNumberFormat="1" applyFont="1" applyFill="1" applyBorder="1" applyAlignment="1">
      <alignment horizontal="center" vertical="center" wrapText="1"/>
    </xf>
    <xf numFmtId="49" fontId="26" fillId="4" borderId="37" xfId="0" applyNumberFormat="1" applyFont="1" applyFill="1" applyBorder="1" applyAlignment="1">
      <alignment horizontal="center" vertical="center" wrapText="1"/>
    </xf>
    <xf numFmtId="49" fontId="26" fillId="0" borderId="38" xfId="0" applyNumberFormat="1" applyFont="1" applyBorder="1" applyAlignment="1">
      <alignment horizontal="center" vertical="center" wrapText="1"/>
    </xf>
    <xf numFmtId="49" fontId="26" fillId="0" borderId="36" xfId="0" applyNumberFormat="1" applyFont="1" applyBorder="1" applyAlignment="1">
      <alignment horizontal="center" vertical="center" wrapText="1"/>
    </xf>
    <xf numFmtId="49" fontId="26" fillId="0" borderId="37" xfId="0" applyNumberFormat="1" applyFont="1" applyBorder="1" applyAlignment="1">
      <alignment horizontal="center" vertical="center" wrapText="1"/>
    </xf>
    <xf numFmtId="0" fontId="32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27" fillId="0" borderId="9" xfId="0" applyFont="1" applyBorder="1" applyAlignment="1">
      <alignment horizontal="left" vertical="center"/>
    </xf>
    <xf numFmtId="0" fontId="27" fillId="0" borderId="11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69" xfId="0" applyFont="1" applyBorder="1" applyAlignment="1">
      <alignment horizontal="left" vertical="center"/>
    </xf>
    <xf numFmtId="0" fontId="27" fillId="0" borderId="57" xfId="0" applyFont="1" applyBorder="1" applyAlignment="1">
      <alignment horizontal="left" vertical="center"/>
    </xf>
    <xf numFmtId="0" fontId="41" fillId="0" borderId="0" xfId="0" applyFont="1" applyAlignment="1">
      <alignment horizontal="left"/>
    </xf>
    <xf numFmtId="167" fontId="26" fillId="0" borderId="0" xfId="0" applyNumberFormat="1" applyFont="1" applyAlignment="1">
      <alignment horizontal="center"/>
    </xf>
    <xf numFmtId="167" fontId="24" fillId="0" borderId="0" xfId="0" applyNumberFormat="1" applyFont="1" applyAlignment="1">
      <alignment horizontal="center"/>
    </xf>
    <xf numFmtId="167" fontId="33" fillId="0" borderId="0" xfId="0" applyNumberFormat="1" applyFont="1" applyAlignment="1">
      <alignment horizontal="center"/>
    </xf>
    <xf numFmtId="167" fontId="30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0" fontId="46" fillId="0" borderId="0" xfId="0" applyFont="1" applyAlignment="1">
      <alignment horizontal="left" vertical="center"/>
    </xf>
    <xf numFmtId="2" fontId="47" fillId="0" borderId="0" xfId="0" applyNumberFormat="1" applyFont="1" applyAlignment="1">
      <alignment horizontal="center" vertical="center"/>
    </xf>
    <xf numFmtId="49" fontId="47" fillId="0" borderId="0" xfId="0" applyNumberFormat="1" applyFont="1" applyAlignment="1">
      <alignment horizontal="center"/>
    </xf>
    <xf numFmtId="49" fontId="47" fillId="0" borderId="0" xfId="0" applyNumberFormat="1" applyFont="1" applyAlignment="1">
      <alignment horizontal="center" vertical="center"/>
    </xf>
    <xf numFmtId="0" fontId="12" fillId="0" borderId="13" xfId="0" applyFont="1" applyBorder="1" applyAlignment="1">
      <alignment horizontal="left"/>
    </xf>
    <xf numFmtId="0" fontId="12" fillId="2" borderId="4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 vertical="center"/>
    </xf>
    <xf numFmtId="49" fontId="29" fillId="0" borderId="0" xfId="0" applyNumberFormat="1" applyFont="1" applyAlignment="1">
      <alignment horizontal="center"/>
    </xf>
    <xf numFmtId="49" fontId="29" fillId="0" borderId="0" xfId="0" applyNumberFormat="1" applyFont="1" applyAlignment="1">
      <alignment horizontal="center" vertical="center"/>
    </xf>
    <xf numFmtId="164" fontId="48" fillId="0" borderId="0" xfId="1" applyFont="1" applyBorder="1"/>
    <xf numFmtId="164" fontId="48" fillId="0" borderId="0" xfId="1" applyFont="1" applyFill="1" applyBorder="1"/>
    <xf numFmtId="9" fontId="49" fillId="0" borderId="13" xfId="2" applyFont="1" applyBorder="1" applyAlignment="1">
      <alignment horizontal="left"/>
    </xf>
    <xf numFmtId="0" fontId="48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0" fontId="39" fillId="0" borderId="0" xfId="0" applyFont="1"/>
    <xf numFmtId="164" fontId="29" fillId="0" borderId="0" xfId="1" applyFont="1" applyBorder="1" applyAlignment="1">
      <alignment horizontal="left"/>
    </xf>
    <xf numFmtId="164" fontId="29" fillId="0" borderId="14" xfId="1" applyFont="1" applyBorder="1" applyAlignment="1">
      <alignment horizontal="left"/>
    </xf>
    <xf numFmtId="164" fontId="48" fillId="0" borderId="14" xfId="1" applyFont="1" applyFill="1" applyBorder="1"/>
    <xf numFmtId="164" fontId="29" fillId="0" borderId="0" xfId="1" applyFont="1" applyBorder="1"/>
    <xf numFmtId="164" fontId="29" fillId="0" borderId="0" xfId="1" applyFont="1" applyFill="1" applyBorder="1"/>
    <xf numFmtId="0" fontId="50" fillId="0" borderId="0" xfId="0" applyFont="1" applyAlignment="1">
      <alignment horizontal="left"/>
    </xf>
    <xf numFmtId="164" fontId="26" fillId="0" borderId="15" xfId="1" applyFont="1" applyBorder="1" applyAlignment="1">
      <alignment horizontal="left"/>
    </xf>
    <xf numFmtId="164" fontId="26" fillId="0" borderId="0" xfId="1" applyFont="1" applyBorder="1" applyAlignment="1">
      <alignment horizontal="left"/>
    </xf>
    <xf numFmtId="164" fontId="26" fillId="0" borderId="15" xfId="1" applyFont="1" applyFill="1" applyBorder="1" applyAlignment="1">
      <alignment horizontal="left"/>
    </xf>
    <xf numFmtId="0" fontId="46" fillId="0" borderId="0" xfId="0" applyFont="1" applyAlignment="1">
      <alignment horizontal="left"/>
    </xf>
    <xf numFmtId="0" fontId="51" fillId="0" borderId="0" xfId="0" applyFont="1" applyAlignment="1">
      <alignment horizontal="left"/>
    </xf>
    <xf numFmtId="0" fontId="47" fillId="0" borderId="0" xfId="0" applyFont="1" applyAlignment="1">
      <alignment horizontal="left"/>
    </xf>
    <xf numFmtId="0" fontId="39" fillId="0" borderId="0" xfId="0" applyFont="1" applyAlignment="1">
      <alignment horizontal="left"/>
    </xf>
    <xf numFmtId="164" fontId="29" fillId="0" borderId="14" xfId="1" applyFont="1" applyBorder="1"/>
    <xf numFmtId="0" fontId="49" fillId="0" borderId="13" xfId="0" applyFont="1" applyBorder="1" applyAlignment="1">
      <alignment horizontal="left"/>
    </xf>
    <xf numFmtId="0" fontId="26" fillId="0" borderId="0" xfId="0" applyFont="1" applyAlignment="1">
      <alignment horizontal="left"/>
    </xf>
    <xf numFmtId="164" fontId="26" fillId="0" borderId="14" xfId="1" applyFont="1" applyBorder="1" applyAlignment="1">
      <alignment horizontal="left"/>
    </xf>
    <xf numFmtId="164" fontId="26" fillId="0" borderId="14" xfId="1" applyFont="1" applyFill="1" applyBorder="1" applyAlignment="1">
      <alignment horizontal="left"/>
    </xf>
    <xf numFmtId="0" fontId="53" fillId="0" borderId="0" xfId="0" applyFont="1" applyAlignment="1">
      <alignment horizontal="left"/>
    </xf>
    <xf numFmtId="166" fontId="12" fillId="2" borderId="4" xfId="0" applyNumberFormat="1" applyFont="1" applyFill="1" applyBorder="1" applyAlignment="1">
      <alignment horizontal="left"/>
    </xf>
    <xf numFmtId="164" fontId="48" fillId="0" borderId="14" xfId="1" applyFont="1" applyBorder="1"/>
    <xf numFmtId="164" fontId="26" fillId="0" borderId="14" xfId="1" applyFont="1" applyBorder="1" applyAlignment="1">
      <alignment horizontal="right"/>
    </xf>
    <xf numFmtId="164" fontId="26" fillId="0" borderId="0" xfId="1" applyFont="1" applyBorder="1" applyAlignment="1">
      <alignment horizontal="right"/>
    </xf>
    <xf numFmtId="164" fontId="26" fillId="0" borderId="14" xfId="1" applyFont="1" applyFill="1" applyBorder="1" applyAlignment="1">
      <alignment horizontal="right"/>
    </xf>
    <xf numFmtId="164" fontId="29" fillId="0" borderId="0" xfId="1" applyFont="1" applyBorder="1" applyAlignment="1">
      <alignment horizontal="right"/>
    </xf>
    <xf numFmtId="164" fontId="29" fillId="0" borderId="0" xfId="1" applyFont="1" applyFill="1" applyBorder="1" applyAlignment="1">
      <alignment horizontal="right"/>
    </xf>
    <xf numFmtId="0" fontId="12" fillId="0" borderId="14" xfId="0" applyFont="1" applyBorder="1" applyAlignment="1">
      <alignment horizontal="left"/>
    </xf>
    <xf numFmtId="0" fontId="29" fillId="0" borderId="14" xfId="0" applyFont="1" applyBorder="1" applyAlignment="1">
      <alignment horizontal="left"/>
    </xf>
    <xf numFmtId="0" fontId="12" fillId="0" borderId="17" xfId="0" applyFont="1" applyBorder="1" applyAlignment="1">
      <alignment horizontal="left"/>
    </xf>
    <xf numFmtId="0" fontId="12" fillId="2" borderId="0" xfId="0" applyFont="1" applyFill="1" applyAlignment="1">
      <alignment horizontal="left"/>
    </xf>
    <xf numFmtId="166" fontId="12" fillId="2" borderId="4" xfId="1" applyNumberFormat="1" applyFont="1" applyFill="1" applyBorder="1" applyAlignment="1">
      <alignment horizontal="left"/>
    </xf>
    <xf numFmtId="166" fontId="12" fillId="2" borderId="0" xfId="0" applyNumberFormat="1" applyFont="1" applyFill="1" applyAlignment="1">
      <alignment horizontal="left"/>
    </xf>
    <xf numFmtId="0" fontId="54" fillId="2" borderId="0" xfId="0" applyFont="1" applyFill="1" applyAlignment="1">
      <alignment horizontal="left"/>
    </xf>
    <xf numFmtId="0" fontId="12" fillId="2" borderId="6" xfId="0" applyFont="1" applyFill="1" applyBorder="1" applyAlignment="1">
      <alignment horizontal="left"/>
    </xf>
    <xf numFmtId="0" fontId="12" fillId="0" borderId="6" xfId="0" applyFont="1" applyBorder="1" applyAlignment="1">
      <alignment horizontal="left"/>
    </xf>
    <xf numFmtId="166" fontId="12" fillId="2" borderId="8" xfId="1" applyNumberFormat="1" applyFont="1" applyFill="1" applyBorder="1" applyAlignment="1">
      <alignment horizontal="left"/>
    </xf>
    <xf numFmtId="0" fontId="49" fillId="2" borderId="0" xfId="0" applyFont="1" applyFill="1" applyAlignment="1">
      <alignment horizontal="left"/>
    </xf>
    <xf numFmtId="37" fontId="12" fillId="2" borderId="0" xfId="0" applyNumberFormat="1" applyFont="1" applyFill="1" applyAlignment="1">
      <alignment horizontal="left"/>
    </xf>
    <xf numFmtId="166" fontId="12" fillId="2" borderId="0" xfId="1" applyNumberFormat="1" applyFont="1" applyFill="1" applyAlignment="1">
      <alignment horizontal="left"/>
    </xf>
    <xf numFmtId="167" fontId="26" fillId="0" borderId="50" xfId="0" applyNumberFormat="1" applyFont="1" applyBorder="1" applyAlignment="1">
      <alignment vertical="center"/>
    </xf>
    <xf numFmtId="167" fontId="26" fillId="4" borderId="50" xfId="0" applyNumberFormat="1" applyFont="1" applyFill="1" applyBorder="1" applyAlignment="1">
      <alignment vertical="center"/>
    </xf>
    <xf numFmtId="167" fontId="26" fillId="0" borderId="36" xfId="0" applyNumberFormat="1" applyFont="1" applyBorder="1"/>
    <xf numFmtId="167" fontId="26" fillId="4" borderId="29" xfId="0" applyNumberFormat="1" applyFont="1" applyFill="1" applyBorder="1"/>
    <xf numFmtId="167" fontId="26" fillId="0" borderId="37" xfId="0" applyNumberFormat="1" applyFont="1" applyBorder="1"/>
    <xf numFmtId="167" fontId="26" fillId="4" borderId="32" xfId="0" applyNumberFormat="1" applyFont="1" applyFill="1" applyBorder="1"/>
    <xf numFmtId="167" fontId="26" fillId="0" borderId="19" xfId="0" applyNumberFormat="1" applyFont="1" applyBorder="1"/>
    <xf numFmtId="167" fontId="26" fillId="0" borderId="64" xfId="0" applyNumberFormat="1" applyFont="1" applyBorder="1" applyAlignment="1">
      <alignment vertical="center"/>
    </xf>
    <xf numFmtId="167" fontId="26" fillId="4" borderId="63" xfId="0" applyNumberFormat="1" applyFont="1" applyFill="1" applyBorder="1" applyAlignment="1">
      <alignment vertical="center"/>
    </xf>
    <xf numFmtId="167" fontId="26" fillId="0" borderId="0" xfId="0" applyNumberFormat="1" applyFont="1"/>
    <xf numFmtId="167" fontId="26" fillId="4" borderId="0" xfId="0" applyNumberFormat="1" applyFont="1" applyFill="1"/>
    <xf numFmtId="167" fontId="26" fillId="0" borderId="55" xfId="0" applyNumberFormat="1" applyFont="1" applyBorder="1"/>
    <xf numFmtId="167" fontId="26" fillId="4" borderId="56" xfId="0" applyNumberFormat="1" applyFont="1" applyFill="1" applyBorder="1"/>
    <xf numFmtId="167" fontId="26" fillId="0" borderId="22" xfId="0" applyNumberFormat="1" applyFont="1" applyBorder="1"/>
    <xf numFmtId="167" fontId="29" fillId="0" borderId="61" xfId="0" applyNumberFormat="1" applyFont="1" applyBorder="1"/>
    <xf numFmtId="167" fontId="29" fillId="4" borderId="62" xfId="0" applyNumberFormat="1" applyFont="1" applyFill="1" applyBorder="1"/>
    <xf numFmtId="167" fontId="29" fillId="0" borderId="31" xfId="0" applyNumberFormat="1" applyFont="1" applyBorder="1"/>
    <xf numFmtId="167" fontId="29" fillId="4" borderId="40" xfId="0" applyNumberFormat="1" applyFont="1" applyFill="1" applyBorder="1"/>
    <xf numFmtId="167" fontId="26" fillId="0" borderId="33" xfId="0" applyNumberFormat="1" applyFont="1" applyBorder="1"/>
    <xf numFmtId="167" fontId="26" fillId="4" borderId="66" xfId="0" applyNumberFormat="1" applyFont="1" applyFill="1" applyBorder="1"/>
    <xf numFmtId="167" fontId="26" fillId="0" borderId="65" xfId="0" applyNumberFormat="1" applyFont="1" applyBorder="1"/>
    <xf numFmtId="167" fontId="26" fillId="4" borderId="65" xfId="0" applyNumberFormat="1" applyFont="1" applyFill="1" applyBorder="1"/>
    <xf numFmtId="167" fontId="26" fillId="0" borderId="77" xfId="0" applyNumberFormat="1" applyFont="1" applyBorder="1"/>
    <xf numFmtId="167" fontId="26" fillId="0" borderId="75" xfId="0" applyNumberFormat="1" applyFont="1" applyBorder="1"/>
    <xf numFmtId="167" fontId="26" fillId="4" borderId="76" xfId="0" applyNumberFormat="1" applyFont="1" applyFill="1" applyBorder="1"/>
    <xf numFmtId="167" fontId="26" fillId="0" borderId="74" xfId="0" applyNumberFormat="1" applyFont="1" applyBorder="1" applyAlignment="1">
      <alignment vertical="center"/>
    </xf>
    <xf numFmtId="167" fontId="26" fillId="4" borderId="64" xfId="0" applyNumberFormat="1" applyFont="1" applyFill="1" applyBorder="1" applyAlignment="1">
      <alignment vertical="center"/>
    </xf>
  </cellXfs>
  <cellStyles count="24">
    <cellStyle name="Millares" xfId="1" builtinId="3"/>
    <cellStyle name="Millares 2" xfId="22" xr:uid="{00000000-0005-0000-0000-000001000000}"/>
    <cellStyle name="Moneda" xfId="20" builtinId="4"/>
    <cellStyle name="Moneda 2" xfId="23" xr:uid="{00000000-0005-0000-0000-000003000000}"/>
    <cellStyle name="Normal" xfId="0" builtinId="0"/>
    <cellStyle name="Normal 2" xfId="21" xr:uid="{00000000-0005-0000-0000-000005000000}"/>
    <cellStyle name="Porcentaje" xfId="2" builtinId="5"/>
    <cellStyle name="S0" xfId="3" xr:uid="{00000000-0005-0000-0000-000007000000}"/>
    <cellStyle name="S1" xfId="4" xr:uid="{00000000-0005-0000-0000-000008000000}"/>
    <cellStyle name="S10" xfId="5" xr:uid="{00000000-0005-0000-0000-000009000000}"/>
    <cellStyle name="S11" xfId="6" xr:uid="{00000000-0005-0000-0000-00000A000000}"/>
    <cellStyle name="S12" xfId="7" xr:uid="{00000000-0005-0000-0000-00000B000000}"/>
    <cellStyle name="S13" xfId="8" xr:uid="{00000000-0005-0000-0000-00000C000000}"/>
    <cellStyle name="S14" xfId="9" xr:uid="{00000000-0005-0000-0000-00000D000000}"/>
    <cellStyle name="S15" xfId="10" xr:uid="{00000000-0005-0000-0000-00000E000000}"/>
    <cellStyle name="S16" xfId="11" xr:uid="{00000000-0005-0000-0000-00000F000000}"/>
    <cellStyle name="S2" xfId="12" xr:uid="{00000000-0005-0000-0000-000010000000}"/>
    <cellStyle name="S3" xfId="13" xr:uid="{00000000-0005-0000-0000-000011000000}"/>
    <cellStyle name="S4" xfId="14" xr:uid="{00000000-0005-0000-0000-000012000000}"/>
    <cellStyle name="S5" xfId="15" xr:uid="{00000000-0005-0000-0000-000013000000}"/>
    <cellStyle name="S6" xfId="16" xr:uid="{00000000-0005-0000-0000-000014000000}"/>
    <cellStyle name="S7" xfId="17" xr:uid="{00000000-0005-0000-0000-000015000000}"/>
    <cellStyle name="S8" xfId="18" xr:uid="{00000000-0005-0000-0000-000016000000}"/>
    <cellStyle name="S9" xfId="19" xr:uid="{00000000-0005-0000-0000-00001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57580</xdr:colOff>
      <xdr:row>1</xdr:row>
      <xdr:rowOff>105062</xdr:rowOff>
    </xdr:from>
    <xdr:to>
      <xdr:col>6</xdr:col>
      <xdr:colOff>1116440</xdr:colOff>
      <xdr:row>4</xdr:row>
      <xdr:rowOff>436705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7C2D02-0227-4C0E-8DDB-25782F8C6625}"/>
            </a:ext>
          </a:extLst>
        </xdr:cNvPr>
        <xdr:cNvGrpSpPr/>
      </xdr:nvGrpSpPr>
      <xdr:grpSpPr>
        <a:xfrm>
          <a:off x="195163" y="295562"/>
          <a:ext cx="1408110" cy="765560"/>
          <a:chOff x="102567" y="-16774"/>
          <a:chExt cx="1832039" cy="780010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3843070B-51E1-48FD-9CB9-293C32901BE3}"/>
              </a:ext>
            </a:extLst>
          </xdr:cNvPr>
          <xdr:cNvGrpSpPr/>
        </xdr:nvGrpSpPr>
        <xdr:grpSpPr>
          <a:xfrm>
            <a:off x="102567" y="-16774"/>
            <a:ext cx="1832039" cy="780010"/>
            <a:chOff x="204369" y="-35786"/>
            <a:chExt cx="3650426" cy="1664045"/>
          </a:xfrm>
        </xdr:grpSpPr>
        <xdr:pic>
          <xdr:nvPicPr>
            <xdr:cNvPr id="6" name="Picture 6">
              <a:extLst>
                <a:ext uri="{FF2B5EF4-FFF2-40B4-BE49-F238E27FC236}">
                  <a16:creationId xmlns:a16="http://schemas.microsoft.com/office/drawing/2014/main" id="{1AAF9B5A-5665-4454-92D3-5B729CD8383A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4276" t="2268" r="1642"/>
            <a:stretch/>
          </xdr:blipFill>
          <xdr:spPr bwMode="auto">
            <a:xfrm>
              <a:off x="1520848" y="237107"/>
              <a:ext cx="2333947" cy="118983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2C282C4E-27EB-497D-AE12-6F27189649FD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2282"/>
            <a:stretch/>
          </xdr:blipFill>
          <xdr:spPr>
            <a:xfrm>
              <a:off x="204369" y="-35786"/>
              <a:ext cx="1459675" cy="1664045"/>
            </a:xfrm>
            <a:prstGeom prst="rect">
              <a:avLst/>
            </a:prstGeom>
          </xdr:spPr>
        </xdr:pic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D79F9F5C-2452-4F52-AB77-582440083AB8}"/>
              </a:ext>
            </a:extLst>
          </xdr:cNvPr>
          <xdr:cNvCxnSpPr>
            <a:cxnSpLocks/>
          </xdr:cNvCxnSpPr>
        </xdr:nvCxnSpPr>
        <xdr:spPr>
          <a:xfrm>
            <a:off x="726197" y="155192"/>
            <a:ext cx="0" cy="469625"/>
          </a:xfrm>
          <a:prstGeom prst="line">
            <a:avLst/>
          </a:prstGeom>
          <a:ln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130975</xdr:colOff>
      <xdr:row>0</xdr:row>
      <xdr:rowOff>154787</xdr:rowOff>
    </xdr:from>
    <xdr:to>
      <xdr:col>2</xdr:col>
      <xdr:colOff>1321594</xdr:colOff>
      <xdr:row>2</xdr:row>
      <xdr:rowOff>452438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8C5131C2-BDFF-4333-AB8A-777A03CCE43E}"/>
            </a:ext>
          </a:extLst>
        </xdr:cNvPr>
        <xdr:cNvGrpSpPr/>
      </xdr:nvGrpSpPr>
      <xdr:grpSpPr>
        <a:xfrm>
          <a:off x="130975" y="154787"/>
          <a:ext cx="1585226" cy="841937"/>
          <a:chOff x="102567" y="0"/>
          <a:chExt cx="1832039" cy="780010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7FC1BA1A-5CB0-4267-A340-C29246173150}"/>
              </a:ext>
            </a:extLst>
          </xdr:cNvPr>
          <xdr:cNvGrpSpPr/>
        </xdr:nvGrpSpPr>
        <xdr:grpSpPr>
          <a:xfrm>
            <a:off x="102567" y="0"/>
            <a:ext cx="1832039" cy="780010"/>
            <a:chOff x="204369" y="0"/>
            <a:chExt cx="3650426" cy="1664045"/>
          </a:xfrm>
        </xdr:grpSpPr>
        <xdr:pic>
          <xdr:nvPicPr>
            <xdr:cNvPr id="6" name="Picture 6">
              <a:extLst>
                <a:ext uri="{FF2B5EF4-FFF2-40B4-BE49-F238E27FC236}">
                  <a16:creationId xmlns:a16="http://schemas.microsoft.com/office/drawing/2014/main" id="{67A440A5-3870-4E41-86DA-FA966E041F46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4276" t="2268" r="1642"/>
            <a:stretch/>
          </xdr:blipFill>
          <xdr:spPr bwMode="auto">
            <a:xfrm>
              <a:off x="1520848" y="237107"/>
              <a:ext cx="2333947" cy="118983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E897DF9E-EEF0-4A3D-B1E1-4BBABACE45F2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2282"/>
            <a:stretch/>
          </xdr:blipFill>
          <xdr:spPr>
            <a:xfrm>
              <a:off x="204369" y="0"/>
              <a:ext cx="1459675" cy="1664045"/>
            </a:xfrm>
            <a:prstGeom prst="rect">
              <a:avLst/>
            </a:prstGeom>
          </xdr:spPr>
        </xdr:pic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431CA5A2-ED56-4AB4-A9A4-AC5EF75D2EA3}"/>
              </a:ext>
            </a:extLst>
          </xdr:cNvPr>
          <xdr:cNvCxnSpPr>
            <a:cxnSpLocks/>
          </xdr:cNvCxnSpPr>
        </xdr:nvCxnSpPr>
        <xdr:spPr>
          <a:xfrm>
            <a:off x="726197" y="155192"/>
            <a:ext cx="0" cy="469625"/>
          </a:xfrm>
          <a:prstGeom prst="line">
            <a:avLst/>
          </a:prstGeom>
          <a:ln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48688</xdr:colOff>
      <xdr:row>3</xdr:row>
      <xdr:rowOff>72489</xdr:rowOff>
    </xdr:from>
    <xdr:to>
      <xdr:col>4</xdr:col>
      <xdr:colOff>1476375</xdr:colOff>
      <xdr:row>5</xdr:row>
      <xdr:rowOff>142876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FA6DD15-1EE7-4767-9714-7EE42481B4F3}"/>
            </a:ext>
          </a:extLst>
        </xdr:cNvPr>
        <xdr:cNvGrpSpPr/>
      </xdr:nvGrpSpPr>
      <xdr:grpSpPr>
        <a:xfrm>
          <a:off x="198367" y="562346"/>
          <a:ext cx="1713437" cy="859601"/>
          <a:chOff x="102567" y="0"/>
          <a:chExt cx="1832039" cy="780010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8DB5463B-7B74-4874-8114-5C6A23C679F9}"/>
              </a:ext>
            </a:extLst>
          </xdr:cNvPr>
          <xdr:cNvGrpSpPr/>
        </xdr:nvGrpSpPr>
        <xdr:grpSpPr>
          <a:xfrm>
            <a:off x="102567" y="0"/>
            <a:ext cx="1832039" cy="780010"/>
            <a:chOff x="204369" y="0"/>
            <a:chExt cx="3650426" cy="1664045"/>
          </a:xfrm>
        </xdr:grpSpPr>
        <xdr:pic>
          <xdr:nvPicPr>
            <xdr:cNvPr id="6" name="Picture 6">
              <a:extLst>
                <a:ext uri="{FF2B5EF4-FFF2-40B4-BE49-F238E27FC236}">
                  <a16:creationId xmlns:a16="http://schemas.microsoft.com/office/drawing/2014/main" id="{533187DE-6CC5-4F82-9127-2ED949FC0E77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4276" t="2268" r="1642"/>
            <a:stretch/>
          </xdr:blipFill>
          <xdr:spPr bwMode="auto">
            <a:xfrm>
              <a:off x="1520848" y="237107"/>
              <a:ext cx="2333947" cy="118983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82883F8A-7E7B-4260-9AF3-10004EFC596B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2282"/>
            <a:stretch/>
          </xdr:blipFill>
          <xdr:spPr>
            <a:xfrm>
              <a:off x="204369" y="0"/>
              <a:ext cx="1459675" cy="1664045"/>
            </a:xfrm>
            <a:prstGeom prst="rect">
              <a:avLst/>
            </a:prstGeom>
          </xdr:spPr>
        </xdr:pic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09FC9BB4-268B-47D1-AEC2-55C7BD429534}"/>
              </a:ext>
            </a:extLst>
          </xdr:cNvPr>
          <xdr:cNvCxnSpPr>
            <a:cxnSpLocks/>
          </xdr:cNvCxnSpPr>
        </xdr:nvCxnSpPr>
        <xdr:spPr>
          <a:xfrm>
            <a:off x="726197" y="155192"/>
            <a:ext cx="0" cy="469625"/>
          </a:xfrm>
          <a:prstGeom prst="line">
            <a:avLst/>
          </a:prstGeom>
          <a:ln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</sheetPr>
  <dimension ref="C2:U74"/>
  <sheetViews>
    <sheetView showGridLines="0" topLeftCell="A16" zoomScale="90" zoomScaleNormal="90" zoomScaleSheetLayoutView="75" workbookViewId="0">
      <selection activeCell="T19" sqref="T19"/>
    </sheetView>
  </sheetViews>
  <sheetFormatPr baseColWidth="10" defaultColWidth="9.140625" defaultRowHeight="15"/>
  <cols>
    <col min="1" max="1" width="1.42578125" style="17" customWidth="1"/>
    <col min="2" max="2" width="0.5703125" style="17" customWidth="1"/>
    <col min="3" max="3" width="2.5703125" style="17" customWidth="1"/>
    <col min="4" max="4" width="0.5703125" style="17" customWidth="1"/>
    <col min="5" max="5" width="0.85546875" style="18" customWidth="1"/>
    <col min="6" max="6" width="1.28515625" style="18" customWidth="1"/>
    <col min="7" max="7" width="51.28515625" style="18" customWidth="1"/>
    <col min="8" max="8" width="16.28515625" style="18" customWidth="1"/>
    <col min="9" max="9" width="1.42578125" style="18" customWidth="1"/>
    <col min="10" max="10" width="16.42578125" style="18" customWidth="1"/>
    <col min="11" max="11" width="0.7109375" style="18" customWidth="1"/>
    <col min="12" max="12" width="14.5703125" style="4" customWidth="1"/>
    <col min="13" max="13" width="1.140625" style="18" customWidth="1"/>
    <col min="14" max="14" width="0.85546875" style="18" customWidth="1"/>
    <col min="15" max="15" width="2.42578125" style="19" customWidth="1"/>
    <col min="16" max="16" width="9.28515625" style="19" bestFit="1" customWidth="1"/>
    <col min="17" max="17" width="11.42578125" style="19" bestFit="1" customWidth="1"/>
    <col min="18" max="18" width="9.28515625" style="19" bestFit="1" customWidth="1"/>
    <col min="19" max="19" width="9.28515625" style="20" bestFit="1" customWidth="1"/>
    <col min="20" max="16384" width="9.140625" style="17"/>
  </cols>
  <sheetData>
    <row r="2" spans="3:21" ht="13.5" customHeight="1" thickBot="1"/>
    <row r="3" spans="3:21" ht="6" customHeight="1">
      <c r="C3" s="21"/>
      <c r="D3" s="22"/>
      <c r="E3" s="23"/>
      <c r="F3" s="23"/>
      <c r="G3" s="23"/>
      <c r="H3" s="23"/>
      <c r="I3" s="23"/>
      <c r="J3" s="24"/>
      <c r="K3" s="24"/>
      <c r="L3" s="45"/>
      <c r="M3" s="24"/>
      <c r="N3" s="23"/>
      <c r="O3" s="40"/>
    </row>
    <row r="4" spans="3:21">
      <c r="C4" s="25"/>
      <c r="J4" s="41"/>
      <c r="K4" s="41"/>
      <c r="L4" s="46"/>
      <c r="M4" s="41"/>
      <c r="O4" s="42"/>
    </row>
    <row r="5" spans="3:21" ht="41.1" customHeight="1">
      <c r="C5" s="25"/>
      <c r="E5" s="217" t="s">
        <v>114</v>
      </c>
      <c r="F5" s="217"/>
      <c r="G5" s="217"/>
      <c r="H5" s="217"/>
      <c r="I5" s="217"/>
      <c r="J5" s="217"/>
      <c r="K5" s="217"/>
      <c r="L5" s="217"/>
      <c r="M5" s="217"/>
      <c r="O5" s="42"/>
    </row>
    <row r="6" spans="3:21" ht="4.5" customHeight="1">
      <c r="C6" s="25"/>
      <c r="E6" s="186"/>
      <c r="F6" s="186"/>
      <c r="G6" s="186"/>
      <c r="H6" s="186"/>
      <c r="I6" s="186"/>
      <c r="J6" s="186"/>
      <c r="K6" s="186"/>
      <c r="L6" s="187"/>
      <c r="M6" s="186"/>
      <c r="O6" s="42"/>
    </row>
    <row r="7" spans="3:21" ht="18.75" customHeight="1">
      <c r="C7" s="25"/>
      <c r="E7" s="217" t="s">
        <v>84</v>
      </c>
      <c r="F7" s="217"/>
      <c r="G7" s="217"/>
      <c r="H7" s="217"/>
      <c r="I7" s="217"/>
      <c r="J7" s="217"/>
      <c r="K7" s="217"/>
      <c r="L7" s="217"/>
      <c r="M7" s="217"/>
      <c r="O7" s="42"/>
    </row>
    <row r="8" spans="3:21" ht="5.25" customHeight="1">
      <c r="C8" s="25"/>
      <c r="E8" s="188"/>
      <c r="F8" s="188"/>
      <c r="G8" s="188"/>
      <c r="H8" s="188"/>
      <c r="I8" s="188"/>
      <c r="J8" s="188"/>
      <c r="K8" s="188"/>
      <c r="L8" s="189"/>
      <c r="M8" s="188"/>
      <c r="O8" s="42"/>
    </row>
    <row r="9" spans="3:21">
      <c r="C9" s="25"/>
      <c r="E9" s="218" t="s">
        <v>141</v>
      </c>
      <c r="F9" s="218"/>
      <c r="G9" s="218"/>
      <c r="H9" s="218"/>
      <c r="I9" s="218"/>
      <c r="J9" s="218"/>
      <c r="K9" s="218"/>
      <c r="L9" s="218"/>
      <c r="M9" s="218"/>
      <c r="O9" s="42"/>
    </row>
    <row r="10" spans="3:21" ht="5.25" customHeight="1">
      <c r="C10" s="25"/>
      <c r="E10" s="188"/>
      <c r="F10" s="188"/>
      <c r="G10" s="188"/>
      <c r="H10" s="188"/>
      <c r="I10" s="188"/>
      <c r="J10" s="188"/>
      <c r="K10" s="188"/>
      <c r="L10" s="189"/>
      <c r="M10" s="188"/>
      <c r="O10" s="42"/>
    </row>
    <row r="11" spans="3:21">
      <c r="C11" s="25"/>
      <c r="E11" s="219" t="s">
        <v>1</v>
      </c>
      <c r="F11" s="219"/>
      <c r="G11" s="219"/>
      <c r="H11" s="219"/>
      <c r="I11" s="219"/>
      <c r="J11" s="219"/>
      <c r="K11" s="219"/>
      <c r="L11" s="219"/>
      <c r="M11" s="219"/>
      <c r="O11" s="42"/>
    </row>
    <row r="12" spans="3:21" ht="4.5" customHeight="1">
      <c r="C12" s="25"/>
      <c r="D12" s="34"/>
      <c r="E12" s="35"/>
      <c r="F12" s="35"/>
      <c r="G12" s="35"/>
      <c r="H12" s="35"/>
      <c r="I12" s="35"/>
      <c r="J12" s="35"/>
      <c r="K12" s="35"/>
      <c r="L12" s="35"/>
      <c r="M12" s="35"/>
      <c r="N12" s="39"/>
      <c r="O12" s="42"/>
    </row>
    <row r="13" spans="3:21">
      <c r="C13" s="25"/>
      <c r="D13" s="36"/>
      <c r="E13" s="241"/>
      <c r="F13" s="67"/>
      <c r="G13" s="242" t="s">
        <v>0</v>
      </c>
      <c r="H13" s="243" t="str">
        <f>+'Balance General'!F8</f>
        <v>junio 2023</v>
      </c>
      <c r="I13" s="244"/>
      <c r="J13" s="243" t="str">
        <f>+'Balance General'!G8</f>
        <v>mayo 2023</v>
      </c>
      <c r="K13" s="244"/>
      <c r="L13" s="245" t="s">
        <v>104</v>
      </c>
      <c r="M13" s="244"/>
      <c r="N13" s="246"/>
      <c r="O13" s="247"/>
      <c r="P13" s="18"/>
      <c r="S13" s="19"/>
      <c r="T13" s="19"/>
      <c r="U13" s="20"/>
    </row>
    <row r="14" spans="3:21">
      <c r="C14" s="25"/>
      <c r="D14" s="36"/>
      <c r="E14" s="241"/>
      <c r="F14" s="67"/>
      <c r="G14" s="242"/>
      <c r="H14" s="248" t="s">
        <v>120</v>
      </c>
      <c r="I14" s="244"/>
      <c r="J14" s="248" t="s">
        <v>121</v>
      </c>
      <c r="K14" s="249"/>
      <c r="L14" s="250" t="s">
        <v>122</v>
      </c>
      <c r="M14" s="244"/>
      <c r="N14" s="246"/>
      <c r="O14" s="247"/>
      <c r="P14" s="18"/>
      <c r="S14" s="19"/>
      <c r="T14" s="19"/>
      <c r="U14" s="20"/>
    </row>
    <row r="15" spans="3:21" ht="19.5" customHeight="1">
      <c r="C15" s="25"/>
      <c r="D15" s="36"/>
      <c r="E15" s="241"/>
      <c r="F15" s="190" t="s">
        <v>143</v>
      </c>
      <c r="G15" s="190"/>
      <c r="H15" s="251">
        <f>+'Balance General'!F10</f>
        <v>1637215.91</v>
      </c>
      <c r="I15" s="251"/>
      <c r="J15" s="251">
        <f>+'Balance General'!G10</f>
        <v>1244033.1199999999</v>
      </c>
      <c r="K15" s="251"/>
      <c r="L15" s="252">
        <f t="shared" ref="L15:L20" si="0">+H15-J15</f>
        <v>393182.79000000004</v>
      </c>
      <c r="M15" s="251"/>
      <c r="N15" s="253"/>
      <c r="O15" s="247"/>
      <c r="P15" s="18"/>
      <c r="S15" s="19"/>
      <c r="T15" s="19"/>
      <c r="U15" s="20"/>
    </row>
    <row r="16" spans="3:21" ht="19.5" customHeight="1">
      <c r="C16" s="25"/>
      <c r="D16" s="36"/>
      <c r="E16" s="241"/>
      <c r="F16" s="190" t="s">
        <v>144</v>
      </c>
      <c r="G16" s="254"/>
      <c r="H16" s="251">
        <f>+'Balance General'!F16</f>
        <v>161124585.90000001</v>
      </c>
      <c r="I16" s="251"/>
      <c r="J16" s="251">
        <f>+'Balance General'!G16</f>
        <v>161144741.59999999</v>
      </c>
      <c r="K16" s="251"/>
      <c r="L16" s="252">
        <f t="shared" si="0"/>
        <v>-20155.699999988079</v>
      </c>
      <c r="M16" s="251"/>
      <c r="N16" s="253"/>
      <c r="O16" s="247"/>
      <c r="P16" s="18"/>
      <c r="S16" s="19"/>
      <c r="T16" s="19"/>
      <c r="U16" s="20"/>
    </row>
    <row r="17" spans="3:21" ht="19.5" customHeight="1">
      <c r="C17" s="25"/>
      <c r="D17" s="36"/>
      <c r="E17" s="241"/>
      <c r="F17" s="190" t="s">
        <v>145</v>
      </c>
      <c r="G17" s="254"/>
      <c r="H17" s="251">
        <f>+'Balance General'!F24</f>
        <v>4881946.3900000155</v>
      </c>
      <c r="I17" s="251"/>
      <c r="J17" s="251">
        <f>+'Balance General'!G24</f>
        <v>4927755.8400000036</v>
      </c>
      <c r="K17" s="251"/>
      <c r="L17" s="252">
        <f t="shared" si="0"/>
        <v>-45809.449999988079</v>
      </c>
      <c r="M17" s="251"/>
      <c r="N17" s="253"/>
      <c r="O17" s="247"/>
      <c r="P17" s="18"/>
      <c r="S17" s="19"/>
      <c r="T17" s="19"/>
      <c r="U17" s="20"/>
    </row>
    <row r="18" spans="3:21" ht="19.5" customHeight="1">
      <c r="C18" s="25"/>
      <c r="D18" s="36"/>
      <c r="E18" s="241"/>
      <c r="F18" s="190" t="s">
        <v>146</v>
      </c>
      <c r="G18" s="254"/>
      <c r="H18" s="251">
        <f>+'Balance General'!F47</f>
        <v>4540018.43</v>
      </c>
      <c r="I18" s="251"/>
      <c r="J18" s="251">
        <f>+'Balance General'!G47</f>
        <v>4599113.1500000004</v>
      </c>
      <c r="K18" s="251"/>
      <c r="L18" s="252">
        <f t="shared" si="0"/>
        <v>-59094.720000000671</v>
      </c>
      <c r="M18" s="251"/>
      <c r="N18" s="253"/>
      <c r="O18" s="247"/>
      <c r="P18" s="18"/>
      <c r="S18" s="19"/>
      <c r="T18" s="19"/>
      <c r="U18" s="20"/>
    </row>
    <row r="19" spans="3:21" ht="19.5" customHeight="1">
      <c r="C19" s="25"/>
      <c r="D19" s="36"/>
      <c r="E19" s="255"/>
      <c r="F19" s="256" t="s">
        <v>147</v>
      </c>
      <c r="G19" s="254"/>
      <c r="H19" s="257">
        <f>+'Balance General'!F53</f>
        <v>5863050.7100000009</v>
      </c>
      <c r="I19" s="257"/>
      <c r="J19" s="257">
        <f>+'Balance General'!G53</f>
        <v>5843363.3700000001</v>
      </c>
      <c r="K19" s="257"/>
      <c r="L19" s="252">
        <f t="shared" si="0"/>
        <v>19687.340000000782</v>
      </c>
      <c r="M19" s="251"/>
      <c r="N19" s="253"/>
      <c r="O19" s="247"/>
      <c r="P19" s="18"/>
      <c r="S19" s="19"/>
      <c r="T19" s="19"/>
      <c r="U19" s="20"/>
    </row>
    <row r="20" spans="3:21" ht="19.5" customHeight="1">
      <c r="C20" s="25"/>
      <c r="D20" s="36"/>
      <c r="E20" s="255"/>
      <c r="F20" s="190" t="s">
        <v>148</v>
      </c>
      <c r="G20" s="254"/>
      <c r="H20" s="258">
        <f>+'Balance General'!F61</f>
        <v>50279.619999999995</v>
      </c>
      <c r="I20" s="257"/>
      <c r="J20" s="258">
        <f>+'Balance General'!G61</f>
        <v>51587.389999999956</v>
      </c>
      <c r="K20" s="257"/>
      <c r="L20" s="259">
        <f t="shared" si="0"/>
        <v>-1307.7699999999604</v>
      </c>
      <c r="M20" s="251"/>
      <c r="N20" s="253"/>
      <c r="O20" s="247"/>
      <c r="P20" s="18"/>
      <c r="S20" s="19"/>
      <c r="T20" s="19"/>
      <c r="U20" s="20"/>
    </row>
    <row r="21" spans="3:21" ht="5.25" hidden="1" customHeight="1">
      <c r="C21" s="25"/>
      <c r="D21" s="36"/>
      <c r="E21" s="241"/>
      <c r="F21" s="254"/>
      <c r="G21" s="254"/>
      <c r="H21" s="260"/>
      <c r="I21" s="260"/>
      <c r="J21" s="260"/>
      <c r="K21" s="260"/>
      <c r="L21" s="261"/>
      <c r="M21" s="260"/>
      <c r="N21" s="246"/>
      <c r="O21" s="247"/>
      <c r="P21" s="18"/>
      <c r="S21" s="26"/>
      <c r="T21" s="19"/>
      <c r="U21" s="20"/>
    </row>
    <row r="22" spans="3:21" ht="21" customHeight="1" thickBot="1">
      <c r="C22" s="25"/>
      <c r="D22" s="36"/>
      <c r="E22" s="241"/>
      <c r="F22" s="67"/>
      <c r="G22" s="262" t="s">
        <v>85</v>
      </c>
      <c r="H22" s="263">
        <f>SUM(H15:H20)</f>
        <v>178097096.96000004</v>
      </c>
      <c r="I22" s="264"/>
      <c r="J22" s="263">
        <f>SUM(J15:J20)</f>
        <v>177810594.47</v>
      </c>
      <c r="K22" s="264"/>
      <c r="L22" s="265">
        <f>SUM(L15:L20)</f>
        <v>286502.49000002403</v>
      </c>
      <c r="M22" s="264"/>
      <c r="N22" s="253"/>
      <c r="O22" s="247"/>
      <c r="P22" s="18"/>
      <c r="S22" s="19"/>
      <c r="T22" s="19"/>
      <c r="U22" s="20"/>
    </row>
    <row r="23" spans="3:21" ht="8.25" customHeight="1" thickTop="1">
      <c r="C23" s="25"/>
      <c r="D23" s="36"/>
      <c r="E23" s="255"/>
      <c r="F23" s="67"/>
      <c r="G23" s="67"/>
      <c r="H23" s="84"/>
      <c r="I23" s="84"/>
      <c r="J23" s="84"/>
      <c r="K23" s="84"/>
      <c r="L23" s="84"/>
      <c r="M23" s="84"/>
      <c r="N23" s="246"/>
      <c r="O23" s="247"/>
      <c r="P23" s="18"/>
      <c r="S23" s="19"/>
      <c r="T23" s="19"/>
      <c r="U23" s="20"/>
    </row>
    <row r="24" spans="3:21" ht="12.75" customHeight="1">
      <c r="C24" s="25"/>
      <c r="D24" s="36"/>
      <c r="E24" s="241"/>
      <c r="F24" s="262" t="s">
        <v>142</v>
      </c>
      <c r="G24" s="266"/>
      <c r="H24" s="84"/>
      <c r="I24" s="84"/>
      <c r="J24" s="84"/>
      <c r="K24" s="84"/>
      <c r="L24" s="84"/>
      <c r="M24" s="84"/>
      <c r="N24" s="246"/>
      <c r="O24" s="247"/>
      <c r="P24" s="18"/>
      <c r="S24" s="19"/>
      <c r="T24" s="19"/>
      <c r="U24" s="20"/>
    </row>
    <row r="25" spans="3:21" ht="6" customHeight="1">
      <c r="C25" s="25"/>
      <c r="D25" s="36"/>
      <c r="E25" s="255"/>
      <c r="F25" s="67"/>
      <c r="G25" s="67"/>
      <c r="H25" s="84"/>
      <c r="I25" s="84"/>
      <c r="J25" s="84"/>
      <c r="K25" s="84"/>
      <c r="L25" s="84"/>
      <c r="M25" s="84"/>
      <c r="N25" s="246"/>
      <c r="O25" s="247"/>
      <c r="P25" s="18"/>
      <c r="S25" s="19"/>
      <c r="T25" s="19"/>
      <c r="U25" s="20"/>
    </row>
    <row r="26" spans="3:21" ht="14.25" customHeight="1">
      <c r="C26" s="25"/>
      <c r="D26" s="36"/>
      <c r="E26" s="267" t="s">
        <v>112</v>
      </c>
      <c r="F26" s="268"/>
      <c r="G26" s="67"/>
      <c r="H26" s="84"/>
      <c r="I26" s="84"/>
      <c r="J26" s="84"/>
      <c r="K26" s="84"/>
      <c r="L26" s="84"/>
      <c r="M26" s="84"/>
      <c r="N26" s="246"/>
      <c r="O26" s="247"/>
      <c r="P26" s="18"/>
      <c r="S26" s="19"/>
      <c r="T26" s="19"/>
      <c r="U26" s="20"/>
    </row>
    <row r="27" spans="3:21" ht="21" customHeight="1">
      <c r="C27" s="25"/>
      <c r="D27" s="36"/>
      <c r="E27" s="255"/>
      <c r="F27" s="269" t="s">
        <v>149</v>
      </c>
      <c r="G27" s="269"/>
      <c r="H27" s="251">
        <f>+'Balance General'!F69</f>
        <v>726471.45</v>
      </c>
      <c r="I27" s="251"/>
      <c r="J27" s="251">
        <f>+'Balance General'!G69</f>
        <v>708403.64999999991</v>
      </c>
      <c r="K27" s="251"/>
      <c r="L27" s="252">
        <f>+H27-J27</f>
        <v>18067.800000000047</v>
      </c>
      <c r="M27" s="251"/>
      <c r="N27" s="246"/>
      <c r="O27" s="247"/>
      <c r="P27" s="18"/>
      <c r="S27" s="19"/>
      <c r="T27" s="19"/>
      <c r="U27" s="20"/>
    </row>
    <row r="28" spans="3:21" ht="21" customHeight="1">
      <c r="C28" s="25"/>
      <c r="D28" s="36"/>
      <c r="E28" s="255"/>
      <c r="F28" s="190" t="s">
        <v>150</v>
      </c>
      <c r="G28" s="190"/>
      <c r="H28" s="260">
        <f>+'Balance General'!F75</f>
        <v>106320752.98</v>
      </c>
      <c r="I28" s="84"/>
      <c r="J28" s="260">
        <f>+'Balance General'!G75</f>
        <v>106331062.65000001</v>
      </c>
      <c r="K28" s="260"/>
      <c r="L28" s="252">
        <f>+H28-J28</f>
        <v>-10309.670000001788</v>
      </c>
      <c r="M28" s="251"/>
      <c r="N28" s="246"/>
      <c r="O28" s="247"/>
      <c r="P28" s="18"/>
      <c r="S28" s="19"/>
      <c r="T28" s="19"/>
      <c r="U28" s="20"/>
    </row>
    <row r="29" spans="3:21" ht="21" customHeight="1">
      <c r="C29" s="25"/>
      <c r="D29" s="36"/>
      <c r="E29" s="241"/>
      <c r="F29" s="190" t="s">
        <v>151</v>
      </c>
      <c r="G29" s="190"/>
      <c r="H29" s="270">
        <f>+'Balance General'!F79</f>
        <v>699573.21</v>
      </c>
      <c r="I29" s="260"/>
      <c r="J29" s="270">
        <f>+'Balance General'!G79</f>
        <v>726185.44000000006</v>
      </c>
      <c r="K29" s="260"/>
      <c r="L29" s="259">
        <f>+H29-J29</f>
        <v>-26612.230000000098</v>
      </c>
      <c r="M29" s="251"/>
      <c r="N29" s="271"/>
      <c r="O29" s="247"/>
      <c r="P29" s="18"/>
      <c r="S29" s="19"/>
      <c r="T29" s="19"/>
      <c r="U29" s="20"/>
    </row>
    <row r="30" spans="3:21" ht="4.5" hidden="1" customHeight="1">
      <c r="C30" s="25"/>
      <c r="D30" s="36"/>
      <c r="E30" s="241"/>
      <c r="F30" s="67"/>
      <c r="G30" s="67"/>
      <c r="H30" s="260"/>
      <c r="I30" s="260"/>
      <c r="J30" s="260"/>
      <c r="K30" s="260"/>
      <c r="L30" s="261"/>
      <c r="M30" s="260"/>
      <c r="N30" s="246"/>
      <c r="O30" s="247"/>
      <c r="P30" s="18"/>
      <c r="S30" s="19"/>
      <c r="T30" s="19"/>
      <c r="U30" s="20"/>
    </row>
    <row r="31" spans="3:21" ht="21" customHeight="1">
      <c r="C31" s="25"/>
      <c r="D31" s="36"/>
      <c r="E31" s="241"/>
      <c r="F31" s="67"/>
      <c r="G31" s="272" t="s">
        <v>86</v>
      </c>
      <c r="H31" s="273">
        <f>SUM(H27:H29)</f>
        <v>107746797.64</v>
      </c>
      <c r="I31" s="264"/>
      <c r="J31" s="273">
        <f>+J27+J28+J29</f>
        <v>107765651.74000001</v>
      </c>
      <c r="K31" s="264"/>
      <c r="L31" s="274">
        <f>SUM(L27:L29)</f>
        <v>-18854.100000001839</v>
      </c>
      <c r="M31" s="264"/>
      <c r="N31" s="246"/>
      <c r="O31" s="247"/>
      <c r="P31" s="18"/>
      <c r="S31" s="19"/>
      <c r="T31" s="19"/>
      <c r="U31" s="20"/>
    </row>
    <row r="32" spans="3:21" ht="9.75" hidden="1" customHeight="1">
      <c r="C32" s="25"/>
      <c r="D32" s="36"/>
      <c r="E32" s="241"/>
      <c r="F32" s="67"/>
      <c r="G32" s="254"/>
      <c r="H32" s="84"/>
      <c r="I32" s="84"/>
      <c r="J32" s="84"/>
      <c r="K32" s="84"/>
      <c r="L32" s="84"/>
      <c r="M32" s="84"/>
      <c r="N32" s="246"/>
      <c r="O32" s="247"/>
      <c r="P32" s="18"/>
      <c r="S32" s="19"/>
      <c r="T32" s="19"/>
      <c r="U32" s="20"/>
    </row>
    <row r="33" spans="3:21" ht="6" hidden="1" customHeight="1">
      <c r="C33" s="25"/>
      <c r="D33" s="36"/>
      <c r="E33" s="241"/>
      <c r="F33" s="254"/>
      <c r="G33" s="254"/>
      <c r="H33" s="84"/>
      <c r="I33" s="84"/>
      <c r="J33" s="84"/>
      <c r="K33" s="84"/>
      <c r="L33" s="84"/>
      <c r="M33" s="84"/>
      <c r="N33" s="246"/>
      <c r="O33" s="247"/>
      <c r="P33" s="18"/>
      <c r="S33" s="19"/>
      <c r="T33" s="19"/>
      <c r="U33" s="20"/>
    </row>
    <row r="34" spans="3:21" ht="21" customHeight="1">
      <c r="C34" s="25"/>
      <c r="D34" s="36"/>
      <c r="E34" s="267" t="s">
        <v>152</v>
      </c>
      <c r="F34" s="275"/>
      <c r="G34" s="254"/>
      <c r="H34" s="84"/>
      <c r="I34" s="84"/>
      <c r="J34" s="84"/>
      <c r="K34" s="84"/>
      <c r="L34" s="84"/>
      <c r="M34" s="84"/>
      <c r="N34" s="246"/>
      <c r="O34" s="247"/>
      <c r="P34" s="18"/>
      <c r="S34" s="19"/>
      <c r="T34" s="19"/>
      <c r="U34" s="20"/>
    </row>
    <row r="35" spans="3:21" ht="21" customHeight="1">
      <c r="C35" s="25"/>
      <c r="D35" s="36"/>
      <c r="E35" s="241"/>
      <c r="F35" s="190" t="s">
        <v>8</v>
      </c>
      <c r="G35" s="254"/>
      <c r="H35" s="251">
        <f>+'Balance General'!F86</f>
        <v>146081784.30000001</v>
      </c>
      <c r="I35" s="251"/>
      <c r="J35" s="251">
        <f>+'Balance General'!G86</f>
        <v>146081784.30000001</v>
      </c>
      <c r="K35" s="251"/>
      <c r="L35" s="252">
        <f>+H35-J35</f>
        <v>0</v>
      </c>
      <c r="M35" s="251"/>
      <c r="N35" s="246"/>
      <c r="O35" s="247"/>
      <c r="P35" s="18"/>
      <c r="S35" s="19"/>
      <c r="T35" s="19"/>
      <c r="U35" s="20"/>
    </row>
    <row r="36" spans="3:21" ht="21" customHeight="1">
      <c r="C36" s="25"/>
      <c r="D36" s="36"/>
      <c r="E36" s="241"/>
      <c r="F36" s="190" t="s">
        <v>107</v>
      </c>
      <c r="G36" s="254"/>
      <c r="H36" s="251">
        <f>+'Balance General'!F106</f>
        <v>143528163.85000002</v>
      </c>
      <c r="I36" s="251"/>
      <c r="J36" s="251">
        <f>+'Balance General'!G106</f>
        <v>144105556</v>
      </c>
      <c r="K36" s="251"/>
      <c r="L36" s="252">
        <f>+H36-J36</f>
        <v>-577392.14999997616</v>
      </c>
      <c r="M36" s="251"/>
      <c r="N36" s="246"/>
      <c r="O36" s="276"/>
      <c r="P36" s="18"/>
      <c r="S36" s="19"/>
      <c r="T36" s="19"/>
      <c r="U36" s="20"/>
    </row>
    <row r="37" spans="3:21" ht="21" customHeight="1">
      <c r="C37" s="25"/>
      <c r="D37" s="36"/>
      <c r="E37" s="241"/>
      <c r="F37" s="190" t="s">
        <v>116</v>
      </c>
      <c r="G37" s="254"/>
      <c r="H37" s="251">
        <f>+'Balance General'!F113</f>
        <v>-222175986.18000001</v>
      </c>
      <c r="I37" s="251"/>
      <c r="J37" s="251">
        <f>+'Balance General'!G113</f>
        <v>-222569006.52000001</v>
      </c>
      <c r="K37" s="251"/>
      <c r="L37" s="252">
        <f>+H37-J37</f>
        <v>393020.34000000358</v>
      </c>
      <c r="M37" s="251"/>
      <c r="N37" s="246"/>
      <c r="O37" s="276"/>
      <c r="P37" s="18"/>
      <c r="S37" s="19"/>
      <c r="T37" s="19"/>
      <c r="U37" s="20"/>
    </row>
    <row r="38" spans="3:21" ht="21" customHeight="1">
      <c r="C38" s="25"/>
      <c r="D38" s="36"/>
      <c r="E38" s="241"/>
      <c r="F38" s="254" t="s">
        <v>124</v>
      </c>
      <c r="G38" s="254"/>
      <c r="H38" s="277">
        <f>+'Balance General'!F114</f>
        <v>2916337.35</v>
      </c>
      <c r="I38" s="251"/>
      <c r="J38" s="277">
        <f>+'Balance General'!G114</f>
        <v>2426608.9500000002</v>
      </c>
      <c r="K38" s="251"/>
      <c r="L38" s="259">
        <f>+H38-J38</f>
        <v>489728.39999999991</v>
      </c>
      <c r="M38" s="251"/>
      <c r="N38" s="246"/>
      <c r="O38" s="276"/>
      <c r="P38" s="18"/>
      <c r="S38" s="19"/>
      <c r="T38" s="19"/>
      <c r="U38" s="20"/>
    </row>
    <row r="39" spans="3:21" ht="4.5" hidden="1" customHeight="1">
      <c r="C39" s="25"/>
      <c r="D39" s="36"/>
      <c r="E39" s="241"/>
      <c r="F39" s="67"/>
      <c r="G39" s="254"/>
      <c r="H39" s="260"/>
      <c r="I39" s="260"/>
      <c r="J39" s="260"/>
      <c r="K39" s="260"/>
      <c r="L39" s="261"/>
      <c r="M39" s="260"/>
      <c r="N39" s="246"/>
      <c r="O39" s="247"/>
      <c r="P39" s="18"/>
      <c r="Q39" s="27"/>
      <c r="S39" s="19"/>
      <c r="T39" s="19"/>
      <c r="U39" s="20"/>
    </row>
    <row r="40" spans="3:21" ht="21" customHeight="1">
      <c r="C40" s="25"/>
      <c r="D40" s="36"/>
      <c r="E40" s="241"/>
      <c r="F40" s="67"/>
      <c r="G40" s="262" t="s">
        <v>87</v>
      </c>
      <c r="H40" s="278">
        <f>SUM(H35:H39)</f>
        <v>70350299.320000023</v>
      </c>
      <c r="I40" s="279"/>
      <c r="J40" s="278">
        <f>SUM(J35:J39)</f>
        <v>70044942.730000004</v>
      </c>
      <c r="K40" s="279"/>
      <c r="L40" s="280">
        <f>SUM(L35:L39)</f>
        <v>305356.59000002733</v>
      </c>
      <c r="M40" s="279"/>
      <c r="N40" s="246"/>
      <c r="O40" s="247"/>
      <c r="P40" s="18"/>
      <c r="Q40" s="27"/>
      <c r="S40" s="19"/>
      <c r="T40" s="19"/>
      <c r="U40" s="20"/>
    </row>
    <row r="41" spans="3:21" ht="8.25" hidden="1" customHeight="1">
      <c r="C41" s="25"/>
      <c r="D41" s="36"/>
      <c r="E41" s="241"/>
      <c r="F41" s="67"/>
      <c r="G41" s="254"/>
      <c r="H41" s="281"/>
      <c r="I41" s="281"/>
      <c r="J41" s="281"/>
      <c r="K41" s="281"/>
      <c r="L41" s="282"/>
      <c r="M41" s="281"/>
      <c r="N41" s="246"/>
      <c r="O41" s="247"/>
      <c r="P41" s="18"/>
      <c r="Q41" s="27"/>
      <c r="S41" s="19"/>
      <c r="T41" s="19"/>
      <c r="U41" s="20"/>
    </row>
    <row r="42" spans="3:21" ht="7.5" hidden="1" customHeight="1" thickBot="1">
      <c r="C42" s="25"/>
      <c r="D42" s="36"/>
      <c r="E42" s="241"/>
      <c r="F42" s="67"/>
      <c r="G42" s="254"/>
      <c r="H42" s="260"/>
      <c r="I42" s="260"/>
      <c r="J42" s="260"/>
      <c r="K42" s="260"/>
      <c r="L42" s="261"/>
      <c r="M42" s="260"/>
      <c r="N42" s="246"/>
      <c r="O42" s="247"/>
      <c r="P42" s="18"/>
      <c r="Q42" s="27"/>
      <c r="S42" s="19"/>
      <c r="T42" s="19"/>
      <c r="U42" s="20"/>
    </row>
    <row r="43" spans="3:21" ht="21" customHeight="1" thickBot="1">
      <c r="C43" s="25"/>
      <c r="D43" s="36"/>
      <c r="E43" s="241"/>
      <c r="F43" s="67"/>
      <c r="G43" s="262" t="s">
        <v>88</v>
      </c>
      <c r="H43" s="263">
        <f>+H31+H40</f>
        <v>178097096.96000004</v>
      </c>
      <c r="I43" s="264"/>
      <c r="J43" s="263">
        <f>+J31+J40</f>
        <v>177810594.47000003</v>
      </c>
      <c r="K43" s="264"/>
      <c r="L43" s="265">
        <f>+L31+L40</f>
        <v>286502.49000002549</v>
      </c>
      <c r="M43" s="264"/>
      <c r="N43" s="271"/>
      <c r="O43" s="247"/>
      <c r="P43" s="18"/>
      <c r="S43" s="19"/>
      <c r="T43" s="19"/>
      <c r="U43" s="20"/>
    </row>
    <row r="44" spans="3:21" ht="6.75" customHeight="1" thickTop="1">
      <c r="C44" s="25"/>
      <c r="D44" s="37"/>
      <c r="E44" s="283"/>
      <c r="F44" s="284"/>
      <c r="G44" s="284"/>
      <c r="H44" s="284"/>
      <c r="I44" s="284"/>
      <c r="J44" s="284"/>
      <c r="K44" s="284"/>
      <c r="L44" s="284"/>
      <c r="M44" s="284"/>
      <c r="N44" s="285"/>
      <c r="O44" s="247"/>
      <c r="P44" s="18"/>
      <c r="Q44" s="28"/>
      <c r="S44" s="19"/>
      <c r="T44" s="19"/>
      <c r="U44" s="20"/>
    </row>
    <row r="45" spans="3:21">
      <c r="C45" s="25"/>
      <c r="E45" s="286"/>
      <c r="F45" s="286"/>
      <c r="G45" s="286"/>
      <c r="H45" s="286"/>
      <c r="I45" s="286"/>
      <c r="J45" s="286"/>
      <c r="K45" s="286"/>
      <c r="L45" s="241"/>
      <c r="M45" s="286"/>
      <c r="N45" s="286"/>
      <c r="O45" s="287"/>
      <c r="P45" s="38"/>
    </row>
    <row r="46" spans="3:21">
      <c r="C46" s="25"/>
      <c r="E46" s="286"/>
      <c r="F46" s="286"/>
      <c r="G46" s="286"/>
      <c r="H46" s="286"/>
      <c r="I46" s="286"/>
      <c r="J46" s="286"/>
      <c r="K46" s="286"/>
      <c r="L46" s="241"/>
      <c r="M46" s="286"/>
      <c r="N46" s="286"/>
      <c r="O46" s="287"/>
      <c r="P46" s="38"/>
    </row>
    <row r="47" spans="3:21">
      <c r="C47" s="25"/>
      <c r="E47" s="286"/>
      <c r="F47" s="286"/>
      <c r="G47" s="286"/>
      <c r="H47" s="286"/>
      <c r="I47" s="286"/>
      <c r="J47" s="286"/>
      <c r="K47" s="286"/>
      <c r="L47" s="241"/>
      <c r="M47" s="286"/>
      <c r="N47" s="286"/>
      <c r="O47" s="287"/>
      <c r="P47" s="38"/>
    </row>
    <row r="48" spans="3:21">
      <c r="C48" s="25"/>
      <c r="E48" s="286"/>
      <c r="F48" s="286"/>
      <c r="G48" s="286"/>
      <c r="H48" s="288"/>
      <c r="I48" s="288"/>
      <c r="J48" s="286"/>
      <c r="K48" s="286"/>
      <c r="L48" s="241"/>
      <c r="M48" s="286"/>
      <c r="N48" s="286"/>
      <c r="O48" s="287"/>
      <c r="P48" s="38"/>
    </row>
    <row r="49" spans="3:16">
      <c r="C49" s="25"/>
      <c r="E49" s="286"/>
      <c r="F49" s="286"/>
      <c r="G49" s="286"/>
      <c r="H49" s="286"/>
      <c r="I49" s="286"/>
      <c r="J49" s="286"/>
      <c r="K49" s="286"/>
      <c r="L49" s="241"/>
      <c r="M49" s="286"/>
      <c r="N49" s="286"/>
      <c r="O49" s="287"/>
      <c r="P49" s="38"/>
    </row>
    <row r="50" spans="3:16">
      <c r="C50" s="25"/>
      <c r="E50" s="286"/>
      <c r="F50" s="286"/>
      <c r="G50" s="286"/>
      <c r="H50" s="286"/>
      <c r="I50" s="286"/>
      <c r="J50" s="286"/>
      <c r="K50" s="286"/>
      <c r="L50" s="241"/>
      <c r="M50" s="286"/>
      <c r="N50" s="286"/>
      <c r="O50" s="287"/>
      <c r="P50" s="38"/>
    </row>
    <row r="51" spans="3:16">
      <c r="C51" s="25"/>
      <c r="E51" s="286"/>
      <c r="F51" s="286"/>
      <c r="G51" s="286"/>
      <c r="H51" s="286"/>
      <c r="I51" s="286"/>
      <c r="J51" s="286"/>
      <c r="K51" s="286"/>
      <c r="L51" s="241"/>
      <c r="M51" s="286"/>
      <c r="N51" s="286"/>
      <c r="O51" s="287"/>
      <c r="P51" s="38"/>
    </row>
    <row r="52" spans="3:16">
      <c r="C52" s="25"/>
      <c r="E52" s="286"/>
      <c r="F52" s="286"/>
      <c r="G52" s="286"/>
      <c r="H52" s="286"/>
      <c r="I52" s="286"/>
      <c r="J52" s="286"/>
      <c r="K52" s="286"/>
      <c r="L52" s="241"/>
      <c r="M52" s="286"/>
      <c r="N52" s="286"/>
      <c r="O52" s="287"/>
      <c r="P52" s="38"/>
    </row>
    <row r="53" spans="3:16">
      <c r="C53" s="25"/>
      <c r="E53" s="289" t="s">
        <v>153</v>
      </c>
      <c r="F53" s="289"/>
      <c r="G53" s="289"/>
      <c r="H53" s="289"/>
      <c r="I53" s="289"/>
      <c r="J53" s="289"/>
      <c r="K53" s="289"/>
      <c r="L53" s="289"/>
      <c r="M53" s="289"/>
      <c r="N53" s="286"/>
      <c r="O53" s="287"/>
      <c r="P53" s="38"/>
    </row>
    <row r="54" spans="3:16">
      <c r="C54" s="25"/>
      <c r="E54" s="286"/>
      <c r="F54" s="286"/>
      <c r="G54" s="286"/>
      <c r="H54" s="286"/>
      <c r="I54" s="286"/>
      <c r="J54" s="286"/>
      <c r="K54" s="286"/>
      <c r="L54" s="241"/>
      <c r="M54" s="286"/>
      <c r="N54" s="286"/>
      <c r="O54" s="287"/>
      <c r="P54" s="38"/>
    </row>
    <row r="55" spans="3:16" hidden="1">
      <c r="C55" s="25"/>
      <c r="E55" s="286"/>
      <c r="F55" s="286"/>
      <c r="G55" s="286"/>
      <c r="H55" s="286"/>
      <c r="I55" s="286"/>
      <c r="J55" s="286"/>
      <c r="K55" s="286"/>
      <c r="L55" s="241"/>
      <c r="M55" s="286"/>
      <c r="N55" s="286"/>
      <c r="O55" s="287"/>
      <c r="P55" s="38"/>
    </row>
    <row r="56" spans="3:16" hidden="1">
      <c r="C56" s="25"/>
      <c r="E56" s="286"/>
      <c r="F56" s="286"/>
      <c r="G56" s="286"/>
      <c r="H56" s="286"/>
      <c r="I56" s="286"/>
      <c r="J56" s="286"/>
      <c r="K56" s="286"/>
      <c r="L56" s="241"/>
      <c r="M56" s="286"/>
      <c r="N56" s="286"/>
      <c r="O56" s="287"/>
      <c r="P56" s="38"/>
    </row>
    <row r="57" spans="3:16">
      <c r="C57" s="25"/>
      <c r="E57" s="286"/>
      <c r="F57" s="286"/>
      <c r="G57" s="286"/>
      <c r="H57" s="286"/>
      <c r="I57" s="286"/>
      <c r="J57" s="286"/>
      <c r="K57" s="286"/>
      <c r="L57" s="241"/>
      <c r="M57" s="286"/>
      <c r="N57" s="286"/>
      <c r="O57" s="287"/>
      <c r="P57" s="38"/>
    </row>
    <row r="58" spans="3:16" ht="15.75" thickBot="1">
      <c r="C58" s="29"/>
      <c r="D58" s="30"/>
      <c r="E58" s="290"/>
      <c r="F58" s="290"/>
      <c r="G58" s="290"/>
      <c r="H58" s="290"/>
      <c r="I58" s="290"/>
      <c r="J58" s="290"/>
      <c r="K58" s="290"/>
      <c r="L58" s="291"/>
      <c r="M58" s="290"/>
      <c r="N58" s="290"/>
      <c r="O58" s="292"/>
      <c r="P58" s="38"/>
    </row>
    <row r="59" spans="3:16">
      <c r="E59" s="293"/>
      <c r="F59" s="286"/>
      <c r="G59" s="286"/>
      <c r="H59" s="294"/>
      <c r="I59" s="294"/>
      <c r="J59" s="286"/>
      <c r="K59" s="286"/>
      <c r="L59" s="241"/>
      <c r="M59" s="286"/>
      <c r="N59" s="286"/>
      <c r="O59" s="295"/>
    </row>
    <row r="60" spans="3:16">
      <c r="E60" s="286"/>
      <c r="F60" s="286"/>
      <c r="G60" s="286"/>
      <c r="H60" s="286"/>
      <c r="I60" s="286"/>
      <c r="J60" s="286"/>
      <c r="K60" s="286"/>
      <c r="L60" s="241"/>
      <c r="M60" s="286"/>
      <c r="N60" s="286"/>
      <c r="O60" s="295"/>
    </row>
    <row r="61" spans="3:16">
      <c r="E61" s="286"/>
      <c r="F61" s="286"/>
      <c r="G61" s="286"/>
      <c r="H61" s="286"/>
      <c r="I61" s="286"/>
      <c r="J61" s="286"/>
      <c r="K61" s="286"/>
      <c r="L61" s="241"/>
      <c r="M61" s="286"/>
      <c r="N61" s="286"/>
      <c r="O61" s="295"/>
    </row>
    <row r="62" spans="3:16">
      <c r="E62" s="286"/>
      <c r="F62" s="286"/>
      <c r="G62" s="286"/>
      <c r="H62" s="286"/>
      <c r="I62" s="286"/>
      <c r="J62" s="286"/>
      <c r="K62" s="286"/>
      <c r="L62" s="241"/>
      <c r="M62" s="286"/>
      <c r="N62" s="286"/>
      <c r="O62" s="295"/>
    </row>
    <row r="63" spans="3:16" ht="21.75" customHeight="1"/>
    <row r="73" spans="8:11">
      <c r="H73" s="32"/>
      <c r="J73" s="33"/>
      <c r="K73" s="33"/>
    </row>
    <row r="74" spans="8:11">
      <c r="H74" s="32"/>
      <c r="J74" s="33"/>
      <c r="K74" s="33"/>
    </row>
  </sheetData>
  <mergeCells count="6">
    <mergeCell ref="E53:M53"/>
    <mergeCell ref="F27:G27"/>
    <mergeCell ref="E5:M5"/>
    <mergeCell ref="E7:M7"/>
    <mergeCell ref="E9:M9"/>
    <mergeCell ref="E11:M11"/>
  </mergeCells>
  <phoneticPr fontId="0" type="noConversion"/>
  <printOptions horizontalCentered="1"/>
  <pageMargins left="0" right="0.35433070866141736" top="0.74803149606299213" bottom="0.74803149606299213" header="0.98425196850393704" footer="0.51181102362204722"/>
  <pageSetup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</sheetPr>
  <dimension ref="A1:F69"/>
  <sheetViews>
    <sheetView showGridLines="0" zoomScale="70" zoomScaleNormal="70" workbookViewId="0">
      <selection activeCell="K17" sqref="K17"/>
    </sheetView>
  </sheetViews>
  <sheetFormatPr baseColWidth="10" defaultColWidth="11.42578125" defaultRowHeight="12.75"/>
  <cols>
    <col min="1" max="1" width="2.28515625" style="2" customWidth="1"/>
    <col min="2" max="2" width="3.7109375" style="2" customWidth="1"/>
    <col min="3" max="3" width="56.28515625" style="2" customWidth="1"/>
    <col min="4" max="4" width="20.28515625" style="2" customWidth="1"/>
    <col min="5" max="5" width="17.42578125" style="2" customWidth="1"/>
    <col min="6" max="6" width="14" style="2" customWidth="1"/>
    <col min="7" max="16384" width="11.42578125" style="2"/>
  </cols>
  <sheetData>
    <row r="1" spans="1:6" ht="21">
      <c r="A1" s="10"/>
      <c r="B1" s="12"/>
      <c r="C1" s="13"/>
      <c r="D1" s="13"/>
      <c r="E1" s="13"/>
      <c r="F1" s="13"/>
    </row>
    <row r="2" spans="1:6" ht="21">
      <c r="A2" s="10"/>
      <c r="B2" s="12"/>
      <c r="C2" s="13"/>
      <c r="D2" s="13"/>
      <c r="E2" s="13"/>
      <c r="F2" s="13"/>
    </row>
    <row r="3" spans="1:6" ht="44.25" customHeight="1">
      <c r="A3" s="227" t="s">
        <v>6</v>
      </c>
      <c r="B3" s="227"/>
      <c r="C3" s="227"/>
      <c r="D3" s="227"/>
      <c r="E3" s="227"/>
      <c r="F3" s="227"/>
    </row>
    <row r="4" spans="1:6" ht="15.75">
      <c r="A4" s="228" t="s">
        <v>138</v>
      </c>
      <c r="B4" s="228"/>
      <c r="C4" s="228"/>
      <c r="D4" s="228"/>
      <c r="E4" s="228"/>
      <c r="F4" s="228"/>
    </row>
    <row r="5" spans="1:6">
      <c r="A5" s="229" t="s">
        <v>1</v>
      </c>
      <c r="B5" s="229"/>
      <c r="C5" s="229"/>
      <c r="D5" s="229"/>
      <c r="E5" s="229"/>
      <c r="F5" s="229"/>
    </row>
    <row r="6" spans="1:6" ht="16.5" customHeight="1">
      <c r="A6" s="3"/>
      <c r="B6" s="230" t="s">
        <v>75</v>
      </c>
      <c r="C6" s="231"/>
      <c r="D6" s="224" t="s">
        <v>139</v>
      </c>
      <c r="E6" s="224" t="s">
        <v>137</v>
      </c>
      <c r="F6" s="221" t="s">
        <v>127</v>
      </c>
    </row>
    <row r="7" spans="1:6" ht="17.25" hidden="1" customHeight="1">
      <c r="A7" s="3"/>
      <c r="B7" s="232"/>
      <c r="C7" s="233"/>
      <c r="D7" s="225"/>
      <c r="E7" s="225"/>
      <c r="F7" s="222"/>
    </row>
    <row r="8" spans="1:6" ht="12.75" customHeight="1">
      <c r="A8" s="3"/>
      <c r="B8" s="234"/>
      <c r="C8" s="235"/>
      <c r="D8" s="226"/>
      <c r="E8" s="226"/>
      <c r="F8" s="223"/>
    </row>
    <row r="9" spans="1:6" ht="26.1" customHeight="1">
      <c r="A9" s="3"/>
      <c r="B9" s="58"/>
      <c r="C9" s="52"/>
      <c r="D9" s="48" t="s">
        <v>120</v>
      </c>
      <c r="E9" s="48" t="s">
        <v>121</v>
      </c>
      <c r="F9" s="49" t="s">
        <v>122</v>
      </c>
    </row>
    <row r="10" spans="1:6" ht="21" customHeight="1">
      <c r="A10" s="3"/>
      <c r="B10" s="191" t="s">
        <v>129</v>
      </c>
      <c r="C10" s="78"/>
      <c r="D10" s="296">
        <f>SUM(D11:D16)</f>
        <v>3718303.7399999998</v>
      </c>
      <c r="E10" s="296">
        <f>SUM(E11:E16)</f>
        <v>3057663.49</v>
      </c>
      <c r="F10" s="297">
        <f>D10-E10</f>
        <v>660640.24999999953</v>
      </c>
    </row>
    <row r="11" spans="1:6" ht="21" customHeight="1">
      <c r="A11" s="3"/>
      <c r="B11" s="66"/>
      <c r="C11" s="67" t="s">
        <v>100</v>
      </c>
      <c r="D11" s="68">
        <v>1164970.99</v>
      </c>
      <c r="E11" s="68">
        <v>769396.41</v>
      </c>
      <c r="F11" s="69">
        <f t="shared" ref="F11:F16" si="0">+D11-E11</f>
        <v>395574.57999999996</v>
      </c>
    </row>
    <row r="12" spans="1:6" ht="21" customHeight="1">
      <c r="A12" s="3"/>
      <c r="B12" s="66"/>
      <c r="C12" s="67" t="s">
        <v>76</v>
      </c>
      <c r="D12" s="68">
        <v>48941.17</v>
      </c>
      <c r="E12" s="68">
        <v>11574.01</v>
      </c>
      <c r="F12" s="69">
        <f t="shared" si="0"/>
        <v>37367.159999999996</v>
      </c>
    </row>
    <row r="13" spans="1:6" ht="21" customHeight="1">
      <c r="A13" s="3"/>
      <c r="B13" s="66"/>
      <c r="C13" s="67" t="s">
        <v>101</v>
      </c>
      <c r="D13" s="68">
        <v>4386</v>
      </c>
      <c r="E13" s="68">
        <v>4270</v>
      </c>
      <c r="F13" s="69">
        <f t="shared" si="0"/>
        <v>116</v>
      </c>
    </row>
    <row r="14" spans="1:6" ht="21" customHeight="1">
      <c r="A14" s="3"/>
      <c r="B14" s="66"/>
      <c r="C14" s="67" t="s">
        <v>78</v>
      </c>
      <c r="D14" s="68">
        <v>616017.87</v>
      </c>
      <c r="E14" s="68">
        <v>391380.56</v>
      </c>
      <c r="F14" s="69">
        <f t="shared" si="0"/>
        <v>224637.31</v>
      </c>
    </row>
    <row r="15" spans="1:6" ht="21" customHeight="1">
      <c r="A15" s="3"/>
      <c r="B15" s="66"/>
      <c r="C15" s="67" t="s">
        <v>77</v>
      </c>
      <c r="D15" s="68">
        <v>1809718.77</v>
      </c>
      <c r="E15" s="68">
        <v>1809718.77</v>
      </c>
      <c r="F15" s="69">
        <f t="shared" si="0"/>
        <v>0</v>
      </c>
    </row>
    <row r="16" spans="1:6" ht="21" customHeight="1">
      <c r="A16" s="3"/>
      <c r="B16" s="66"/>
      <c r="C16" s="67" t="s">
        <v>79</v>
      </c>
      <c r="D16" s="70">
        <v>74268.94</v>
      </c>
      <c r="E16" s="70">
        <v>71323.740000000005</v>
      </c>
      <c r="F16" s="71">
        <f t="shared" si="0"/>
        <v>2945.1999999999971</v>
      </c>
    </row>
    <row r="17" spans="1:6" ht="7.5" customHeight="1">
      <c r="A17" s="3"/>
      <c r="B17" s="58"/>
      <c r="C17" s="52"/>
      <c r="D17" s="298"/>
      <c r="E17" s="298"/>
      <c r="F17" s="299"/>
    </row>
    <row r="18" spans="1:6" ht="21" customHeight="1">
      <c r="A18" s="3"/>
      <c r="B18" s="192" t="s">
        <v>130</v>
      </c>
      <c r="C18" s="78"/>
      <c r="D18" s="296">
        <f>SUM(D19:D21)</f>
        <v>21821.69</v>
      </c>
      <c r="E18" s="296">
        <f>SUM(E19:E21)</f>
        <v>20025.25</v>
      </c>
      <c r="F18" s="297">
        <f>D18-E18</f>
        <v>1796.4399999999987</v>
      </c>
    </row>
    <row r="19" spans="1:6" ht="21" hidden="1" customHeight="1">
      <c r="A19" s="3"/>
      <c r="B19" s="58"/>
      <c r="C19" s="51"/>
      <c r="D19" s="68"/>
      <c r="E19" s="68"/>
      <c r="F19" s="69"/>
    </row>
    <row r="20" spans="1:6" ht="21" hidden="1" customHeight="1">
      <c r="A20" s="3"/>
      <c r="B20" s="58"/>
      <c r="C20" s="51"/>
      <c r="D20" s="68"/>
      <c r="E20" s="68"/>
      <c r="F20" s="69"/>
    </row>
    <row r="21" spans="1:6" ht="21" customHeight="1">
      <c r="A21" s="3"/>
      <c r="B21" s="58"/>
      <c r="C21" s="67" t="s">
        <v>109</v>
      </c>
      <c r="D21" s="70">
        <v>21821.69</v>
      </c>
      <c r="E21" s="70">
        <v>20025.25</v>
      </c>
      <c r="F21" s="71">
        <f>+D21-E21</f>
        <v>1796.4399999999987</v>
      </c>
    </row>
    <row r="22" spans="1:6" ht="6" hidden="1" customHeight="1">
      <c r="A22" s="3"/>
      <c r="B22" s="59"/>
      <c r="C22" s="53"/>
      <c r="D22" s="300"/>
      <c r="E22" s="300"/>
      <c r="F22" s="301"/>
    </row>
    <row r="23" spans="1:6" ht="6.75" customHeight="1">
      <c r="A23" s="3"/>
      <c r="B23" s="58"/>
      <c r="C23" s="52"/>
      <c r="D23" s="302"/>
      <c r="E23" s="302"/>
      <c r="F23" s="299"/>
    </row>
    <row r="24" spans="1:6" ht="15.75" thickBot="1">
      <c r="A24" s="3"/>
      <c r="B24" s="83" t="s">
        <v>80</v>
      </c>
      <c r="C24" s="76"/>
      <c r="D24" s="303">
        <f>D10+D18+D22</f>
        <v>3740125.4299999997</v>
      </c>
      <c r="E24" s="303">
        <f>E10+E18+E22</f>
        <v>3077688.74</v>
      </c>
      <c r="F24" s="304">
        <f>+F10+F18</f>
        <v>662436.68999999948</v>
      </c>
    </row>
    <row r="25" spans="1:6" ht="9" customHeight="1" thickTop="1">
      <c r="A25" s="3"/>
      <c r="B25" s="52"/>
      <c r="C25" s="52"/>
      <c r="D25" s="305"/>
      <c r="E25" s="305"/>
      <c r="F25" s="306"/>
    </row>
    <row r="26" spans="1:6" ht="15">
      <c r="A26" s="3"/>
      <c r="B26" s="60" t="s">
        <v>81</v>
      </c>
      <c r="C26" s="54"/>
      <c r="D26" s="307"/>
      <c r="E26" s="307"/>
      <c r="F26" s="308"/>
    </row>
    <row r="27" spans="1:6" ht="5.25" customHeight="1">
      <c r="A27" s="3"/>
      <c r="B27" s="61"/>
      <c r="C27" s="52"/>
      <c r="D27" s="302"/>
      <c r="E27" s="302"/>
      <c r="F27" s="299"/>
    </row>
    <row r="28" spans="1:6" ht="20.45" customHeight="1">
      <c r="A28" s="3"/>
      <c r="B28" s="77" t="s">
        <v>108</v>
      </c>
      <c r="C28" s="78"/>
      <c r="D28" s="296">
        <f>SUM(D29:D32)</f>
        <v>823788.08</v>
      </c>
      <c r="E28" s="296">
        <f>SUM(E29:E32)</f>
        <v>651079.78999999992</v>
      </c>
      <c r="F28" s="297">
        <f>D28-E28</f>
        <v>172708.29000000004</v>
      </c>
    </row>
    <row r="29" spans="1:6" ht="21" customHeight="1">
      <c r="A29" s="3"/>
      <c r="B29" s="72"/>
      <c r="C29" s="190" t="s">
        <v>131</v>
      </c>
      <c r="D29" s="73">
        <v>652614.01</v>
      </c>
      <c r="E29" s="73">
        <v>514086.39</v>
      </c>
      <c r="F29" s="69">
        <f>+D29-E29</f>
        <v>138527.62</v>
      </c>
    </row>
    <row r="30" spans="1:6" ht="21" customHeight="1">
      <c r="A30" s="3"/>
      <c r="B30" s="74"/>
      <c r="C30" s="190" t="s">
        <v>132</v>
      </c>
      <c r="D30" s="73">
        <v>31817.439999999999</v>
      </c>
      <c r="E30" s="73">
        <v>27500.37</v>
      </c>
      <c r="F30" s="69">
        <f>+D30-E30</f>
        <v>4317.07</v>
      </c>
    </row>
    <row r="31" spans="1:6" ht="21" customHeight="1">
      <c r="A31" s="3"/>
      <c r="B31" s="74"/>
      <c r="C31" s="190" t="s">
        <v>133</v>
      </c>
      <c r="D31" s="73">
        <v>37165</v>
      </c>
      <c r="E31" s="73">
        <v>30473.83</v>
      </c>
      <c r="F31" s="69">
        <f>+D31-E31</f>
        <v>6691.1699999999983</v>
      </c>
    </row>
    <row r="32" spans="1:6" ht="21" customHeight="1">
      <c r="A32" s="3"/>
      <c r="B32" s="74"/>
      <c r="C32" s="190" t="s">
        <v>134</v>
      </c>
      <c r="D32" s="73">
        <v>102191.63</v>
      </c>
      <c r="E32" s="73">
        <v>79019.199999999997</v>
      </c>
      <c r="F32" s="69">
        <f>+D32-E32</f>
        <v>23172.430000000008</v>
      </c>
    </row>
    <row r="33" spans="1:6" ht="8.4499999999999993" customHeight="1">
      <c r="A33" s="3"/>
      <c r="B33" s="61"/>
      <c r="C33" s="55"/>
      <c r="D33" s="309"/>
      <c r="E33" s="309"/>
      <c r="F33" s="301"/>
    </row>
    <row r="34" spans="1:6" ht="10.5" hidden="1" customHeight="1">
      <c r="A34" s="3"/>
      <c r="B34" s="61"/>
      <c r="C34" s="52"/>
      <c r="D34" s="302"/>
      <c r="E34" s="302"/>
      <c r="F34" s="299"/>
    </row>
    <row r="35" spans="1:6" ht="16.5" hidden="1" customHeight="1" thickBot="1">
      <c r="A35" s="3"/>
      <c r="B35" s="77" t="s">
        <v>126</v>
      </c>
      <c r="C35" s="50"/>
      <c r="D35" s="296">
        <f>SUM(D36:D38)</f>
        <v>0</v>
      </c>
      <c r="E35" s="296">
        <f>SUM(E36:E38)</f>
        <v>0</v>
      </c>
      <c r="F35" s="297">
        <f>D35-E35</f>
        <v>0</v>
      </c>
    </row>
    <row r="36" spans="1:6" ht="21" hidden="1" customHeight="1" thickBot="1">
      <c r="A36" s="3"/>
      <c r="B36" s="62"/>
      <c r="C36" s="51" t="s">
        <v>105</v>
      </c>
      <c r="D36" s="310">
        <v>0</v>
      </c>
      <c r="E36" s="310">
        <v>0</v>
      </c>
      <c r="F36" s="311">
        <f>+D36-E36</f>
        <v>0</v>
      </c>
    </row>
    <row r="37" spans="1:6" ht="20.25" hidden="1" customHeight="1" thickBot="1">
      <c r="A37" s="3"/>
      <c r="B37" s="61"/>
      <c r="C37" s="67" t="s">
        <v>125</v>
      </c>
      <c r="D37" s="73">
        <v>0</v>
      </c>
      <c r="E37" s="73">
        <v>0</v>
      </c>
      <c r="F37" s="69">
        <f>+D37-E37</f>
        <v>0</v>
      </c>
    </row>
    <row r="38" spans="1:6" ht="36.75" hidden="1" customHeight="1" thickBot="1">
      <c r="A38" s="3"/>
      <c r="B38" s="63"/>
      <c r="C38" s="56" t="s">
        <v>103</v>
      </c>
      <c r="D38" s="312">
        <v>0</v>
      </c>
      <c r="E38" s="312">
        <v>0</v>
      </c>
      <c r="F38" s="313">
        <f>+D38-E38</f>
        <v>0</v>
      </c>
    </row>
    <row r="39" spans="1:6" ht="6.75" hidden="1" customHeight="1" thickBot="1">
      <c r="A39" s="3"/>
      <c r="B39" s="58"/>
      <c r="C39" s="52"/>
      <c r="D39" s="314"/>
      <c r="E39" s="314"/>
      <c r="F39" s="315"/>
    </row>
    <row r="40" spans="1:6" ht="15.75" thickBot="1">
      <c r="A40" s="3"/>
      <c r="B40" s="79" t="s">
        <v>82</v>
      </c>
      <c r="C40" s="80"/>
      <c r="D40" s="81">
        <f>D28+D35</f>
        <v>823788.08</v>
      </c>
      <c r="E40" s="81">
        <f t="shared" ref="E40" si="1">E28+E35</f>
        <v>651079.78999999992</v>
      </c>
      <c r="F40" s="82">
        <f>F28+F35</f>
        <v>172708.29000000004</v>
      </c>
    </row>
    <row r="41" spans="1:6" ht="8.25" customHeight="1" thickTop="1" thickBot="1">
      <c r="A41" s="3"/>
      <c r="B41" s="52"/>
      <c r="C41" s="52"/>
      <c r="D41" s="305"/>
      <c r="E41" s="316"/>
      <c r="F41" s="317"/>
    </row>
    <row r="42" spans="1:6" ht="7.5" customHeight="1" thickTop="1">
      <c r="A42" s="3"/>
      <c r="B42" s="64"/>
      <c r="C42" s="65"/>
      <c r="D42" s="318"/>
      <c r="E42" s="319"/>
      <c r="F42" s="320"/>
    </row>
    <row r="43" spans="1:6" ht="15.75" thickBot="1">
      <c r="A43" s="3"/>
      <c r="B43" s="75" t="s">
        <v>128</v>
      </c>
      <c r="C43" s="76"/>
      <c r="D43" s="303">
        <f>+D24-D40</f>
        <v>2916337.3499999996</v>
      </c>
      <c r="E43" s="321">
        <f>E24-E40</f>
        <v>2426608.9500000002</v>
      </c>
      <c r="F43" s="322">
        <f>D43-E43</f>
        <v>489728.39999999944</v>
      </c>
    </row>
    <row r="44" spans="1:6" ht="16.5" thickTop="1">
      <c r="A44" s="10"/>
      <c r="B44" s="10"/>
      <c r="C44" s="10"/>
      <c r="D44" s="5"/>
      <c r="E44" s="5"/>
      <c r="F44" s="44"/>
    </row>
    <row r="45" spans="1:6" ht="15.75">
      <c r="A45" s="10"/>
      <c r="B45" s="10"/>
      <c r="C45" s="10"/>
      <c r="D45" s="5"/>
      <c r="E45" s="10"/>
      <c r="F45" s="10"/>
    </row>
    <row r="46" spans="1:6" ht="15.75">
      <c r="A46" s="10"/>
      <c r="B46" s="10"/>
      <c r="C46" s="10"/>
      <c r="D46" s="14"/>
      <c r="E46" s="10"/>
      <c r="F46" s="10"/>
    </row>
    <row r="47" spans="1:6" ht="15.75">
      <c r="A47" s="10"/>
      <c r="B47" s="10"/>
      <c r="C47" s="10"/>
      <c r="D47" s="10"/>
      <c r="E47" s="10"/>
      <c r="F47" s="10"/>
    </row>
    <row r="51" spans="2:6" s="15" customFormat="1" ht="17.25" customHeight="1"/>
    <row r="52" spans="2:6" ht="15.75">
      <c r="B52" s="220" t="s">
        <v>135</v>
      </c>
      <c r="C52" s="220"/>
      <c r="D52" s="220"/>
      <c r="E52" s="220"/>
      <c r="F52" s="220"/>
    </row>
    <row r="61" spans="2:6">
      <c r="B61" s="31"/>
      <c r="C61" s="31"/>
    </row>
    <row r="62" spans="2:6">
      <c r="B62" s="31"/>
      <c r="C62" s="31"/>
    </row>
    <row r="63" spans="2:6">
      <c r="B63" s="31"/>
      <c r="C63" s="31"/>
      <c r="D63" s="1"/>
      <c r="F63" s="16"/>
    </row>
    <row r="64" spans="2:6">
      <c r="B64" s="31"/>
      <c r="C64" s="31"/>
      <c r="E64" s="1"/>
    </row>
    <row r="68" spans="5:5">
      <c r="E68" s="7"/>
    </row>
    <row r="69" spans="5:5">
      <c r="E69" s="7"/>
    </row>
  </sheetData>
  <mergeCells count="8">
    <mergeCell ref="B52:F52"/>
    <mergeCell ref="F6:F8"/>
    <mergeCell ref="D6:D8"/>
    <mergeCell ref="E6:E8"/>
    <mergeCell ref="A3:F3"/>
    <mergeCell ref="A4:F4"/>
    <mergeCell ref="A5:F5"/>
    <mergeCell ref="B6:C8"/>
  </mergeCells>
  <phoneticPr fontId="2" type="noConversion"/>
  <printOptions horizontalCentered="1"/>
  <pageMargins left="0.23622047244094491" right="0.23622047244094491" top="0.6692913385826772" bottom="0.31496062992125984" header="0" footer="0"/>
  <pageSetup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O135"/>
  <sheetViews>
    <sheetView showGridLines="0" tabSelected="1" zoomScale="70" zoomScaleNormal="70" workbookViewId="0">
      <selection activeCell="A8" sqref="A8"/>
    </sheetView>
  </sheetViews>
  <sheetFormatPr baseColWidth="10" defaultColWidth="11.42578125" defaultRowHeight="12.75"/>
  <cols>
    <col min="1" max="1" width="2.140625" style="2" customWidth="1"/>
    <col min="2" max="4" width="1.42578125" style="2" customWidth="1"/>
    <col min="5" max="5" width="69.85546875" style="2" customWidth="1"/>
    <col min="6" max="6" width="23.42578125" style="2" customWidth="1"/>
    <col min="7" max="7" width="24.28515625" style="2" customWidth="1"/>
    <col min="8" max="8" width="22.85546875" style="2" customWidth="1"/>
    <col min="9" max="9" width="11.42578125" style="2" customWidth="1"/>
    <col min="10" max="10" width="18" style="2" customWidth="1"/>
    <col min="11" max="16384" width="11.42578125" style="2"/>
  </cols>
  <sheetData>
    <row r="4" spans="1:8" ht="44.45" customHeight="1">
      <c r="A4" s="2" t="s">
        <v>5</v>
      </c>
      <c r="B4" s="239" t="s">
        <v>6</v>
      </c>
      <c r="C4" s="239"/>
      <c r="D4" s="239"/>
      <c r="E4" s="239"/>
      <c r="F4" s="239"/>
      <c r="G4" s="239"/>
      <c r="H4" s="239"/>
    </row>
    <row r="5" spans="1:8" ht="18">
      <c r="B5" s="240" t="s">
        <v>140</v>
      </c>
      <c r="C5" s="240"/>
      <c r="D5" s="240"/>
      <c r="E5" s="240"/>
      <c r="F5" s="240"/>
      <c r="G5" s="240"/>
      <c r="H5" s="240"/>
    </row>
    <row r="6" spans="1:8">
      <c r="B6" s="237" t="s">
        <v>1</v>
      </c>
      <c r="C6" s="237"/>
      <c r="D6" s="237"/>
      <c r="E6" s="237"/>
      <c r="F6" s="237"/>
      <c r="G6" s="237"/>
      <c r="H6" s="237"/>
    </row>
    <row r="7" spans="1:8" ht="8.25" customHeight="1">
      <c r="B7" s="237"/>
      <c r="C7" s="237"/>
      <c r="D7" s="237"/>
      <c r="E7" s="237"/>
      <c r="F7" s="237"/>
      <c r="G7" s="237"/>
      <c r="H7" s="237"/>
    </row>
    <row r="8" spans="1:8" ht="30" customHeight="1">
      <c r="B8" s="85"/>
      <c r="C8" s="86"/>
      <c r="D8" s="86"/>
      <c r="E8" s="57"/>
      <c r="F8" s="87" t="s">
        <v>139</v>
      </c>
      <c r="G8" s="87" t="s">
        <v>137</v>
      </c>
      <c r="H8" s="87" t="s">
        <v>110</v>
      </c>
    </row>
    <row r="9" spans="1:8" ht="24" customHeight="1">
      <c r="B9" s="88" t="s">
        <v>12</v>
      </c>
      <c r="C9" s="89"/>
      <c r="D9" s="89"/>
      <c r="E9" s="90"/>
      <c r="F9" s="194" t="s">
        <v>120</v>
      </c>
      <c r="G9" s="194" t="s">
        <v>121</v>
      </c>
      <c r="H9" s="193" t="s">
        <v>122</v>
      </c>
    </row>
    <row r="10" spans="1:8" ht="21" customHeight="1">
      <c r="B10" s="91" t="s">
        <v>3</v>
      </c>
      <c r="C10" s="92"/>
      <c r="D10" s="92"/>
      <c r="E10" s="93"/>
      <c r="F10" s="94">
        <f t="shared" ref="F10" si="0">SUM(F11:F14)</f>
        <v>1637215.91</v>
      </c>
      <c r="G10" s="94">
        <f t="shared" ref="G10" si="1">SUM(G11:G14)</f>
        <v>1244033.1199999999</v>
      </c>
      <c r="H10" s="96">
        <f>+F10-G10</f>
        <v>393182.79000000004</v>
      </c>
    </row>
    <row r="11" spans="1:8" ht="21" customHeight="1">
      <c r="B11" s="98"/>
      <c r="C11" s="99" t="s">
        <v>13</v>
      </c>
      <c r="D11" s="195"/>
      <c r="E11" s="100"/>
      <c r="F11" s="101">
        <v>769</v>
      </c>
      <c r="G11" s="101">
        <v>7618.68</v>
      </c>
      <c r="H11" s="102">
        <f>+F11-G11</f>
        <v>-6849.68</v>
      </c>
    </row>
    <row r="12" spans="1:8" ht="21" customHeight="1">
      <c r="B12" s="107"/>
      <c r="C12" s="99" t="s">
        <v>14</v>
      </c>
      <c r="D12" s="104"/>
      <c r="E12" s="100"/>
      <c r="F12" s="101">
        <v>1433743.17</v>
      </c>
      <c r="G12" s="101">
        <v>1070961.1299999999</v>
      </c>
      <c r="H12" s="102">
        <f>+F12-G12</f>
        <v>362782.04000000004</v>
      </c>
    </row>
    <row r="13" spans="1:8" ht="21" customHeight="1">
      <c r="B13" s="107"/>
      <c r="C13" s="99" t="s">
        <v>15</v>
      </c>
      <c r="D13" s="104"/>
      <c r="E13" s="100"/>
      <c r="F13" s="101">
        <v>199669.45</v>
      </c>
      <c r="G13" s="101">
        <v>163419.01999999999</v>
      </c>
      <c r="H13" s="102">
        <f>+F13-G13</f>
        <v>36250.430000000022</v>
      </c>
    </row>
    <row r="14" spans="1:8" ht="21" customHeight="1">
      <c r="B14" s="107"/>
      <c r="C14" s="99" t="s">
        <v>16</v>
      </c>
      <c r="D14" s="104"/>
      <c r="E14" s="100"/>
      <c r="F14" s="109">
        <v>3034.29</v>
      </c>
      <c r="G14" s="109">
        <v>2034.29</v>
      </c>
      <c r="H14" s="110">
        <f>+F14-G14</f>
        <v>1000</v>
      </c>
    </row>
    <row r="15" spans="1:8" ht="21" customHeight="1">
      <c r="B15" s="107"/>
      <c r="C15" s="47"/>
      <c r="D15" s="47"/>
      <c r="E15" s="112"/>
      <c r="F15" s="113"/>
      <c r="G15" s="113"/>
      <c r="H15" s="114"/>
    </row>
    <row r="16" spans="1:8" ht="21" customHeight="1">
      <c r="B16" s="115" t="s">
        <v>2</v>
      </c>
      <c r="C16" s="195"/>
      <c r="D16" s="195"/>
      <c r="E16" s="112"/>
      <c r="F16" s="96">
        <f t="shared" ref="F16" si="2">+F21+F22</f>
        <v>161124585.90000001</v>
      </c>
      <c r="G16" s="96">
        <f t="shared" ref="G16" si="3">+G21+G22</f>
        <v>161144741.59999999</v>
      </c>
      <c r="H16" s="96">
        <f>+F16-G16</f>
        <v>-20155.699999988079</v>
      </c>
    </row>
    <row r="17" spans="1:9" ht="21" customHeight="1">
      <c r="A17" s="6"/>
      <c r="B17" s="107"/>
      <c r="C17" s="99" t="s">
        <v>17</v>
      </c>
      <c r="D17" s="104"/>
      <c r="E17" s="116"/>
      <c r="F17" s="101">
        <v>161124585.90000001</v>
      </c>
      <c r="G17" s="101">
        <v>161144741.59999999</v>
      </c>
      <c r="H17" s="200">
        <f>+F17-G17</f>
        <v>-20155.699999988079</v>
      </c>
    </row>
    <row r="18" spans="1:9" ht="21" hidden="1" customHeight="1">
      <c r="B18" s="107"/>
      <c r="C18" s="99" t="s">
        <v>18</v>
      </c>
      <c r="D18" s="104"/>
      <c r="E18" s="116"/>
      <c r="F18" s="117">
        <v>0</v>
      </c>
      <c r="G18" s="117">
        <v>0</v>
      </c>
      <c r="H18" s="108"/>
    </row>
    <row r="19" spans="1:9" ht="21" hidden="1" customHeight="1">
      <c r="B19" s="107"/>
      <c r="C19" s="99" t="s">
        <v>19</v>
      </c>
      <c r="D19" s="104"/>
      <c r="E19" s="116"/>
      <c r="F19" s="117">
        <v>0</v>
      </c>
      <c r="G19" s="117">
        <v>0</v>
      </c>
      <c r="H19" s="108"/>
    </row>
    <row r="20" spans="1:9" ht="21" hidden="1" customHeight="1">
      <c r="B20" s="107"/>
      <c r="C20" s="99" t="s">
        <v>20</v>
      </c>
      <c r="D20" s="104"/>
      <c r="E20" s="116"/>
      <c r="F20" s="119">
        <v>0</v>
      </c>
      <c r="G20" s="119">
        <v>0</v>
      </c>
      <c r="H20" s="201"/>
    </row>
    <row r="21" spans="1:9" ht="21" hidden="1" customHeight="1">
      <c r="B21" s="107"/>
      <c r="C21" s="104"/>
      <c r="D21" s="104"/>
      <c r="E21" s="116" t="s">
        <v>21</v>
      </c>
      <c r="F21" s="121">
        <f t="shared" ref="F21" si="4">SUM(F17:F20)</f>
        <v>161124585.90000001</v>
      </c>
      <c r="G21" s="121">
        <f t="shared" ref="G21" si="5">SUM(G17:G20)</f>
        <v>161144741.59999999</v>
      </c>
      <c r="H21" s="142"/>
    </row>
    <row r="22" spans="1:9" ht="21" hidden="1" customHeight="1">
      <c r="B22" s="107"/>
      <c r="C22" s="196" t="s">
        <v>22</v>
      </c>
      <c r="D22" s="104"/>
      <c r="E22" s="122"/>
      <c r="F22" s="123">
        <v>0</v>
      </c>
      <c r="G22" s="123">
        <v>0</v>
      </c>
      <c r="H22" s="201"/>
    </row>
    <row r="23" spans="1:9" ht="9.6" customHeight="1">
      <c r="B23" s="107"/>
      <c r="C23" s="104"/>
      <c r="D23" s="104"/>
      <c r="E23" s="100"/>
      <c r="F23" s="113"/>
      <c r="G23" s="113"/>
      <c r="H23" s="145"/>
    </row>
    <row r="24" spans="1:9" ht="21" customHeight="1">
      <c r="B24" s="115" t="s">
        <v>23</v>
      </c>
      <c r="C24" s="195"/>
      <c r="D24" s="195"/>
      <c r="E24" s="112"/>
      <c r="F24" s="97">
        <f>+F25+F45</f>
        <v>4881946.3900000155</v>
      </c>
      <c r="G24" s="97">
        <f t="shared" ref="G24" si="6">+G25+G45</f>
        <v>4927755.8400000036</v>
      </c>
      <c r="H24" s="202">
        <f t="shared" ref="H24:H29" si="7">+F24-G24</f>
        <v>-45809.449999988079</v>
      </c>
    </row>
    <row r="25" spans="1:9" ht="21" customHeight="1">
      <c r="B25" s="124" t="s">
        <v>83</v>
      </c>
      <c r="C25" s="125"/>
      <c r="D25" s="84"/>
      <c r="E25" s="126"/>
      <c r="F25" s="127">
        <f>+F40+F36+F31+F26</f>
        <v>99043581.730000019</v>
      </c>
      <c r="G25" s="127">
        <f t="shared" ref="G25" si="8">+G40+G36+G31+G26</f>
        <v>99322478.590000004</v>
      </c>
      <c r="H25" s="127">
        <f t="shared" si="7"/>
        <v>-278896.8599999845</v>
      </c>
    </row>
    <row r="26" spans="1:9" ht="21" customHeight="1">
      <c r="B26" s="98"/>
      <c r="C26" s="114" t="s">
        <v>24</v>
      </c>
      <c r="D26" s="114"/>
      <c r="E26" s="128"/>
      <c r="F26" s="129">
        <f t="shared" ref="F26" si="9">SUM(F27:F30)</f>
        <v>49294434.550000004</v>
      </c>
      <c r="G26" s="129">
        <f t="shared" ref="G26" si="10">SUM(G27:G30)</f>
        <v>49327898.700000003</v>
      </c>
      <c r="H26" s="130">
        <f t="shared" si="7"/>
        <v>-33464.14999999851</v>
      </c>
    </row>
    <row r="27" spans="1:9" ht="21" customHeight="1">
      <c r="B27" s="107"/>
      <c r="C27" s="104"/>
      <c r="D27" s="116" t="s">
        <v>25</v>
      </c>
      <c r="E27" s="116"/>
      <c r="F27" s="106">
        <v>33470522.300000001</v>
      </c>
      <c r="G27" s="106">
        <v>33470611.780000001</v>
      </c>
      <c r="H27" s="105">
        <f t="shared" si="7"/>
        <v>-89.480000000447035</v>
      </c>
      <c r="I27" s="7"/>
    </row>
    <row r="28" spans="1:9" ht="21" customHeight="1">
      <c r="B28" s="107"/>
      <c r="C28" s="104"/>
      <c r="D28" s="116" t="s">
        <v>26</v>
      </c>
      <c r="E28" s="116"/>
      <c r="F28" s="101">
        <v>14290264.939999999</v>
      </c>
      <c r="G28" s="101">
        <v>14323217.470000001</v>
      </c>
      <c r="H28" s="105">
        <f t="shared" si="7"/>
        <v>-32952.530000001192</v>
      </c>
      <c r="I28" s="7"/>
    </row>
    <row r="29" spans="1:9" ht="21" customHeight="1">
      <c r="B29" s="107"/>
      <c r="C29" s="104"/>
      <c r="D29" s="116" t="s">
        <v>92</v>
      </c>
      <c r="E29" s="116"/>
      <c r="F29" s="131">
        <v>1533647.31</v>
      </c>
      <c r="G29" s="131">
        <v>1534069.45</v>
      </c>
      <c r="H29" s="105">
        <f t="shared" si="7"/>
        <v>-422.13999999989755</v>
      </c>
      <c r="I29" s="7"/>
    </row>
    <row r="30" spans="1:9" ht="21.75" hidden="1" customHeight="1">
      <c r="B30" s="107"/>
      <c r="C30" s="104"/>
      <c r="D30" s="116" t="s">
        <v>91</v>
      </c>
      <c r="E30" s="116"/>
      <c r="F30" s="111">
        <v>0</v>
      </c>
      <c r="G30" s="111">
        <v>0</v>
      </c>
      <c r="H30" s="111"/>
    </row>
    <row r="31" spans="1:9" ht="21" customHeight="1">
      <c r="B31" s="107"/>
      <c r="C31" s="114" t="s">
        <v>27</v>
      </c>
      <c r="D31" s="114"/>
      <c r="E31" s="128"/>
      <c r="F31" s="129">
        <f t="shared" ref="F31" si="11">SUM(F32:F35)</f>
        <v>31160190.66</v>
      </c>
      <c r="G31" s="129">
        <f t="shared" ref="G31" si="12">SUM(G32:G35)</f>
        <v>31216768.789999999</v>
      </c>
      <c r="H31" s="130">
        <f t="shared" ref="H31:H36" si="13">+F31-G31</f>
        <v>-56578.129999998957</v>
      </c>
    </row>
    <row r="32" spans="1:9" ht="21" customHeight="1">
      <c r="B32" s="107"/>
      <c r="C32" s="104"/>
      <c r="D32" s="116" t="s">
        <v>28</v>
      </c>
      <c r="E32" s="116"/>
      <c r="F32" s="131">
        <v>13450510.75</v>
      </c>
      <c r="G32" s="131">
        <v>13457642.73</v>
      </c>
      <c r="H32" s="108">
        <f t="shared" si="13"/>
        <v>-7131.980000000447</v>
      </c>
    </row>
    <row r="33" spans="2:8" ht="21" customHeight="1">
      <c r="B33" s="107"/>
      <c r="C33" s="104"/>
      <c r="D33" s="116" t="s">
        <v>29</v>
      </c>
      <c r="E33" s="116"/>
      <c r="F33" s="101">
        <v>17124783.350000001</v>
      </c>
      <c r="G33" s="101">
        <v>17171979.09</v>
      </c>
      <c r="H33" s="108">
        <f t="shared" si="13"/>
        <v>-47195.739999998361</v>
      </c>
    </row>
    <row r="34" spans="2:8" ht="20.25" customHeight="1">
      <c r="B34" s="107"/>
      <c r="C34" s="104"/>
      <c r="D34" s="197" t="s">
        <v>90</v>
      </c>
      <c r="E34" s="116"/>
      <c r="F34" s="131">
        <v>584896.56000000006</v>
      </c>
      <c r="G34" s="131">
        <v>587146.97</v>
      </c>
      <c r="H34" s="108">
        <f t="shared" si="13"/>
        <v>-2250.4099999999162</v>
      </c>
    </row>
    <row r="35" spans="2:8" ht="15.75" hidden="1" customHeight="1">
      <c r="B35" s="107"/>
      <c r="C35" s="104"/>
      <c r="D35" s="116" t="s">
        <v>91</v>
      </c>
      <c r="E35" s="116"/>
      <c r="F35" s="133">
        <v>0</v>
      </c>
      <c r="G35" s="133">
        <v>0</v>
      </c>
      <c r="H35" s="108">
        <f t="shared" si="13"/>
        <v>0</v>
      </c>
    </row>
    <row r="36" spans="2:8" ht="21" customHeight="1">
      <c r="B36" s="107"/>
      <c r="C36" s="114" t="s">
        <v>30</v>
      </c>
      <c r="D36" s="134"/>
      <c r="E36" s="135"/>
      <c r="F36" s="127">
        <f t="shared" ref="F36" si="14">SUM(F37:F39)</f>
        <v>23671.96</v>
      </c>
      <c r="G36" s="127">
        <f t="shared" ref="G36" si="15">SUM(G37:G39)</f>
        <v>23671.96</v>
      </c>
      <c r="H36" s="142">
        <f t="shared" si="13"/>
        <v>0</v>
      </c>
    </row>
    <row r="37" spans="2:8" ht="21" customHeight="1">
      <c r="B37" s="107"/>
      <c r="C37" s="104"/>
      <c r="D37" s="116" t="s">
        <v>31</v>
      </c>
      <c r="E37" s="116"/>
      <c r="F37" s="106">
        <v>23671.96</v>
      </c>
      <c r="G37" s="106">
        <v>23671.96</v>
      </c>
      <c r="H37" s="102">
        <f>+F36-G36</f>
        <v>0</v>
      </c>
    </row>
    <row r="38" spans="2:8" ht="21" hidden="1" customHeight="1">
      <c r="B38" s="107"/>
      <c r="C38" s="104"/>
      <c r="D38" s="116" t="s">
        <v>32</v>
      </c>
      <c r="E38" s="116"/>
      <c r="F38" s="117">
        <v>0</v>
      </c>
      <c r="G38" s="117">
        <v>0</v>
      </c>
      <c r="H38" s="102"/>
    </row>
    <row r="39" spans="2:8" ht="21" hidden="1" customHeight="1">
      <c r="B39" s="107"/>
      <c r="C39" s="104"/>
      <c r="D39" s="116" t="s">
        <v>33</v>
      </c>
      <c r="E39" s="116"/>
      <c r="F39" s="110">
        <v>0</v>
      </c>
      <c r="G39" s="110">
        <v>0</v>
      </c>
      <c r="H39" s="136"/>
    </row>
    <row r="40" spans="2:8" ht="21" customHeight="1">
      <c r="B40" s="107"/>
      <c r="C40" s="114" t="s">
        <v>34</v>
      </c>
      <c r="D40" s="114"/>
      <c r="E40" s="100"/>
      <c r="F40" s="127">
        <f t="shared" ref="F40" si="16">SUM(F41:F44)</f>
        <v>18565284.560000002</v>
      </c>
      <c r="G40" s="127">
        <f t="shared" ref="G40" si="17">SUM(G41:G44)</f>
        <v>18754139.140000001</v>
      </c>
      <c r="H40" s="127">
        <f t="shared" ref="H40:H45" si="18">+F40-G40</f>
        <v>-188854.57999999821</v>
      </c>
    </row>
    <row r="41" spans="2:8" ht="21" customHeight="1">
      <c r="B41" s="107"/>
      <c r="C41" s="104"/>
      <c r="D41" s="116" t="s">
        <v>35</v>
      </c>
      <c r="E41" s="116"/>
      <c r="F41" s="106">
        <v>14824055.24</v>
      </c>
      <c r="G41" s="106">
        <v>14959810.65</v>
      </c>
      <c r="H41" s="102">
        <f t="shared" si="18"/>
        <v>-135755.41000000015</v>
      </c>
    </row>
    <row r="42" spans="2:8" ht="21" customHeight="1">
      <c r="B42" s="107"/>
      <c r="C42" s="104"/>
      <c r="D42" s="116" t="s">
        <v>36</v>
      </c>
      <c r="E42" s="116"/>
      <c r="F42" s="106">
        <v>4333803.13</v>
      </c>
      <c r="G42" s="106">
        <v>4363754.74</v>
      </c>
      <c r="H42" s="102">
        <f t="shared" si="18"/>
        <v>-29951.610000000335</v>
      </c>
    </row>
    <row r="43" spans="2:8" ht="21" customHeight="1">
      <c r="B43" s="107"/>
      <c r="C43" s="104"/>
      <c r="D43" s="116" t="s">
        <v>93</v>
      </c>
      <c r="E43" s="116"/>
      <c r="F43" s="106">
        <v>385327.53</v>
      </c>
      <c r="G43" s="106">
        <v>410675.09</v>
      </c>
      <c r="H43" s="102">
        <f t="shared" si="18"/>
        <v>-25347.559999999998</v>
      </c>
    </row>
    <row r="44" spans="2:8" ht="21" customHeight="1">
      <c r="B44" s="107"/>
      <c r="C44" s="104"/>
      <c r="D44" s="116" t="s">
        <v>99</v>
      </c>
      <c r="E44" s="116"/>
      <c r="F44" s="138">
        <v>-977901.34</v>
      </c>
      <c r="G44" s="138">
        <v>-980101.34</v>
      </c>
      <c r="H44" s="102">
        <f t="shared" si="18"/>
        <v>2200</v>
      </c>
    </row>
    <row r="45" spans="2:8" ht="21" customHeight="1">
      <c r="B45" s="107" t="s">
        <v>102</v>
      </c>
      <c r="C45" s="114"/>
      <c r="D45" s="104"/>
      <c r="E45" s="139"/>
      <c r="F45" s="140">
        <v>-94161635.340000004</v>
      </c>
      <c r="G45" s="140">
        <v>-94394722.75</v>
      </c>
      <c r="H45" s="127">
        <f t="shared" si="18"/>
        <v>233087.40999999642</v>
      </c>
    </row>
    <row r="46" spans="2:8" ht="21" customHeight="1">
      <c r="B46" s="107"/>
      <c r="C46" s="47"/>
      <c r="D46" s="47"/>
      <c r="E46" s="100"/>
      <c r="F46" s="113"/>
      <c r="G46" s="113"/>
      <c r="H46" s="114"/>
    </row>
    <row r="47" spans="2:8" ht="21" customHeight="1">
      <c r="B47" s="115" t="s">
        <v>37</v>
      </c>
      <c r="C47" s="84"/>
      <c r="D47" s="195"/>
      <c r="E47" s="112"/>
      <c r="F47" s="141">
        <f>+F50+F51</f>
        <v>4540018.43</v>
      </c>
      <c r="G47" s="141">
        <f>+G50+G51</f>
        <v>4599113.1500000004</v>
      </c>
      <c r="H47" s="141">
        <f>+F47-G47</f>
        <v>-59094.720000000671</v>
      </c>
    </row>
    <row r="48" spans="2:8" ht="21" hidden="1" customHeight="1">
      <c r="B48" s="107"/>
      <c r="C48" s="116" t="s">
        <v>38</v>
      </c>
      <c r="D48" s="104"/>
      <c r="E48" s="116"/>
      <c r="F48" s="101">
        <v>0</v>
      </c>
      <c r="G48" s="101">
        <v>0</v>
      </c>
      <c r="H48" s="102"/>
    </row>
    <row r="49" spans="2:15" ht="21" customHeight="1">
      <c r="B49" s="107"/>
      <c r="C49" s="116" t="s">
        <v>39</v>
      </c>
      <c r="D49" s="104"/>
      <c r="E49" s="116"/>
      <c r="F49" s="101">
        <v>7074289.5099999998</v>
      </c>
      <c r="G49" s="101">
        <v>7137058.3200000003</v>
      </c>
      <c r="H49" s="117">
        <f>+F49-G49</f>
        <v>-62768.810000000522</v>
      </c>
    </row>
    <row r="50" spans="2:15" ht="13.5" hidden="1" customHeight="1">
      <c r="B50" s="107"/>
      <c r="C50" s="116" t="s">
        <v>21</v>
      </c>
      <c r="D50" s="104"/>
      <c r="E50" s="116"/>
      <c r="F50" s="121">
        <f>SUM(F48:F49)</f>
        <v>7074289.5099999998</v>
      </c>
      <c r="G50" s="121">
        <f>SUM(G48:G49)</f>
        <v>7137058.3200000003</v>
      </c>
      <c r="H50" s="117">
        <f>+F50-G50</f>
        <v>-62768.810000000522</v>
      </c>
    </row>
    <row r="51" spans="2:15" ht="21" customHeight="1">
      <c r="B51" s="107"/>
      <c r="C51" s="116" t="s">
        <v>40</v>
      </c>
      <c r="D51" s="104"/>
      <c r="E51" s="116"/>
      <c r="F51" s="123">
        <v>-2534271.08</v>
      </c>
      <c r="G51" s="123">
        <v>-2537945.17</v>
      </c>
      <c r="H51" s="110">
        <f>+F51-G51</f>
        <v>3674.089999999851</v>
      </c>
    </row>
    <row r="52" spans="2:15" ht="21" customHeight="1">
      <c r="B52" s="107"/>
      <c r="C52" s="47"/>
      <c r="D52" s="47"/>
      <c r="E52" s="100"/>
      <c r="F52" s="113"/>
      <c r="G52" s="113"/>
      <c r="H52" s="114"/>
    </row>
    <row r="53" spans="2:15" ht="21" customHeight="1">
      <c r="B53" s="115" t="s">
        <v>4</v>
      </c>
      <c r="C53" s="84"/>
      <c r="D53" s="195"/>
      <c r="E53" s="112"/>
      <c r="F53" s="141">
        <f>SUM(F54:F59)</f>
        <v>5863050.7100000009</v>
      </c>
      <c r="G53" s="141">
        <f>SUM(G54:G59)</f>
        <v>5843363.3700000001</v>
      </c>
      <c r="H53" s="141">
        <f t="shared" ref="H53:H59" si="19">+F53-G53</f>
        <v>19687.340000000782</v>
      </c>
    </row>
    <row r="54" spans="2:15" ht="21" customHeight="1">
      <c r="B54" s="143"/>
      <c r="C54" s="116" t="s">
        <v>41</v>
      </c>
      <c r="D54" s="196"/>
      <c r="E54" s="116"/>
      <c r="F54" s="117">
        <v>28572.86</v>
      </c>
      <c r="G54" s="117">
        <v>28526.04</v>
      </c>
      <c r="H54" s="102">
        <f t="shared" si="19"/>
        <v>46.819999999999709</v>
      </c>
    </row>
    <row r="55" spans="2:15" ht="21" customHeight="1">
      <c r="B55" s="143"/>
      <c r="C55" s="116" t="s">
        <v>42</v>
      </c>
      <c r="D55" s="196"/>
      <c r="E55" s="116"/>
      <c r="F55" s="117">
        <v>0</v>
      </c>
      <c r="G55" s="117">
        <v>286.32</v>
      </c>
      <c r="H55" s="102">
        <f t="shared" si="19"/>
        <v>-286.32</v>
      </c>
    </row>
    <row r="56" spans="2:15" ht="21" customHeight="1">
      <c r="B56" s="143"/>
      <c r="C56" s="116" t="s">
        <v>43</v>
      </c>
      <c r="D56" s="196"/>
      <c r="E56" s="116"/>
      <c r="F56" s="117">
        <v>5801240.4800000004</v>
      </c>
      <c r="G56" s="117">
        <v>5781313.6399999997</v>
      </c>
      <c r="H56" s="102">
        <f t="shared" si="19"/>
        <v>19926.840000000782</v>
      </c>
    </row>
    <row r="57" spans="2:15" ht="21" customHeight="1">
      <c r="B57" s="143"/>
      <c r="C57" s="197" t="s">
        <v>119</v>
      </c>
      <c r="D57" s="84"/>
      <c r="E57" s="116"/>
      <c r="F57" s="117">
        <v>0</v>
      </c>
      <c r="G57" s="117">
        <v>0</v>
      </c>
      <c r="H57" s="102">
        <f t="shared" si="19"/>
        <v>0</v>
      </c>
    </row>
    <row r="58" spans="2:15" ht="21" customHeight="1">
      <c r="B58" s="143"/>
      <c r="C58" s="116" t="s">
        <v>115</v>
      </c>
      <c r="D58" s="196"/>
      <c r="E58" s="116"/>
      <c r="F58" s="117">
        <v>31648.799999999999</v>
      </c>
      <c r="G58" s="117">
        <v>31648.799999999999</v>
      </c>
      <c r="H58" s="102">
        <f t="shared" si="19"/>
        <v>0</v>
      </c>
    </row>
    <row r="59" spans="2:15" ht="21" customHeight="1">
      <c r="B59" s="143"/>
      <c r="C59" s="116" t="s">
        <v>44</v>
      </c>
      <c r="D59" s="196"/>
      <c r="E59" s="84"/>
      <c r="F59" s="119">
        <v>1588.57</v>
      </c>
      <c r="G59" s="119">
        <v>1588.57</v>
      </c>
      <c r="H59" s="102">
        <f t="shared" si="19"/>
        <v>0</v>
      </c>
    </row>
    <row r="60" spans="2:15" ht="21" hidden="1" customHeight="1">
      <c r="B60" s="143"/>
      <c r="C60" s="195"/>
      <c r="D60" s="195"/>
      <c r="E60" s="112"/>
      <c r="F60" s="107"/>
      <c r="G60" s="107"/>
      <c r="H60" s="107"/>
    </row>
    <row r="61" spans="2:15" ht="21" customHeight="1">
      <c r="B61" s="115" t="s">
        <v>45</v>
      </c>
      <c r="C61" s="84"/>
      <c r="D61" s="195"/>
      <c r="E61" s="112"/>
      <c r="F61" s="141">
        <f>+F62+F63</f>
        <v>50279.619999999995</v>
      </c>
      <c r="G61" s="141">
        <f>+G62+G63</f>
        <v>51587.389999999956</v>
      </c>
      <c r="H61" s="141">
        <f>+F61-G61</f>
        <v>-1307.7699999999604</v>
      </c>
    </row>
    <row r="62" spans="2:15" ht="21" customHeight="1">
      <c r="B62" s="98"/>
      <c r="C62" s="105" t="s">
        <v>46</v>
      </c>
      <c r="D62" s="196"/>
      <c r="E62" s="105"/>
      <c r="F62" s="103">
        <v>513745.66</v>
      </c>
      <c r="G62" s="103">
        <v>513745.66</v>
      </c>
      <c r="H62" s="105">
        <f>+F62-G62</f>
        <v>0</v>
      </c>
    </row>
    <row r="63" spans="2:15" ht="21" customHeight="1">
      <c r="B63" s="146"/>
      <c r="C63" s="132" t="s">
        <v>47</v>
      </c>
      <c r="D63" s="147"/>
      <c r="E63" s="132"/>
      <c r="F63" s="111">
        <v>-463466.04</v>
      </c>
      <c r="G63" s="111">
        <v>-462158.27</v>
      </c>
      <c r="H63" s="111">
        <f>+F63-G63</f>
        <v>-1307.7699999999604</v>
      </c>
    </row>
    <row r="64" spans="2:15" ht="21" customHeight="1" thickBot="1">
      <c r="B64" s="148" t="s">
        <v>48</v>
      </c>
      <c r="C64" s="148"/>
      <c r="D64" s="149"/>
      <c r="E64" s="150"/>
      <c r="F64" s="151">
        <f>+F10+F16+F24+F47+F53+F61</f>
        <v>178097096.96000004</v>
      </c>
      <c r="G64" s="151">
        <f>+G10+G16+G24+G47+G53+G61</f>
        <v>177810594.47</v>
      </c>
      <c r="H64" s="151">
        <f>+F64-G64</f>
        <v>286502.49000003934</v>
      </c>
      <c r="J64" s="212"/>
      <c r="K64" s="212"/>
      <c r="L64" s="212"/>
      <c r="M64" s="212"/>
      <c r="N64" s="213"/>
      <c r="O64" s="213"/>
    </row>
    <row r="65" spans="2:8" ht="15.75">
      <c r="B65" s="198"/>
      <c r="C65" s="198"/>
      <c r="D65" s="198"/>
      <c r="E65" s="198"/>
      <c r="F65" s="47"/>
      <c r="G65" s="47"/>
      <c r="H65" s="47"/>
    </row>
    <row r="66" spans="2:8" ht="16.5" customHeight="1">
      <c r="B66" s="238"/>
      <c r="C66" s="238"/>
      <c r="D66" s="238"/>
      <c r="E66" s="238"/>
      <c r="F66" s="238"/>
      <c r="G66" s="238"/>
      <c r="H66" s="238"/>
    </row>
    <row r="67" spans="2:8" ht="29.25" customHeight="1">
      <c r="B67" s="152"/>
      <c r="C67" s="153"/>
      <c r="D67" s="153"/>
      <c r="E67" s="154"/>
      <c r="F67" s="155" t="str">
        <f>+F8</f>
        <v>junio 2023</v>
      </c>
      <c r="G67" s="155" t="str">
        <f>+G8</f>
        <v>mayo 2023</v>
      </c>
      <c r="H67" s="208" t="str">
        <f>H8</f>
        <v xml:space="preserve">Variación </v>
      </c>
    </row>
    <row r="68" spans="2:8" ht="15.75">
      <c r="B68" s="156" t="s">
        <v>49</v>
      </c>
      <c r="C68" s="157"/>
      <c r="D68" s="157"/>
      <c r="E68" s="158"/>
      <c r="F68" s="169" t="str">
        <f>F9</f>
        <v>A</v>
      </c>
      <c r="G68" s="210" t="str">
        <f>G9</f>
        <v>B</v>
      </c>
      <c r="H68" s="209" t="str">
        <f>H9</f>
        <v>A-B</v>
      </c>
    </row>
    <row r="69" spans="2:8" ht="21" customHeight="1">
      <c r="B69" s="160" t="s">
        <v>50</v>
      </c>
      <c r="C69" s="195"/>
      <c r="D69" s="195"/>
      <c r="E69" s="47"/>
      <c r="F69" s="96">
        <f>SUM(F70:F73)</f>
        <v>726471.45</v>
      </c>
      <c r="G69" s="96">
        <f>SUM(G70:G73)</f>
        <v>708403.64999999991</v>
      </c>
      <c r="H69" s="203">
        <f>+F69-G69</f>
        <v>18067.800000000047</v>
      </c>
    </row>
    <row r="70" spans="2:8" ht="21" customHeight="1">
      <c r="B70" s="161"/>
      <c r="C70" s="197" t="s">
        <v>97</v>
      </c>
      <c r="D70" s="197"/>
      <c r="E70" s="104"/>
      <c r="F70" s="143">
        <v>435152.38</v>
      </c>
      <c r="G70" s="143">
        <v>422665.61</v>
      </c>
      <c r="H70" s="108">
        <f>+F70-G70</f>
        <v>12486.770000000019</v>
      </c>
    </row>
    <row r="71" spans="2:8" ht="21" customHeight="1">
      <c r="B71" s="161"/>
      <c r="C71" s="197" t="s">
        <v>51</v>
      </c>
      <c r="D71" s="196"/>
      <c r="E71" s="104"/>
      <c r="F71" s="143">
        <v>29099.09</v>
      </c>
      <c r="G71" s="143">
        <v>19936.18</v>
      </c>
      <c r="H71" s="108">
        <f>+F71-G71</f>
        <v>9162.91</v>
      </c>
    </row>
    <row r="72" spans="2:8" ht="21" customHeight="1">
      <c r="B72" s="161"/>
      <c r="C72" s="197" t="s">
        <v>52</v>
      </c>
      <c r="D72" s="196"/>
      <c r="E72" s="104"/>
      <c r="F72" s="143">
        <v>262219.98</v>
      </c>
      <c r="G72" s="143">
        <v>265801.86</v>
      </c>
      <c r="H72" s="108">
        <f>+F72-G72</f>
        <v>-3581.8800000000047</v>
      </c>
    </row>
    <row r="73" spans="2:8" ht="21" hidden="1" customHeight="1">
      <c r="B73" s="161"/>
      <c r="C73" s="197" t="s">
        <v>53</v>
      </c>
      <c r="D73" s="196"/>
      <c r="E73" s="104"/>
      <c r="F73" s="133">
        <v>0</v>
      </c>
      <c r="G73" s="133">
        <v>0</v>
      </c>
      <c r="H73" s="111"/>
    </row>
    <row r="74" spans="2:8" ht="9.6" customHeight="1">
      <c r="B74" s="162"/>
      <c r="C74" s="198"/>
      <c r="D74" s="198"/>
      <c r="E74" s="198"/>
      <c r="F74" s="163"/>
      <c r="G74" s="163"/>
      <c r="H74" s="164"/>
    </row>
    <row r="75" spans="2:8" ht="21" customHeight="1">
      <c r="B75" s="160" t="s">
        <v>54</v>
      </c>
      <c r="C75" s="195"/>
      <c r="D75" s="195"/>
      <c r="E75" s="47"/>
      <c r="F75" s="96">
        <f t="shared" ref="F75" si="20">SUM(F76:F77)</f>
        <v>106320752.98</v>
      </c>
      <c r="G75" s="96">
        <f t="shared" ref="G75" si="21">SUM(G76:G77)</f>
        <v>106331062.65000001</v>
      </c>
      <c r="H75" s="203">
        <f>+F75-G75</f>
        <v>-10309.670000001788</v>
      </c>
    </row>
    <row r="76" spans="2:8" ht="21" customHeight="1">
      <c r="B76" s="165"/>
      <c r="C76" s="197" t="s">
        <v>55</v>
      </c>
      <c r="D76" s="104"/>
      <c r="E76" s="197"/>
      <c r="F76" s="166">
        <v>106320752.98</v>
      </c>
      <c r="G76" s="166">
        <v>106331062.65000001</v>
      </c>
      <c r="H76" s="204">
        <f>+F76-G76</f>
        <v>-10309.670000001788</v>
      </c>
    </row>
    <row r="77" spans="2:8" ht="21" hidden="1" customHeight="1">
      <c r="B77" s="165"/>
      <c r="C77" s="197" t="s">
        <v>56</v>
      </c>
      <c r="D77" s="104"/>
      <c r="E77" s="197"/>
      <c r="F77" s="119">
        <v>0</v>
      </c>
      <c r="G77" s="119">
        <v>0</v>
      </c>
      <c r="H77" s="201"/>
    </row>
    <row r="78" spans="2:8" ht="21" customHeight="1">
      <c r="B78" s="165"/>
      <c r="C78" s="47"/>
      <c r="D78" s="47"/>
      <c r="E78" s="199"/>
      <c r="F78" s="113"/>
      <c r="G78" s="113"/>
      <c r="H78" s="145"/>
    </row>
    <row r="79" spans="2:8" ht="21" customHeight="1">
      <c r="B79" s="160" t="s">
        <v>57</v>
      </c>
      <c r="C79" s="195"/>
      <c r="D79" s="195"/>
      <c r="E79" s="47"/>
      <c r="F79" s="96">
        <f t="shared" ref="F79" si="22">SUM(F80:F82)</f>
        <v>699573.21</v>
      </c>
      <c r="G79" s="96">
        <f t="shared" ref="G79" si="23">SUM(G80:G82)</f>
        <v>726185.44000000006</v>
      </c>
      <c r="H79" s="203">
        <f>+F79-G79</f>
        <v>-26612.230000000098</v>
      </c>
    </row>
    <row r="80" spans="2:8" ht="21" customHeight="1">
      <c r="B80" s="165"/>
      <c r="C80" s="104" t="s">
        <v>58</v>
      </c>
      <c r="D80" s="104"/>
      <c r="E80" s="84"/>
      <c r="F80" s="117">
        <v>107398.16</v>
      </c>
      <c r="G80" s="117">
        <v>107398.16</v>
      </c>
      <c r="H80" s="200">
        <f>+F80-G80</f>
        <v>0</v>
      </c>
    </row>
    <row r="81" spans="2:8" ht="21" customHeight="1">
      <c r="B81" s="165"/>
      <c r="C81" s="104" t="s">
        <v>57</v>
      </c>
      <c r="D81" s="104"/>
      <c r="E81" s="84"/>
      <c r="F81" s="117">
        <v>592008.22</v>
      </c>
      <c r="G81" s="117">
        <v>618565.63</v>
      </c>
      <c r="H81" s="108">
        <f>+F81-G81</f>
        <v>-26557.410000000033</v>
      </c>
    </row>
    <row r="82" spans="2:8" ht="21" customHeight="1">
      <c r="B82" s="165"/>
      <c r="C82" s="197" t="s">
        <v>59</v>
      </c>
      <c r="D82" s="104"/>
      <c r="E82" s="197"/>
      <c r="F82" s="110">
        <v>166.83</v>
      </c>
      <c r="G82" s="110">
        <v>221.65</v>
      </c>
      <c r="H82" s="111">
        <f>+F82-G82</f>
        <v>-54.819999999999993</v>
      </c>
    </row>
    <row r="83" spans="2:8" ht="21" customHeight="1">
      <c r="B83" s="167"/>
      <c r="C83" s="168"/>
      <c r="D83" s="168"/>
      <c r="E83" s="169" t="s">
        <v>60</v>
      </c>
      <c r="F83" s="96">
        <f t="shared" ref="F83" si="24">F75+F69+F79</f>
        <v>107746797.64</v>
      </c>
      <c r="G83" s="96">
        <f t="shared" ref="G83" si="25">G75+G69+G79</f>
        <v>107765651.74000001</v>
      </c>
      <c r="H83" s="141">
        <f>+F83-G83</f>
        <v>-18854.100000008941</v>
      </c>
    </row>
    <row r="84" spans="2:8" ht="15.75">
      <c r="B84" s="165"/>
      <c r="C84" s="47"/>
      <c r="D84" s="47"/>
      <c r="E84" s="47"/>
      <c r="F84" s="170"/>
      <c r="G84" s="170"/>
      <c r="H84" s="205"/>
    </row>
    <row r="85" spans="2:8" ht="21" customHeight="1">
      <c r="B85" s="171" t="s">
        <v>7</v>
      </c>
      <c r="C85" s="172"/>
      <c r="D85" s="172"/>
      <c r="E85" s="159"/>
      <c r="F85" s="173"/>
      <c r="G85" s="173"/>
      <c r="H85" s="206"/>
    </row>
    <row r="86" spans="2:8" ht="21" customHeight="1">
      <c r="B86" s="160" t="s">
        <v>8</v>
      </c>
      <c r="C86" s="195"/>
      <c r="D86" s="195"/>
      <c r="E86" s="47"/>
      <c r="F86" s="96">
        <f t="shared" ref="F86" si="26">+F87+F98+F103</f>
        <v>146081784.30000001</v>
      </c>
      <c r="G86" s="96">
        <f t="shared" ref="G86" si="27">+G87+G98+G103</f>
        <v>146081784.30000001</v>
      </c>
      <c r="H86" s="211">
        <f t="shared" ref="H86:H101" si="28">+F86-G86</f>
        <v>0</v>
      </c>
    </row>
    <row r="87" spans="2:8" ht="21" customHeight="1">
      <c r="B87" s="161"/>
      <c r="C87" s="195" t="s">
        <v>61</v>
      </c>
      <c r="D87" s="195"/>
      <c r="E87" s="47"/>
      <c r="F87" s="174">
        <f t="shared" ref="F87" si="29">SUM(F88:F97)</f>
        <v>98372906.310000002</v>
      </c>
      <c r="G87" s="174">
        <f t="shared" ref="G87" si="30">SUM(G88:G97)</f>
        <v>98372906.310000002</v>
      </c>
      <c r="H87" s="177">
        <f t="shared" si="28"/>
        <v>0</v>
      </c>
    </row>
    <row r="88" spans="2:8" ht="21" customHeight="1">
      <c r="B88" s="165"/>
      <c r="C88" s="47"/>
      <c r="D88" s="197" t="s">
        <v>62</v>
      </c>
      <c r="E88" s="197"/>
      <c r="F88" s="144">
        <v>74860853.689999998</v>
      </c>
      <c r="G88" s="144">
        <v>74860853.689999998</v>
      </c>
      <c r="H88" s="108">
        <f t="shared" si="28"/>
        <v>0</v>
      </c>
    </row>
    <row r="89" spans="2:8" ht="21" customHeight="1">
      <c r="B89" s="165"/>
      <c r="C89" s="47"/>
      <c r="D89" s="197" t="s">
        <v>63</v>
      </c>
      <c r="E89" s="197"/>
      <c r="F89" s="144">
        <v>4155826.08</v>
      </c>
      <c r="G89" s="144">
        <v>4155826.08</v>
      </c>
      <c r="H89" s="108">
        <f t="shared" si="28"/>
        <v>0</v>
      </c>
    </row>
    <row r="90" spans="2:8" ht="21" hidden="1" customHeight="1">
      <c r="B90" s="165"/>
      <c r="C90" s="47"/>
      <c r="D90" s="197" t="s">
        <v>64</v>
      </c>
      <c r="E90" s="197"/>
      <c r="F90" s="144">
        <v>0</v>
      </c>
      <c r="G90" s="144"/>
      <c r="H90" s="108">
        <f t="shared" si="28"/>
        <v>0</v>
      </c>
    </row>
    <row r="91" spans="2:8" ht="21" customHeight="1">
      <c r="B91" s="165"/>
      <c r="C91" s="47"/>
      <c r="D91" s="197" t="s">
        <v>111</v>
      </c>
      <c r="E91" s="197"/>
      <c r="F91" s="144">
        <v>834472.92</v>
      </c>
      <c r="G91" s="144">
        <v>834472.92</v>
      </c>
      <c r="H91" s="108">
        <f t="shared" si="28"/>
        <v>0</v>
      </c>
    </row>
    <row r="92" spans="2:8" ht="21" customHeight="1">
      <c r="B92" s="165"/>
      <c r="C92" s="47"/>
      <c r="D92" s="197" t="s">
        <v>65</v>
      </c>
      <c r="E92" s="197"/>
      <c r="F92" s="144">
        <v>14225228.220000001</v>
      </c>
      <c r="G92" s="144">
        <v>14225228.220000001</v>
      </c>
      <c r="H92" s="108">
        <f t="shared" si="28"/>
        <v>0</v>
      </c>
    </row>
    <row r="93" spans="2:8" ht="21" customHeight="1">
      <c r="B93" s="165"/>
      <c r="C93" s="47"/>
      <c r="D93" s="197" t="s">
        <v>66</v>
      </c>
      <c r="E93" s="197"/>
      <c r="F93" s="144">
        <f>2670429.64-F97</f>
        <v>2421927.2800000003</v>
      </c>
      <c r="G93" s="144">
        <f>2670429.64-G97</f>
        <v>2421927.2800000003</v>
      </c>
      <c r="H93" s="108">
        <f t="shared" si="28"/>
        <v>0</v>
      </c>
    </row>
    <row r="94" spans="2:8" ht="21" customHeight="1">
      <c r="B94" s="165"/>
      <c r="C94" s="47"/>
      <c r="D94" s="197" t="s">
        <v>67</v>
      </c>
      <c r="E94" s="197"/>
      <c r="F94" s="144">
        <v>1424209.76</v>
      </c>
      <c r="G94" s="144">
        <v>1424209.76</v>
      </c>
      <c r="H94" s="108">
        <f t="shared" si="28"/>
        <v>0</v>
      </c>
    </row>
    <row r="95" spans="2:8" ht="21" customHeight="1">
      <c r="B95" s="165"/>
      <c r="C95" s="47"/>
      <c r="D95" s="197" t="s">
        <v>106</v>
      </c>
      <c r="E95" s="197"/>
      <c r="F95" s="144">
        <v>201886</v>
      </c>
      <c r="G95" s="144">
        <v>201886</v>
      </c>
      <c r="H95" s="108">
        <f t="shared" si="28"/>
        <v>0</v>
      </c>
    </row>
    <row r="96" spans="2:8" ht="21" hidden="1" customHeight="1">
      <c r="B96" s="165"/>
      <c r="C96" s="47"/>
      <c r="D96" s="197" t="s">
        <v>113</v>
      </c>
      <c r="E96" s="197"/>
      <c r="F96" s="144">
        <v>0</v>
      </c>
      <c r="G96" s="144"/>
      <c r="H96" s="108">
        <f t="shared" si="28"/>
        <v>0</v>
      </c>
    </row>
    <row r="97" spans="2:8" ht="21" customHeight="1">
      <c r="B97" s="165"/>
      <c r="C97" s="47"/>
      <c r="D97" s="197" t="s">
        <v>96</v>
      </c>
      <c r="E97" s="197"/>
      <c r="F97" s="133">
        <v>248502.36</v>
      </c>
      <c r="G97" s="133">
        <v>248502.36</v>
      </c>
      <c r="H97" s="111">
        <f t="shared" si="28"/>
        <v>0</v>
      </c>
    </row>
    <row r="98" spans="2:8" ht="21" customHeight="1">
      <c r="B98" s="165"/>
      <c r="C98" s="195" t="s">
        <v>68</v>
      </c>
      <c r="D98" s="195"/>
      <c r="E98" s="47"/>
      <c r="F98" s="174">
        <f t="shared" ref="F98" si="31">SUM(F99:F101)</f>
        <v>46216987.689999998</v>
      </c>
      <c r="G98" s="174">
        <f>SUM(G99:G101)</f>
        <v>46216987.689999998</v>
      </c>
      <c r="H98" s="127">
        <f t="shared" si="28"/>
        <v>0</v>
      </c>
    </row>
    <row r="99" spans="2:8" ht="21" customHeight="1">
      <c r="B99" s="165"/>
      <c r="C99" s="47"/>
      <c r="D99" s="197" t="s">
        <v>69</v>
      </c>
      <c r="E99" s="197"/>
      <c r="F99" s="144">
        <v>14032640.65</v>
      </c>
      <c r="G99" s="144">
        <v>14032640.65</v>
      </c>
      <c r="H99" s="176">
        <f t="shared" si="28"/>
        <v>0</v>
      </c>
    </row>
    <row r="100" spans="2:8" ht="21" customHeight="1">
      <c r="B100" s="165"/>
      <c r="C100" s="47"/>
      <c r="D100" s="197" t="s">
        <v>70</v>
      </c>
      <c r="E100" s="197"/>
      <c r="F100" s="144">
        <v>28571428.57</v>
      </c>
      <c r="G100" s="144">
        <v>28571428.57</v>
      </c>
      <c r="H100" s="118">
        <f t="shared" si="28"/>
        <v>0</v>
      </c>
    </row>
    <row r="101" spans="2:8" ht="21" customHeight="1">
      <c r="B101" s="165"/>
      <c r="C101" s="47"/>
      <c r="D101" s="197" t="s">
        <v>71</v>
      </c>
      <c r="E101" s="197"/>
      <c r="F101" s="175">
        <v>3612918.47</v>
      </c>
      <c r="G101" s="175">
        <v>3612918.47</v>
      </c>
      <c r="H101" s="137">
        <f t="shared" si="28"/>
        <v>0</v>
      </c>
    </row>
    <row r="102" spans="2:8" ht="11.25" customHeight="1">
      <c r="B102" s="165"/>
      <c r="C102" s="47"/>
      <c r="D102" s="197"/>
      <c r="E102" s="197"/>
      <c r="F102" s="144"/>
      <c r="G102" s="144"/>
      <c r="H102" s="103"/>
    </row>
    <row r="103" spans="2:8" ht="21" customHeight="1">
      <c r="B103" s="165"/>
      <c r="C103" s="195" t="s">
        <v>94</v>
      </c>
      <c r="D103" s="197"/>
      <c r="E103" s="197"/>
      <c r="F103" s="174">
        <f>+F104</f>
        <v>1491890.3</v>
      </c>
      <c r="G103" s="174">
        <f>+G104</f>
        <v>1491890.3</v>
      </c>
      <c r="H103" s="177">
        <f>+F103-G103</f>
        <v>0</v>
      </c>
    </row>
    <row r="104" spans="2:8" ht="21" customHeight="1">
      <c r="B104" s="165"/>
      <c r="C104" s="47"/>
      <c r="D104" s="197" t="s">
        <v>95</v>
      </c>
      <c r="E104" s="197"/>
      <c r="F104" s="144">
        <v>1491890.3</v>
      </c>
      <c r="G104" s="144">
        <v>1491890.3</v>
      </c>
      <c r="H104" s="142">
        <f>+F104-G104</f>
        <v>0</v>
      </c>
    </row>
    <row r="105" spans="2:8" ht="11.25" customHeight="1">
      <c r="B105" s="165"/>
      <c r="C105" s="47"/>
      <c r="D105" s="47"/>
      <c r="E105" s="47"/>
      <c r="F105" s="178"/>
      <c r="G105" s="178"/>
      <c r="H105" s="112"/>
    </row>
    <row r="106" spans="2:8" ht="21" customHeight="1">
      <c r="B106" s="160" t="s">
        <v>9</v>
      </c>
      <c r="C106" s="195"/>
      <c r="D106" s="195"/>
      <c r="E106" s="47"/>
      <c r="F106" s="96">
        <f t="shared" ref="F106" si="32">SUM(F107:F110)</f>
        <v>143528163.85000002</v>
      </c>
      <c r="G106" s="96">
        <f t="shared" ref="G106" si="33">SUM(G107:G110)</f>
        <v>144105556</v>
      </c>
      <c r="H106" s="207">
        <f>+F106-G106</f>
        <v>-577392.14999997616</v>
      </c>
    </row>
    <row r="107" spans="2:8" ht="21" customHeight="1">
      <c r="B107" s="165"/>
      <c r="C107" s="197" t="s">
        <v>72</v>
      </c>
      <c r="D107" s="104"/>
      <c r="E107" s="197"/>
      <c r="F107" s="179">
        <v>84475409.939999998</v>
      </c>
      <c r="G107" s="179">
        <v>84659781.75</v>
      </c>
      <c r="H107" s="180">
        <f>+F107-G107</f>
        <v>-184371.81000000238</v>
      </c>
    </row>
    <row r="108" spans="2:8" ht="21" customHeight="1">
      <c r="B108" s="165"/>
      <c r="C108" s="197" t="s">
        <v>73</v>
      </c>
      <c r="D108" s="104"/>
      <c r="E108" s="197"/>
      <c r="F108" s="179">
        <v>49208166.770000003</v>
      </c>
      <c r="G108" s="179">
        <v>49208166.770000003</v>
      </c>
      <c r="H108" s="180">
        <f>+F108-G108</f>
        <v>0</v>
      </c>
    </row>
    <row r="109" spans="2:8" ht="21" customHeight="1">
      <c r="B109" s="165"/>
      <c r="C109" s="197" t="s">
        <v>89</v>
      </c>
      <c r="D109" s="104"/>
      <c r="E109" s="197"/>
      <c r="F109" s="179">
        <v>9844587.1400000006</v>
      </c>
      <c r="G109" s="179">
        <v>10237607.48</v>
      </c>
      <c r="H109" s="180">
        <f>+F109-G109</f>
        <v>-393020.33999999985</v>
      </c>
    </row>
    <row r="110" spans="2:8" ht="21" hidden="1" customHeight="1">
      <c r="B110" s="165"/>
      <c r="C110" s="197" t="s">
        <v>98</v>
      </c>
      <c r="D110" s="104"/>
      <c r="E110" s="197"/>
      <c r="F110" s="117">
        <v>0</v>
      </c>
      <c r="G110" s="117">
        <v>0</v>
      </c>
      <c r="H110" s="105"/>
    </row>
    <row r="111" spans="2:8" ht="11.25" customHeight="1">
      <c r="B111" s="165"/>
      <c r="C111" s="47"/>
      <c r="D111" s="47"/>
      <c r="E111" s="47"/>
      <c r="F111" s="178"/>
      <c r="G111" s="178"/>
      <c r="H111" s="181"/>
    </row>
    <row r="112" spans="2:8" ht="21" customHeight="1">
      <c r="B112" s="160" t="s">
        <v>10</v>
      </c>
      <c r="C112" s="195"/>
      <c r="D112" s="195"/>
      <c r="E112" s="47"/>
      <c r="F112" s="182">
        <f t="shared" ref="F112" si="34">F113+F114</f>
        <v>-219259648.83000001</v>
      </c>
      <c r="G112" s="182">
        <f t="shared" ref="G112" si="35">G113+G114</f>
        <v>-220142397.57000002</v>
      </c>
      <c r="H112" s="183">
        <f>+F112-G112</f>
        <v>882748.74000000954</v>
      </c>
    </row>
    <row r="113" spans="2:8" ht="21" customHeight="1">
      <c r="B113" s="165"/>
      <c r="C113" s="197" t="s">
        <v>117</v>
      </c>
      <c r="D113" s="104"/>
      <c r="E113" s="197"/>
      <c r="F113" s="179">
        <v>-222175986.18000001</v>
      </c>
      <c r="G113" s="179">
        <v>-222569006.52000001</v>
      </c>
      <c r="H113" s="180">
        <f>+F113-G113</f>
        <v>393020.34000000358</v>
      </c>
    </row>
    <row r="114" spans="2:8" ht="21" customHeight="1">
      <c r="B114" s="165"/>
      <c r="C114" s="197" t="s">
        <v>123</v>
      </c>
      <c r="D114" s="104"/>
      <c r="E114" s="197"/>
      <c r="F114" s="119">
        <v>2916337.35</v>
      </c>
      <c r="G114" s="119">
        <v>2426608.9500000002</v>
      </c>
      <c r="H114" s="120">
        <f>+F114-G114</f>
        <v>489728.39999999991</v>
      </c>
    </row>
    <row r="115" spans="2:8" ht="21" customHeight="1">
      <c r="B115" s="167"/>
      <c r="C115" s="168"/>
      <c r="D115" s="168"/>
      <c r="E115" s="184" t="s">
        <v>11</v>
      </c>
      <c r="F115" s="94">
        <f>F86+F106+F112</f>
        <v>70350299.320000023</v>
      </c>
      <c r="G115" s="94">
        <f t="shared" ref="G115" si="36">G86+G106+G112</f>
        <v>70044942.729999989</v>
      </c>
      <c r="H115" s="95">
        <f>+F115-G115</f>
        <v>305356.59000003338</v>
      </c>
    </row>
    <row r="116" spans="2:8" ht="18.75" thickBot="1">
      <c r="B116" s="214" t="s">
        <v>74</v>
      </c>
      <c r="C116" s="47"/>
      <c r="D116" s="47"/>
      <c r="E116" s="172"/>
      <c r="F116" s="185">
        <f>F115+F83</f>
        <v>178097096.96000004</v>
      </c>
      <c r="G116" s="185">
        <f>G115+G83</f>
        <v>177810594.47</v>
      </c>
      <c r="H116" s="185">
        <f>+F116-G116</f>
        <v>286502.49000003934</v>
      </c>
    </row>
    <row r="117" spans="2:8" ht="21" customHeight="1">
      <c r="B117" s="215"/>
      <c r="C117" s="216"/>
      <c r="D117" s="216"/>
      <c r="E117" s="215"/>
    </row>
    <row r="118" spans="2:8" ht="15">
      <c r="B118" s="8"/>
      <c r="C118" s="8"/>
      <c r="D118" s="8"/>
      <c r="E118" s="8"/>
      <c r="F118" s="8"/>
      <c r="G118" s="8"/>
      <c r="H118" s="8"/>
    </row>
    <row r="119" spans="2:8" ht="15">
      <c r="B119" s="8"/>
      <c r="C119" s="8"/>
      <c r="D119" s="8"/>
      <c r="E119" s="8"/>
      <c r="F119" s="8"/>
      <c r="G119" s="8"/>
      <c r="H119" s="8"/>
    </row>
    <row r="120" spans="2:8" ht="18.75" hidden="1">
      <c r="B120" s="8"/>
      <c r="C120" s="8"/>
      <c r="D120" s="8"/>
      <c r="E120" s="43" t="s">
        <v>118</v>
      </c>
      <c r="F120" s="43">
        <f>+F116-F64</f>
        <v>0</v>
      </c>
      <c r="G120" s="43">
        <f>+G116-G64</f>
        <v>0</v>
      </c>
      <c r="H120" s="43">
        <f>+H116-H64</f>
        <v>0</v>
      </c>
    </row>
    <row r="121" spans="2:8" ht="15">
      <c r="B121" s="8"/>
      <c r="C121" s="8"/>
      <c r="D121" s="8"/>
      <c r="E121" s="8"/>
      <c r="F121" s="8"/>
      <c r="G121" s="8"/>
      <c r="H121" s="8"/>
    </row>
    <row r="122" spans="2:8" ht="15">
      <c r="B122" s="3"/>
      <c r="C122" s="3"/>
      <c r="D122" s="3"/>
      <c r="E122" s="3"/>
      <c r="F122" s="9"/>
      <c r="G122" s="9"/>
      <c r="H122" s="9"/>
    </row>
    <row r="123" spans="2:8" s="10" customFormat="1" ht="51" customHeight="1">
      <c r="B123" s="236" t="s">
        <v>136</v>
      </c>
      <c r="C123" s="236"/>
      <c r="D123" s="236"/>
      <c r="E123" s="236"/>
      <c r="F123" s="236"/>
      <c r="G123" s="236"/>
      <c r="H123" s="236"/>
    </row>
    <row r="124" spans="2:8" ht="15">
      <c r="B124" s="3"/>
      <c r="C124" s="3"/>
      <c r="D124" s="3"/>
      <c r="E124" s="3"/>
      <c r="F124" s="9"/>
      <c r="G124" s="9"/>
      <c r="H124" s="9"/>
    </row>
    <row r="125" spans="2:8" ht="15">
      <c r="B125" s="3"/>
      <c r="C125" s="3"/>
      <c r="D125" s="3"/>
      <c r="E125" s="3"/>
      <c r="F125" s="9"/>
      <c r="G125" s="9"/>
      <c r="H125" s="9"/>
    </row>
    <row r="126" spans="2:8" ht="15">
      <c r="B126" s="3"/>
      <c r="C126" s="3"/>
      <c r="D126" s="3"/>
      <c r="E126" s="3"/>
      <c r="F126" s="3"/>
      <c r="G126" s="3"/>
      <c r="H126" s="3"/>
    </row>
    <row r="127" spans="2:8">
      <c r="F127" s="11"/>
    </row>
    <row r="133" spans="8:8">
      <c r="H133" s="1"/>
    </row>
    <row r="135" spans="8:8">
      <c r="H135" s="7"/>
    </row>
  </sheetData>
  <mergeCells count="6">
    <mergeCell ref="B123:H123"/>
    <mergeCell ref="B7:H7"/>
    <mergeCell ref="B66:H66"/>
    <mergeCell ref="B4:H4"/>
    <mergeCell ref="B5:H5"/>
    <mergeCell ref="B6:H6"/>
  </mergeCells>
  <phoneticPr fontId="2" type="noConversion"/>
  <printOptions horizontalCentered="1"/>
  <pageMargins left="0.23622047244094491" right="0.11811023622047245" top="0.43307086614173229" bottom="0.27559055118110237" header="0" footer="0"/>
  <pageSetup scale="63" fitToHeight="2" orientation="portrait" r:id="rId1"/>
  <headerFooter alignWithMargins="0"/>
  <rowBreaks count="1" manualBreakCount="1">
    <brk id="6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Balance resumido</vt:lpstr>
      <vt:lpstr>Estado de Resultados</vt:lpstr>
      <vt:lpstr>Balance General</vt:lpstr>
      <vt:lpstr>'Balance General'!Área_de_impresión</vt:lpstr>
      <vt:lpstr>'Balance resumido'!Área_de_impresión</vt:lpstr>
      <vt:lpstr>'Balance General'!Títulos_a_imprimir</vt:lpstr>
    </vt:vector>
  </TitlesOfParts>
  <Company>FOSAFFI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Estados Financieros Oficiales</dc:title>
  <dc:creator>FOSAFFI</dc:creator>
  <cp:lastModifiedBy>Melvin Zuleyma Morales</cp:lastModifiedBy>
  <cp:lastPrinted>2023-07-28T22:21:12Z</cp:lastPrinted>
  <dcterms:created xsi:type="dcterms:W3CDTF">2004-04-13T04:53:39Z</dcterms:created>
  <dcterms:modified xsi:type="dcterms:W3CDTF">2023-08-07T19:53:01Z</dcterms:modified>
</cp:coreProperties>
</file>