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0.211\datos_usuarios\fosaffi_2012\09_ODI\oficial de informacion\OFICIAL DE INFORMACION\2021\PORTAL DE TRANSPARENCIA\ACTUALIZACION MAYO 2021\DAF\"/>
    </mc:Choice>
  </mc:AlternateContent>
  <xr:revisionPtr revIDLastSave="0" documentId="8_{DFC394FD-81E4-4EB1-8250-C72EF08EEB37}" xr6:coauthVersionLast="47" xr6:coauthVersionMax="47" xr10:uidLastSave="{00000000-0000-0000-0000-000000000000}"/>
  <bookViews>
    <workbookView xWindow="2115" yWindow="2115" windowWidth="21600" windowHeight="11385" tabRatio="663" xr2:uid="{00000000-000D-0000-FFFF-FFFF00000000}"/>
  </bookViews>
  <sheets>
    <sheet name="Balance Resumido" sheetId="1" r:id="rId1"/>
    <sheet name="Resultados de Resultado" sheetId="6" r:id="rId2"/>
    <sheet name="Balance General" sheetId="5" r:id="rId3"/>
  </sheets>
  <definedNames>
    <definedName name="_xlnm.Print_Area" localSheetId="2">'Balance General'!$A$4:$H$122</definedName>
    <definedName name="_xlnm.Print_Area" localSheetId="0">'Balance Resumido'!$C$3:$Q$57</definedName>
    <definedName name="_xlnm.Print_Titles" localSheetId="2">'Balance General'!$4:$7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7" i="5" l="1"/>
  <c r="G92" i="5" l="1"/>
  <c r="F92" i="5" l="1"/>
  <c r="L37" i="1" l="1"/>
  <c r="L36" i="1"/>
  <c r="L13" i="1"/>
  <c r="I13" i="1"/>
  <c r="H33" i="5"/>
  <c r="H42" i="5"/>
  <c r="G66" i="5" l="1"/>
  <c r="F66" i="5"/>
  <c r="H11" i="5" l="1"/>
  <c r="G111" i="5" l="1"/>
  <c r="G105" i="5"/>
  <c r="L35" i="1" s="1"/>
  <c r="G102" i="5"/>
  <c r="G97" i="5"/>
  <c r="G86" i="5"/>
  <c r="G78" i="5"/>
  <c r="L28" i="1" s="1"/>
  <c r="G74" i="5"/>
  <c r="L27" i="1" s="1"/>
  <c r="G60" i="5"/>
  <c r="L19" i="1" s="1"/>
  <c r="G53" i="5"/>
  <c r="L18" i="1" s="1"/>
  <c r="G47" i="5"/>
  <c r="L17" i="1" s="1"/>
  <c r="G40" i="5"/>
  <c r="G36" i="5"/>
  <c r="G31" i="5"/>
  <c r="G26" i="5"/>
  <c r="G21" i="5"/>
  <c r="G16" i="5" s="1"/>
  <c r="L15" i="1" s="1"/>
  <c r="G85" i="5" l="1"/>
  <c r="L34" i="1" s="1"/>
  <c r="G25" i="5"/>
  <c r="G24" i="5" s="1"/>
  <c r="L16" i="1" s="1"/>
  <c r="E35" i="6" l="1"/>
  <c r="G10" i="5" l="1"/>
  <c r="L14" i="1" s="1"/>
  <c r="E18" i="6" l="1"/>
  <c r="F74" i="5" l="1"/>
  <c r="D10" i="6" l="1"/>
  <c r="G68" i="5" l="1"/>
  <c r="G82" i="5" l="1"/>
  <c r="L26" i="1"/>
  <c r="D35" i="6" l="1"/>
  <c r="F36" i="6"/>
  <c r="H32" i="5" l="1"/>
  <c r="H34" i="5"/>
  <c r="E28" i="6" l="1"/>
  <c r="D28" i="6" l="1"/>
  <c r="F28" i="6" s="1"/>
  <c r="F38" i="6" l="1"/>
  <c r="F35" i="6" l="1"/>
  <c r="E10" i="6" l="1"/>
  <c r="F32" i="6"/>
  <c r="G63" i="5" l="1"/>
  <c r="H27" i="5" l="1"/>
  <c r="H28" i="5"/>
  <c r="H29" i="5"/>
  <c r="F14" i="6"/>
  <c r="F15" i="6"/>
  <c r="H75" i="5"/>
  <c r="H69" i="5"/>
  <c r="H70" i="5"/>
  <c r="H71" i="5"/>
  <c r="H72" i="5"/>
  <c r="H51" i="5"/>
  <c r="F10" i="6"/>
  <c r="H108" i="5"/>
  <c r="H80" i="5"/>
  <c r="E40" i="6"/>
  <c r="H96" i="5"/>
  <c r="I37" i="1"/>
  <c r="I36" i="1"/>
  <c r="H112" i="5"/>
  <c r="H87" i="5"/>
  <c r="H88" i="5"/>
  <c r="H89" i="5"/>
  <c r="H90" i="5"/>
  <c r="H91" i="5"/>
  <c r="H92" i="5"/>
  <c r="H93" i="5"/>
  <c r="H94" i="5"/>
  <c r="H95" i="5"/>
  <c r="H98" i="5"/>
  <c r="H99" i="5"/>
  <c r="H100" i="5"/>
  <c r="F102" i="5"/>
  <c r="H109" i="5"/>
  <c r="H103" i="5"/>
  <c r="F97" i="5"/>
  <c r="F68" i="5"/>
  <c r="I26" i="1" s="1"/>
  <c r="I27" i="1"/>
  <c r="F26" i="5"/>
  <c r="F31" i="5"/>
  <c r="F40" i="5"/>
  <c r="F36" i="5"/>
  <c r="F10" i="5"/>
  <c r="I14" i="1" s="1"/>
  <c r="F21" i="5"/>
  <c r="F16" i="5" s="1"/>
  <c r="I15" i="1" s="1"/>
  <c r="F50" i="5"/>
  <c r="F53" i="5"/>
  <c r="I18" i="1" s="1"/>
  <c r="F60" i="5"/>
  <c r="I19" i="1" s="1"/>
  <c r="H43" i="5"/>
  <c r="D18" i="6"/>
  <c r="H22" i="5"/>
  <c r="F37" i="6"/>
  <c r="F30" i="6"/>
  <c r="F29" i="6"/>
  <c r="F16" i="6"/>
  <c r="F13" i="6"/>
  <c r="F12" i="6"/>
  <c r="H79" i="5"/>
  <c r="H81" i="5"/>
  <c r="H76" i="5"/>
  <c r="H54" i="5"/>
  <c r="H55" i="5"/>
  <c r="H56" i="5"/>
  <c r="H57" i="5"/>
  <c r="H58" i="5"/>
  <c r="H12" i="5"/>
  <c r="H13" i="5"/>
  <c r="H14" i="5"/>
  <c r="H17" i="5"/>
  <c r="H18" i="5"/>
  <c r="H19" i="5"/>
  <c r="H20" i="5"/>
  <c r="H41" i="5"/>
  <c r="H44" i="5"/>
  <c r="H37" i="5"/>
  <c r="H38" i="5"/>
  <c r="H39" i="5"/>
  <c r="H35" i="5"/>
  <c r="H30" i="5"/>
  <c r="H45" i="5"/>
  <c r="H62" i="5"/>
  <c r="H61" i="5"/>
  <c r="H49" i="5"/>
  <c r="H48" i="5"/>
  <c r="F111" i="5"/>
  <c r="F86" i="5"/>
  <c r="F78" i="5"/>
  <c r="F31" i="6"/>
  <c r="H106" i="5"/>
  <c r="F11" i="6"/>
  <c r="F21" i="6"/>
  <c r="F47" i="5" l="1"/>
  <c r="I17" i="1" s="1"/>
  <c r="O14" i="1"/>
  <c r="H107" i="5"/>
  <c r="H105" i="5" s="1"/>
  <c r="H50" i="5"/>
  <c r="H47" i="5" s="1"/>
  <c r="H60" i="5"/>
  <c r="H68" i="5"/>
  <c r="H102" i="5"/>
  <c r="F85" i="5"/>
  <c r="I34" i="1" s="1"/>
  <c r="F105" i="5"/>
  <c r="I35" i="1" s="1"/>
  <c r="O36" i="1"/>
  <c r="O27" i="1"/>
  <c r="O26" i="1"/>
  <c r="O19" i="1"/>
  <c r="O18" i="1"/>
  <c r="L30" i="1"/>
  <c r="D40" i="6"/>
  <c r="H26" i="5"/>
  <c r="H97" i="5"/>
  <c r="H31" i="5"/>
  <c r="E24" i="6"/>
  <c r="H36" i="5"/>
  <c r="H78" i="5"/>
  <c r="H40" i="5"/>
  <c r="F18" i="6"/>
  <c r="F24" i="6" s="1"/>
  <c r="H74" i="5"/>
  <c r="H10" i="5"/>
  <c r="D24" i="6"/>
  <c r="F25" i="5"/>
  <c r="F24" i="5" s="1"/>
  <c r="I28" i="1"/>
  <c r="F82" i="5"/>
  <c r="H21" i="5"/>
  <c r="H16" i="5" s="1"/>
  <c r="H53" i="5"/>
  <c r="H86" i="5"/>
  <c r="F63" i="5" l="1"/>
  <c r="O17" i="1"/>
  <c r="O35" i="1"/>
  <c r="O34" i="1"/>
  <c r="O28" i="1"/>
  <c r="O30" i="1" s="1"/>
  <c r="F114" i="5"/>
  <c r="F116" i="5" s="1"/>
  <c r="L21" i="1"/>
  <c r="O15" i="1"/>
  <c r="I30" i="1"/>
  <c r="I39" i="1"/>
  <c r="D43" i="6"/>
  <c r="E43" i="6"/>
  <c r="F40" i="6"/>
  <c r="H85" i="5"/>
  <c r="H82" i="5"/>
  <c r="H25" i="5"/>
  <c r="H24" i="5" s="1"/>
  <c r="I16" i="1"/>
  <c r="H63" i="5" l="1"/>
  <c r="G114" i="5"/>
  <c r="G116" i="5" s="1"/>
  <c r="H113" i="5"/>
  <c r="I42" i="1"/>
  <c r="O16" i="1"/>
  <c r="O21" i="1" s="1"/>
  <c r="I21" i="1"/>
  <c r="F43" i="6"/>
  <c r="H111" i="5" l="1"/>
  <c r="H114" i="5" s="1"/>
  <c r="H116" i="5" s="1"/>
  <c r="O37" i="1"/>
  <c r="O39" i="1" s="1"/>
  <c r="O42" i="1" s="1"/>
  <c r="L39" i="1"/>
  <c r="L42" i="1" s="1"/>
</calcChain>
</file>

<file path=xl/sharedStrings.xml><?xml version="1.0" encoding="utf-8"?>
<sst xmlns="http://schemas.openxmlformats.org/spreadsheetml/2006/main" count="174" uniqueCount="152">
  <si>
    <t>US$</t>
  </si>
  <si>
    <t>Activo</t>
  </si>
  <si>
    <t>(Expresados en Dólares de los Estados Unidos de América)</t>
  </si>
  <si>
    <t>Inversiones Financieras</t>
  </si>
  <si>
    <t>Efectivo y Equivalentes</t>
  </si>
  <si>
    <t>Otros Activos</t>
  </si>
  <si>
    <t xml:space="preserve"> </t>
  </si>
  <si>
    <t>FONDO DE SANEAMIENTO Y FORTALECIMIENTO FINANCIERO</t>
  </si>
  <si>
    <t>PATRIMONIO</t>
  </si>
  <si>
    <t>Recursos del Fondo</t>
  </si>
  <si>
    <t>Superavit</t>
  </si>
  <si>
    <t>Resultados por Aplicar</t>
  </si>
  <si>
    <t>TOTAL PATRIMONIO</t>
  </si>
  <si>
    <t>ACTIVO</t>
  </si>
  <si>
    <t>(1)</t>
  </si>
  <si>
    <t>(3)=(1)-(2)</t>
  </si>
  <si>
    <t xml:space="preserve">Caja    </t>
  </si>
  <si>
    <t>En Bancos</t>
  </si>
  <si>
    <t>Banco Central de Reserva</t>
  </si>
  <si>
    <t>Caja Chica y Fondo Circulante</t>
  </si>
  <si>
    <t>Acciones y Participaciones</t>
  </si>
  <si>
    <t>Titulos Valores Conservados al Vcto.</t>
  </si>
  <si>
    <t>Certificados CEDECADA</t>
  </si>
  <si>
    <t xml:space="preserve">Ints. por Cobrar s/Titulos Valores </t>
  </si>
  <si>
    <t>Sub-Total</t>
  </si>
  <si>
    <t>Reservas Constituidas s/Invers. Acciones</t>
  </si>
  <si>
    <t>Cartera de Préstamos (Neto)</t>
  </si>
  <si>
    <t>Cartera Permutada</t>
  </si>
  <si>
    <t xml:space="preserve">Capital s/Préstamos Permuta </t>
  </si>
  <si>
    <t>Ints. por Cobrar s/Préstamos Permuta</t>
  </si>
  <si>
    <t>Cartera Transferida</t>
  </si>
  <si>
    <t>Capital s/Préstamos Transferido</t>
  </si>
  <si>
    <t>Ints. por Cobrar s/Préstamos Transferido</t>
  </si>
  <si>
    <t>Cartera Acciones</t>
  </si>
  <si>
    <t>Capital s/Préstamos Acciones</t>
  </si>
  <si>
    <t>Ints. por Cobrar s/Préstamos Acciones</t>
  </si>
  <si>
    <t>Seguros Cartera Acciones</t>
  </si>
  <si>
    <t>Cartera Aporte B.C.R:</t>
  </si>
  <si>
    <t>Capital s/Cartera ex - Credisa</t>
  </si>
  <si>
    <t>Ints. por Cobrar s/Cartera ex Credisa</t>
  </si>
  <si>
    <t>Activos Extraordinarios(Netos)</t>
  </si>
  <si>
    <t xml:space="preserve">En Administración </t>
  </si>
  <si>
    <t>Administrados por FOSAFFI</t>
  </si>
  <si>
    <t>Reserva s/Activos Extraordinarios</t>
  </si>
  <si>
    <t>Diferidos</t>
  </si>
  <si>
    <t>Realizables</t>
  </si>
  <si>
    <t>Otras Cuentas por Cobrar</t>
  </si>
  <si>
    <t xml:space="preserve"> Depósitos en Garantía</t>
  </si>
  <si>
    <t>Propiedad Planta y Equipo (Neto)</t>
  </si>
  <si>
    <t>Propiedad Planta y Equipo</t>
  </si>
  <si>
    <t>Depreciación Acumulada</t>
  </si>
  <si>
    <t>TOTAL ACTIVO</t>
  </si>
  <si>
    <t>PASIVO</t>
  </si>
  <si>
    <t>Cuentas por Pagar</t>
  </si>
  <si>
    <t>Retenciones y Cotizaciones por Pagar</t>
  </si>
  <si>
    <t>Provisiones por Pagar</t>
  </si>
  <si>
    <t>Comisiones por Pagar</t>
  </si>
  <si>
    <t>Obligaciones con Banco Central</t>
  </si>
  <si>
    <t xml:space="preserve">Pagarés </t>
  </si>
  <si>
    <t>Ints. s/Pagarés</t>
  </si>
  <si>
    <t>Otros Pasivos</t>
  </si>
  <si>
    <t>Abonos de Prestamos en Proceso Judicial</t>
  </si>
  <si>
    <t>Iva Debito Fiscal</t>
  </si>
  <si>
    <t>TOTAL PASIVO</t>
  </si>
  <si>
    <t>Aportes Banco Central de Reserva</t>
  </si>
  <si>
    <t>Aportaciones-Acciones B.C.R.</t>
  </si>
  <si>
    <t>Aportaciones Cartera de Préstamos (Bancos Liq.)</t>
  </si>
  <si>
    <t>Aporte Cartera Credisa</t>
  </si>
  <si>
    <t>Aportaciones-Presupuesto</t>
  </si>
  <si>
    <t>Aportaciones BCR - Activos Extraordinarios</t>
  </si>
  <si>
    <t>Aportaciones BCR - Crédito Estabilizacion</t>
  </si>
  <si>
    <t>Aportes Estado</t>
  </si>
  <si>
    <t>Aportaciones-Acciones Estado</t>
  </si>
  <si>
    <t>Aportaciones Estado-Bonos</t>
  </si>
  <si>
    <t>Aportaciones Estado-Cartera Banafi</t>
  </si>
  <si>
    <t>Superávit o Déficit por Revaluacion de Acciones</t>
  </si>
  <si>
    <t>Superavit  o Déficit por Venta de Acciones</t>
  </si>
  <si>
    <t>TOTAL PASIVO Y PATRIMONIO</t>
  </si>
  <si>
    <t>INGRESOS</t>
  </si>
  <si>
    <t>Ingresos por Venta de Activos Extraordinarios</t>
  </si>
  <si>
    <t>Ingresos por  Dividendos sobre Acciones</t>
  </si>
  <si>
    <t>Ingresos por Reversión Reservas de Saneamiento</t>
  </si>
  <si>
    <t>Ingresos por Administración de Activos</t>
  </si>
  <si>
    <t>TOTAL INGRESOS</t>
  </si>
  <si>
    <t>GASTOS</t>
  </si>
  <si>
    <t>TOTAL GASTOS</t>
  </si>
  <si>
    <t>Total Cartera de Préstamos</t>
  </si>
  <si>
    <t>Balance General</t>
  </si>
  <si>
    <t xml:space="preserve">Total del Activo </t>
  </si>
  <si>
    <t>Total del Pasivo</t>
  </si>
  <si>
    <t>Total del Patrimonio</t>
  </si>
  <si>
    <t>Total del Pasivo más Patrimonio</t>
  </si>
  <si>
    <t>Superavit  No Realizado por Valuación de Aportes</t>
  </si>
  <si>
    <t>Deudores Varios Préstamos Transferidos</t>
  </si>
  <si>
    <t>Recuperac. Prestamos Cobro Judicial</t>
  </si>
  <si>
    <t>Deudores Varios Préstamos Permuta</t>
  </si>
  <si>
    <t>Deudores Varios Cartera ex Credisa</t>
  </si>
  <si>
    <t>Donaciones</t>
  </si>
  <si>
    <t>Donaciones del Estado</t>
  </si>
  <si>
    <t xml:space="preserve"> Otros Aportes BCR</t>
  </si>
  <si>
    <t>Cuentas por Pagar por Recup.  de Cartera</t>
  </si>
  <si>
    <t>Superavit  No Realizado por Revaluación de Activos Extraordinarios</t>
  </si>
  <si>
    <t>Recuperac. Prestamos Cobro Judicial (CR)</t>
  </si>
  <si>
    <t>Ingresos por Intereses</t>
  </si>
  <si>
    <t>Ingresos por Arrendamientos de Activos</t>
  </si>
  <si>
    <t>Reservas de Saneamiento Cartera Préstamos (CR)</t>
  </si>
  <si>
    <t>Pérdida por Aplicación de Decretos</t>
  </si>
  <si>
    <t>Reserva de Saneamiento Créditos Forestales DL No.677</t>
  </si>
  <si>
    <t>Variacion</t>
  </si>
  <si>
    <t xml:space="preserve">          FONDO DE SANEAMIENTO Y FORTALECIMIENTO FINANCIERO</t>
  </si>
  <si>
    <t xml:space="preserve">Otros Gastos </t>
  </si>
  <si>
    <t>Variación</t>
  </si>
  <si>
    <t>Aporte Acciones Básicas S.A.</t>
  </si>
  <si>
    <t xml:space="preserve">Superávit o Déficit </t>
  </si>
  <si>
    <t xml:space="preserve">GASTOS DE OPERACIÓN </t>
  </si>
  <si>
    <t xml:space="preserve">Otros Ingresos </t>
  </si>
  <si>
    <t>Aporte Activos Extraordinarios Ex Credisa</t>
  </si>
  <si>
    <r>
      <t xml:space="preserve">      </t>
    </r>
    <r>
      <rPr>
        <b/>
        <u/>
        <sz val="10.5"/>
        <color indexed="8"/>
        <rFont val="Calibri"/>
        <family val="2"/>
      </rPr>
      <t>Pasivo y Patrimonio</t>
    </r>
  </si>
  <si>
    <t>Pasivo</t>
  </si>
  <si>
    <r>
      <t xml:space="preserve">OTROS GASTOS </t>
    </r>
    <r>
      <rPr>
        <b/>
        <sz val="10"/>
        <rFont val="Calibri"/>
        <family val="2"/>
      </rPr>
      <t xml:space="preserve"> </t>
    </r>
  </si>
  <si>
    <t>Variación del Mes</t>
  </si>
  <si>
    <t>Aportes BCR-Vehiculos</t>
  </si>
  <si>
    <t xml:space="preserve"> FONDO DE SANEAMIENTO Y FORTALECIMIENTO FINANCIERO</t>
  </si>
  <si>
    <t>Bienes Tangibles e Intangibles</t>
  </si>
  <si>
    <t xml:space="preserve">Gastos de Funcionamiento  </t>
  </si>
  <si>
    <t xml:space="preserve">Gastos de  Activos Extraordinarios  </t>
  </si>
  <si>
    <t>Gestión de Recuperación y Comercialización</t>
  </si>
  <si>
    <t xml:space="preserve">Gastos por Constitución de Reservas </t>
  </si>
  <si>
    <t xml:space="preserve">INGRESOS DE OPERACIÓN  </t>
  </si>
  <si>
    <t xml:space="preserve">INGRESOS NO DE OPERACIÓN </t>
  </si>
  <si>
    <t xml:space="preserve">Efectivo y Equivalentes  </t>
  </si>
  <si>
    <t xml:space="preserve">Inversiones Financieras  </t>
  </si>
  <si>
    <t xml:space="preserve">Cartera de Préstamos - netos  </t>
  </si>
  <si>
    <t xml:space="preserve">Activos extraordinarios - neto   </t>
  </si>
  <si>
    <t xml:space="preserve">Otros Activos  </t>
  </si>
  <si>
    <t xml:space="preserve">Propiedad, Planta y Equipo - neto  </t>
  </si>
  <si>
    <t xml:space="preserve">Cuentas por pagar </t>
  </si>
  <si>
    <t xml:space="preserve">Obligaciones con Banco Central de Reserva </t>
  </si>
  <si>
    <t xml:space="preserve">Otros Pasivos </t>
  </si>
  <si>
    <t xml:space="preserve">Patrimonio </t>
  </si>
  <si>
    <t>UTILIDAD DEL EJERCICIO</t>
  </si>
  <si>
    <t>Utilidad del Ejercicio</t>
  </si>
  <si>
    <t>Pérdida Acumulada Ejercicios Anteriores</t>
  </si>
  <si>
    <t>Pérdida Acumulada de Ejercicios Anteriores</t>
  </si>
  <si>
    <t xml:space="preserve">Presidente                                                                                                                                    Jefe Sección Contabilidad y Finanzas             </t>
  </si>
  <si>
    <t xml:space="preserve">Presidente                                                                                         Jefe Sección Contabilidad y Finanzas                  </t>
  </si>
  <si>
    <t xml:space="preserve"> Presidente                                                                                                          Jefe Sección Contabilidad y Finanzas          </t>
  </si>
  <si>
    <t>Abril 2021</t>
  </si>
  <si>
    <t>Mayo 2021</t>
  </si>
  <si>
    <t>Balance General al 31 de mayo de 2021</t>
  </si>
  <si>
    <t>Estado de Resultados del  1 de enero al 31 de mayo de 2021</t>
  </si>
  <si>
    <t>Al  31 de mayo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</si>
</sst>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&quot;US$&quot;\ * #,##0.00_);_(&quot;US$&quot;\ * \(#,##0.00\);_(&quot;US$&quot;\ * &quot;-&quot;??_);_(@_)"/>
    <numFmt numFmtId="166" formatCode="_(* #,##0_);_(* \(#,##0\);_(* &quot;-&quot;??_);_(@_)"/>
    <numFmt numFmtId="167" formatCode="_(* #,##0.00_);_(* \(#,##0.00\);_(* &quot;0.00&quot;_);_(@_)"/>
    <numFmt numFmtId="168" formatCode="0_);\(0\)"/>
    <numFmt numFmtId="169" formatCode="0.0%"/>
  </numFmts>
  <fonts count="3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 Narrow"/>
      <family val="2"/>
    </font>
    <font>
      <b/>
      <sz val="8"/>
      <color rgb="FF000000"/>
      <name val="Arial Narrow"/>
      <family val="2"/>
    </font>
    <font>
      <sz val="10"/>
      <color rgb="FF000000"/>
      <name val="Arial"/>
      <family val="2"/>
    </font>
    <font>
      <sz val="7"/>
      <color rgb="FF000000"/>
      <name val="Arial Narrow"/>
      <family val="2"/>
    </font>
    <font>
      <sz val="7"/>
      <color rgb="FF000000"/>
      <name val="Arial"/>
      <family val="2"/>
    </font>
    <font>
      <b/>
      <sz val="9"/>
      <color rgb="FFFFFFFF"/>
      <name val="Arial"/>
      <family val="2"/>
    </font>
    <font>
      <b/>
      <sz val="7"/>
      <color rgb="FF000000"/>
      <name val="Arial Narrow"/>
      <family val="2"/>
    </font>
    <font>
      <sz val="10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sz val="12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u/>
      <sz val="14"/>
      <name val="Calibri"/>
      <family val="2"/>
    </font>
    <font>
      <b/>
      <u/>
      <sz val="12"/>
      <name val="Calibri"/>
      <family val="2"/>
    </font>
    <font>
      <u/>
      <sz val="12"/>
      <name val="Calibri"/>
      <family val="2"/>
    </font>
    <font>
      <b/>
      <sz val="13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sz val="9"/>
      <name val="Calibri"/>
      <family val="2"/>
    </font>
    <font>
      <u val="double"/>
      <sz val="11"/>
      <color indexed="8"/>
      <name val="Calibri"/>
      <family val="2"/>
    </font>
    <font>
      <b/>
      <sz val="17"/>
      <name val="Calibri"/>
      <family val="2"/>
    </font>
    <font>
      <sz val="10.5"/>
      <name val="Calibri"/>
      <family val="2"/>
    </font>
    <font>
      <b/>
      <u/>
      <sz val="10.5"/>
      <color indexed="8"/>
      <name val="Calibri"/>
      <family val="2"/>
    </font>
    <font>
      <u/>
      <sz val="10.5"/>
      <name val="Calibri"/>
      <family val="2"/>
    </font>
    <font>
      <sz val="10.5"/>
      <color indexed="8"/>
      <name val="Calibri"/>
      <family val="2"/>
    </font>
    <font>
      <b/>
      <sz val="10.5"/>
      <color indexed="8"/>
      <name val="Calibri"/>
      <family val="2"/>
    </font>
    <font>
      <b/>
      <sz val="10.5"/>
      <name val="Calibri"/>
      <family val="2"/>
    </font>
    <font>
      <u/>
      <sz val="10.5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8"/>
      </right>
      <top style="double">
        <color indexed="64"/>
      </top>
      <bottom/>
      <diagonal/>
    </border>
    <border>
      <left style="thin">
        <color indexed="64"/>
      </left>
      <right style="double">
        <color indexed="8"/>
      </right>
      <top/>
      <bottom style="double">
        <color indexed="64"/>
      </bottom>
      <diagonal/>
    </border>
  </borders>
  <cellStyleXfs count="2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3" borderId="0">
      <alignment horizontal="center" vertical="center"/>
    </xf>
    <xf numFmtId="0" fontId="4" fillId="3" borderId="0">
      <alignment horizontal="left" vertical="top"/>
    </xf>
    <xf numFmtId="0" fontId="5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6" fillId="3" borderId="0">
      <alignment horizontal="left" vertical="top"/>
    </xf>
    <xf numFmtId="0" fontId="7" fillId="3" borderId="0">
      <alignment horizontal="right" vertical="top"/>
    </xf>
    <xf numFmtId="0" fontId="8" fillId="3" borderId="0">
      <alignment horizontal="left" vertical="top"/>
    </xf>
    <xf numFmtId="0" fontId="6" fillId="3" borderId="0">
      <alignment horizontal="left" vertical="top"/>
    </xf>
    <xf numFmtId="0" fontId="9" fillId="3" borderId="0">
      <alignment horizontal="center" vertical="top"/>
    </xf>
    <xf numFmtId="0" fontId="10" fillId="3" borderId="0">
      <alignment horizontal="left" vertical="top"/>
    </xf>
    <xf numFmtId="0" fontId="5" fillId="3" borderId="0">
      <alignment horizontal="right" vertical="top"/>
    </xf>
    <xf numFmtId="0" fontId="5" fillId="3" borderId="0">
      <alignment horizontal="right" vertical="top"/>
    </xf>
    <xf numFmtId="0" fontId="4" fillId="3" borderId="0">
      <alignment horizontal="left" vertical="top"/>
    </xf>
    <xf numFmtId="0" fontId="4" fillId="3" borderId="0">
      <alignment horizontal="right" vertical="top"/>
    </xf>
    <xf numFmtId="0" fontId="4" fillId="3" borderId="0">
      <alignment horizontal="right" vertical="top"/>
    </xf>
    <xf numFmtId="0" fontId="1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68">
    <xf numFmtId="0" fontId="0" fillId="0" borderId="0" xfId="0"/>
    <xf numFmtId="164" fontId="11" fillId="0" borderId="0" xfId="1" applyFont="1"/>
    <xf numFmtId="0" fontId="11" fillId="0" borderId="0" xfId="0" applyFont="1"/>
    <xf numFmtId="0" fontId="12" fillId="0" borderId="0" xfId="0" applyFont="1"/>
    <xf numFmtId="167" fontId="13" fillId="0" borderId="24" xfId="0" applyNumberFormat="1" applyFont="1" applyBorder="1"/>
    <xf numFmtId="167" fontId="13" fillId="0" borderId="18" xfId="0" applyNumberFormat="1" applyFont="1" applyBorder="1"/>
    <xf numFmtId="167" fontId="13" fillId="0" borderId="25" xfId="0" applyNumberFormat="1" applyFont="1" applyBorder="1"/>
    <xf numFmtId="49" fontId="14" fillId="0" borderId="26" xfId="0" applyNumberFormat="1" applyFont="1" applyBorder="1" applyAlignment="1">
      <alignment horizontal="center" vertical="center" wrapText="1"/>
    </xf>
    <xf numFmtId="49" fontId="14" fillId="0" borderId="45" xfId="0" applyNumberFormat="1" applyFont="1" applyBorder="1" applyAlignment="1">
      <alignment horizontal="center" vertical="center" wrapText="1"/>
    </xf>
    <xf numFmtId="167" fontId="13" fillId="0" borderId="28" xfId="0" applyNumberFormat="1" applyFont="1" applyBorder="1" applyAlignment="1">
      <alignment horizontal="centerContinuous"/>
    </xf>
    <xf numFmtId="167" fontId="13" fillId="0" borderId="0" xfId="0" applyNumberFormat="1" applyFont="1" applyAlignment="1">
      <alignment horizontal="centerContinuous"/>
    </xf>
    <xf numFmtId="167" fontId="13" fillId="0" borderId="29" xfId="0" applyNumberFormat="1" applyFont="1" applyBorder="1" applyAlignment="1">
      <alignment horizontal="centerContinuous"/>
    </xf>
    <xf numFmtId="167" fontId="13" fillId="0" borderId="23" xfId="0" applyNumberFormat="1" applyFont="1" applyBorder="1" applyAlignment="1">
      <alignment horizontal="centerContinuous" vertical="center"/>
    </xf>
    <xf numFmtId="168" fontId="14" fillId="0" borderId="30" xfId="0" applyNumberFormat="1" applyFont="1" applyBorder="1" applyAlignment="1">
      <alignment horizontal="centerContinuous" vertical="center"/>
    </xf>
    <xf numFmtId="167" fontId="19" fillId="0" borderId="9" xfId="0" applyNumberFormat="1" applyFont="1" applyBorder="1" applyAlignment="1">
      <alignment horizontal="left"/>
    </xf>
    <xf numFmtId="167" fontId="20" fillId="0" borderId="10" xfId="0" applyNumberFormat="1" applyFont="1" applyBorder="1" applyAlignment="1">
      <alignment horizontal="left"/>
    </xf>
    <xf numFmtId="167" fontId="14" fillId="0" borderId="11" xfId="0" applyNumberFormat="1" applyFont="1" applyBorder="1"/>
    <xf numFmtId="167" fontId="17" fillId="0" borderId="23" xfId="0" applyNumberFormat="1" applyFont="1" applyBorder="1"/>
    <xf numFmtId="167" fontId="20" fillId="0" borderId="12" xfId="0" applyNumberFormat="1" applyFont="1" applyBorder="1" applyAlignment="1">
      <alignment horizontal="left"/>
    </xf>
    <xf numFmtId="167" fontId="16" fillId="0" borderId="29" xfId="0" applyNumberFormat="1" applyFont="1" applyBorder="1" applyAlignment="1">
      <alignment horizontal="left"/>
    </xf>
    <xf numFmtId="167" fontId="20" fillId="0" borderId="0" xfId="0" applyNumberFormat="1" applyFont="1" applyAlignment="1">
      <alignment horizontal="left"/>
    </xf>
    <xf numFmtId="167" fontId="14" fillId="0" borderId="13" xfId="0" applyNumberFormat="1" applyFont="1" applyBorder="1" applyAlignment="1">
      <alignment horizontal="left"/>
    </xf>
    <xf numFmtId="167" fontId="16" fillId="0" borderId="19" xfId="0" applyNumberFormat="1" applyFont="1" applyBorder="1" applyAlignment="1">
      <alignment horizontal="right"/>
    </xf>
    <xf numFmtId="167" fontId="16" fillId="0" borderId="29" xfId="0" applyNumberFormat="1" applyFont="1" applyBorder="1"/>
    <xf numFmtId="167" fontId="11" fillId="0" borderId="0" xfId="0" applyNumberFormat="1" applyFont="1"/>
    <xf numFmtId="167" fontId="14" fillId="0" borderId="12" xfId="0" applyNumberFormat="1" applyFont="1" applyBorder="1"/>
    <xf numFmtId="167" fontId="16" fillId="0" borderId="0" xfId="0" applyNumberFormat="1" applyFont="1"/>
    <xf numFmtId="167" fontId="16" fillId="0" borderId="22" xfId="0" applyNumberFormat="1" applyFont="1" applyBorder="1" applyAlignment="1">
      <alignment horizontal="right"/>
    </xf>
    <xf numFmtId="167" fontId="16" fillId="0" borderId="31" xfId="0" applyNumberFormat="1" applyFont="1" applyBorder="1"/>
    <xf numFmtId="167" fontId="16" fillId="0" borderId="32" xfId="0" applyNumberFormat="1" applyFont="1" applyBorder="1"/>
    <xf numFmtId="167" fontId="14" fillId="0" borderId="0" xfId="0" applyNumberFormat="1" applyFont="1"/>
    <xf numFmtId="167" fontId="14" fillId="0" borderId="13" xfId="0" applyNumberFormat="1" applyFont="1" applyBorder="1"/>
    <xf numFmtId="167" fontId="14" fillId="0" borderId="19" xfId="0" applyNumberFormat="1" applyFont="1" applyBorder="1"/>
    <xf numFmtId="167" fontId="14" fillId="0" borderId="29" xfId="0" applyNumberFormat="1" applyFont="1" applyBorder="1"/>
    <xf numFmtId="167" fontId="19" fillId="0" borderId="12" xfId="0" applyNumberFormat="1" applyFont="1" applyBorder="1" applyAlignment="1">
      <alignment horizontal="left"/>
    </xf>
    <xf numFmtId="167" fontId="17" fillId="0" borderId="22" xfId="0" applyNumberFormat="1" applyFont="1" applyBorder="1"/>
    <xf numFmtId="167" fontId="14" fillId="0" borderId="0" xfId="0" applyNumberFormat="1" applyFont="1" applyAlignment="1">
      <alignment horizontal="left"/>
    </xf>
    <xf numFmtId="167" fontId="16" fillId="0" borderId="13" xfId="0" applyNumberFormat="1" applyFont="1" applyBorder="1" applyAlignment="1">
      <alignment horizontal="left"/>
    </xf>
    <xf numFmtId="4" fontId="11" fillId="0" borderId="0" xfId="0" applyNumberFormat="1" applyFont="1"/>
    <xf numFmtId="167" fontId="16" fillId="0" borderId="19" xfId="0" applyNumberFormat="1" applyFont="1" applyBorder="1"/>
    <xf numFmtId="164" fontId="11" fillId="0" borderId="0" xfId="0" applyNumberFormat="1" applyFont="1"/>
    <xf numFmtId="167" fontId="16" fillId="0" borderId="22" xfId="0" applyNumberFormat="1" applyFont="1" applyBorder="1"/>
    <xf numFmtId="167" fontId="16" fillId="0" borderId="33" xfId="0" applyNumberFormat="1" applyFont="1" applyBorder="1"/>
    <xf numFmtId="167" fontId="21" fillId="0" borderId="0" xfId="0" applyNumberFormat="1" applyFont="1" applyAlignment="1">
      <alignment horizontal="left"/>
    </xf>
    <xf numFmtId="167" fontId="21" fillId="0" borderId="13" xfId="0" applyNumberFormat="1" applyFont="1" applyBorder="1" applyAlignment="1">
      <alignment horizontal="left"/>
    </xf>
    <xf numFmtId="167" fontId="16" fillId="0" borderId="22" xfId="1" applyNumberFormat="1" applyFont="1" applyBorder="1"/>
    <xf numFmtId="167" fontId="17" fillId="0" borderId="19" xfId="0" applyNumberFormat="1" applyFont="1" applyBorder="1"/>
    <xf numFmtId="167" fontId="17" fillId="0" borderId="12" xfId="0" applyNumberFormat="1" applyFont="1" applyBorder="1"/>
    <xf numFmtId="167" fontId="14" fillId="0" borderId="29" xfId="0" applyNumberFormat="1" applyFont="1" applyBorder="1" applyAlignment="1">
      <alignment horizontal="left"/>
    </xf>
    <xf numFmtId="0" fontId="11" fillId="0" borderId="13" xfId="0" applyFont="1" applyBorder="1"/>
    <xf numFmtId="167" fontId="22" fillId="0" borderId="27" xfId="0" applyNumberFormat="1" applyFont="1" applyBorder="1"/>
    <xf numFmtId="0" fontId="11" fillId="0" borderId="34" xfId="0" applyFont="1" applyBorder="1"/>
    <xf numFmtId="167" fontId="22" fillId="0" borderId="35" xfId="0" applyNumberFormat="1" applyFont="1" applyBorder="1"/>
    <xf numFmtId="167" fontId="16" fillId="0" borderId="29" xfId="0" applyNumberFormat="1" applyFont="1" applyBorder="1" applyAlignment="1">
      <alignment horizontal="right"/>
    </xf>
    <xf numFmtId="167" fontId="16" fillId="0" borderId="13" xfId="0" applyNumberFormat="1" applyFont="1" applyBorder="1"/>
    <xf numFmtId="167" fontId="16" fillId="0" borderId="36" xfId="0" applyNumberFormat="1" applyFont="1" applyBorder="1" applyAlignment="1">
      <alignment horizontal="right"/>
    </xf>
    <xf numFmtId="167" fontId="16" fillId="0" borderId="36" xfId="0" applyNumberFormat="1" applyFont="1" applyBorder="1"/>
    <xf numFmtId="167" fontId="16" fillId="0" borderId="37" xfId="0" applyNumberFormat="1" applyFont="1" applyBorder="1"/>
    <xf numFmtId="167" fontId="16" fillId="0" borderId="17" xfId="0" applyNumberFormat="1" applyFont="1" applyBorder="1"/>
    <xf numFmtId="167" fontId="16" fillId="0" borderId="38" xfId="0" applyNumberFormat="1" applyFont="1" applyBorder="1"/>
    <xf numFmtId="167" fontId="16" fillId="0" borderId="34" xfId="0" applyNumberFormat="1" applyFont="1" applyBorder="1"/>
    <xf numFmtId="167" fontId="16" fillId="0" borderId="0" xfId="0" applyNumberFormat="1" applyFont="1" applyAlignment="1">
      <alignment horizontal="left"/>
    </xf>
    <xf numFmtId="167" fontId="16" fillId="0" borderId="16" xfId="0" applyNumberFormat="1" applyFont="1" applyBorder="1"/>
    <xf numFmtId="167" fontId="16" fillId="0" borderId="39" xfId="0" applyNumberFormat="1" applyFont="1" applyBorder="1"/>
    <xf numFmtId="167" fontId="17" fillId="0" borderId="29" xfId="0" applyNumberFormat="1" applyFont="1" applyBorder="1"/>
    <xf numFmtId="167" fontId="14" fillId="0" borderId="34" xfId="0" applyNumberFormat="1" applyFont="1" applyBorder="1" applyAlignment="1">
      <alignment horizontal="left"/>
    </xf>
    <xf numFmtId="167" fontId="16" fillId="0" borderId="40" xfId="0" applyNumberFormat="1" applyFont="1" applyBorder="1"/>
    <xf numFmtId="167" fontId="16" fillId="0" borderId="31" xfId="0" applyNumberFormat="1" applyFont="1" applyBorder="1" applyAlignment="1">
      <alignment horizontal="right"/>
    </xf>
    <xf numFmtId="167" fontId="20" fillId="0" borderId="13" xfId="0" applyNumberFormat="1" applyFont="1" applyBorder="1" applyAlignment="1">
      <alignment horizontal="left"/>
    </xf>
    <xf numFmtId="167" fontId="22" fillId="0" borderId="27" xfId="0" applyNumberFormat="1" applyFont="1" applyBorder="1" applyAlignment="1">
      <alignment horizontal="right"/>
    </xf>
    <xf numFmtId="167" fontId="17" fillId="0" borderId="27" xfId="0" applyNumberFormat="1" applyFont="1" applyBorder="1"/>
    <xf numFmtId="167" fontId="16" fillId="0" borderId="32" xfId="1" applyNumberFormat="1" applyFont="1" applyBorder="1"/>
    <xf numFmtId="167" fontId="16" fillId="0" borderId="12" xfId="0" applyNumberFormat="1" applyFont="1" applyBorder="1"/>
    <xf numFmtId="167" fontId="14" fillId="0" borderId="36" xfId="0" applyNumberFormat="1" applyFont="1" applyBorder="1"/>
    <xf numFmtId="167" fontId="20" fillId="0" borderId="16" xfId="0" applyNumberFormat="1" applyFont="1" applyBorder="1" applyAlignment="1">
      <alignment horizontal="left"/>
    </xf>
    <xf numFmtId="167" fontId="21" fillId="0" borderId="14" xfId="0" applyNumberFormat="1" applyFont="1" applyBorder="1" applyAlignment="1">
      <alignment horizontal="left"/>
    </xf>
    <xf numFmtId="167" fontId="16" fillId="0" borderId="47" xfId="0" applyNumberFormat="1" applyFont="1" applyBorder="1"/>
    <xf numFmtId="167" fontId="14" fillId="0" borderId="24" xfId="0" applyNumberFormat="1" applyFont="1" applyBorder="1" applyAlignment="1">
      <alignment horizontal="centerContinuous"/>
    </xf>
    <xf numFmtId="167" fontId="14" fillId="0" borderId="18" xfId="0" applyNumberFormat="1" applyFont="1" applyBorder="1" applyAlignment="1">
      <alignment horizontal="centerContinuous"/>
    </xf>
    <xf numFmtId="167" fontId="14" fillId="0" borderId="25" xfId="0" applyNumberFormat="1" applyFont="1" applyBorder="1" applyAlignment="1">
      <alignment horizontal="centerContinuous"/>
    </xf>
    <xf numFmtId="167" fontId="17" fillId="0" borderId="41" xfId="0" applyNumberFormat="1" applyFont="1" applyBorder="1"/>
    <xf numFmtId="167" fontId="17" fillId="0" borderId="42" xfId="0" applyNumberFormat="1" applyFont="1" applyBorder="1"/>
    <xf numFmtId="167" fontId="14" fillId="0" borderId="0" xfId="0" applyNumberFormat="1" applyFont="1" applyAlignment="1">
      <alignment horizontal="centerContinuous"/>
    </xf>
    <xf numFmtId="167" fontId="14" fillId="0" borderId="9" xfId="0" applyNumberFormat="1" applyFont="1" applyBorder="1" applyAlignment="1">
      <alignment horizontal="centerContinuous"/>
    </xf>
    <xf numFmtId="167" fontId="14" fillId="0" borderId="10" xfId="0" applyNumberFormat="1" applyFont="1" applyBorder="1" applyAlignment="1">
      <alignment horizontal="centerContinuous"/>
    </xf>
    <xf numFmtId="167" fontId="14" fillId="0" borderId="11" xfId="0" applyNumberFormat="1" applyFont="1" applyBorder="1" applyAlignment="1">
      <alignment horizontal="centerContinuous"/>
    </xf>
    <xf numFmtId="167" fontId="14" fillId="0" borderId="16" xfId="0" applyNumberFormat="1" applyFont="1" applyBorder="1" applyAlignment="1">
      <alignment horizontal="centerContinuous"/>
    </xf>
    <xf numFmtId="167" fontId="14" fillId="0" borderId="14" xfId="0" applyNumberFormat="1" applyFont="1" applyBorder="1" applyAlignment="1">
      <alignment horizontal="centerContinuous"/>
    </xf>
    <xf numFmtId="167" fontId="14" fillId="0" borderId="17" xfId="0" applyNumberFormat="1" applyFont="1" applyBorder="1" applyAlignment="1">
      <alignment horizontal="centerContinuous"/>
    </xf>
    <xf numFmtId="167" fontId="14" fillId="0" borderId="30" xfId="0" applyNumberFormat="1" applyFont="1" applyBorder="1" applyAlignment="1">
      <alignment horizontal="centerContinuous"/>
    </xf>
    <xf numFmtId="168" fontId="14" fillId="0" borderId="30" xfId="0" applyNumberFormat="1" applyFont="1" applyBorder="1" applyAlignment="1">
      <alignment horizontal="centerContinuous"/>
    </xf>
    <xf numFmtId="167" fontId="14" fillId="0" borderId="33" xfId="0" applyNumberFormat="1" applyFont="1" applyBorder="1" applyAlignment="1">
      <alignment horizontal="center"/>
    </xf>
    <xf numFmtId="167" fontId="19" fillId="0" borderId="28" xfId="0" applyNumberFormat="1" applyFont="1" applyBorder="1" applyAlignment="1">
      <alignment horizontal="left"/>
    </xf>
    <xf numFmtId="167" fontId="20" fillId="0" borderId="28" xfId="0" applyNumberFormat="1" applyFont="1" applyBorder="1" applyAlignment="1">
      <alignment horizontal="left"/>
    </xf>
    <xf numFmtId="167" fontId="14" fillId="0" borderId="28" xfId="0" applyNumberFormat="1" applyFont="1" applyBorder="1" applyAlignment="1">
      <alignment horizontal="centerContinuous"/>
    </xf>
    <xf numFmtId="167" fontId="14" fillId="0" borderId="16" xfId="0" applyNumberFormat="1" applyFont="1" applyBorder="1"/>
    <xf numFmtId="167" fontId="14" fillId="0" borderId="37" xfId="0" applyNumberFormat="1" applyFont="1" applyBorder="1"/>
    <xf numFmtId="167" fontId="14" fillId="0" borderId="28" xfId="0" applyNumberFormat="1" applyFont="1" applyBorder="1"/>
    <xf numFmtId="167" fontId="16" fillId="0" borderId="45" xfId="0" applyNumberFormat="1" applyFont="1" applyBorder="1"/>
    <xf numFmtId="167" fontId="16" fillId="0" borderId="35" xfId="0" applyNumberFormat="1" applyFont="1" applyBorder="1"/>
    <xf numFmtId="167" fontId="14" fillId="0" borderId="43" xfId="0" applyNumberFormat="1" applyFont="1" applyBorder="1"/>
    <xf numFmtId="167" fontId="14" fillId="0" borderId="21" xfId="0" applyNumberFormat="1" applyFont="1" applyBorder="1"/>
    <xf numFmtId="167" fontId="14" fillId="0" borderId="30" xfId="0" applyNumberFormat="1" applyFont="1" applyBorder="1" applyAlignment="1">
      <alignment horizontal="center"/>
    </xf>
    <xf numFmtId="167" fontId="16" fillId="0" borderId="44" xfId="0" applyNumberFormat="1" applyFont="1" applyBorder="1"/>
    <xf numFmtId="167" fontId="14" fillId="0" borderId="43" xfId="0" applyNumberFormat="1" applyFont="1" applyBorder="1" applyAlignment="1">
      <alignment horizontal="centerContinuous"/>
    </xf>
    <xf numFmtId="167" fontId="14" fillId="0" borderId="21" xfId="0" applyNumberFormat="1" applyFont="1" applyBorder="1" applyAlignment="1">
      <alignment horizontal="centerContinuous"/>
    </xf>
    <xf numFmtId="167" fontId="16" fillId="0" borderId="23" xfId="0" applyNumberFormat="1" applyFont="1" applyBorder="1"/>
    <xf numFmtId="167" fontId="14" fillId="0" borderId="23" xfId="0" applyNumberFormat="1" applyFont="1" applyBorder="1"/>
    <xf numFmtId="167" fontId="17" fillId="0" borderId="45" xfId="0" applyNumberFormat="1" applyFont="1" applyBorder="1"/>
    <xf numFmtId="167" fontId="22" fillId="0" borderId="46" xfId="0" applyNumberFormat="1" applyFont="1" applyBorder="1"/>
    <xf numFmtId="167" fontId="16" fillId="0" borderId="28" xfId="0" applyNumberFormat="1" applyFont="1" applyBorder="1"/>
    <xf numFmtId="167" fontId="16" fillId="0" borderId="46" xfId="0" applyNumberFormat="1" applyFont="1" applyBorder="1"/>
    <xf numFmtId="167" fontId="22" fillId="0" borderId="37" xfId="0" applyNumberFormat="1" applyFont="1" applyBorder="1"/>
    <xf numFmtId="167" fontId="16" fillId="0" borderId="27" xfId="0" applyNumberFormat="1" applyFont="1" applyBorder="1"/>
    <xf numFmtId="167" fontId="14" fillId="0" borderId="20" xfId="0" applyNumberFormat="1" applyFont="1" applyBorder="1"/>
    <xf numFmtId="167" fontId="16" fillId="0" borderId="19" xfId="1" applyNumberFormat="1" applyFont="1" applyBorder="1"/>
    <xf numFmtId="167" fontId="16" fillId="0" borderId="29" xfId="1" applyNumberFormat="1" applyFont="1" applyBorder="1"/>
    <xf numFmtId="167" fontId="17" fillId="0" borderId="22" xfId="1" applyNumberFormat="1" applyFont="1" applyBorder="1"/>
    <xf numFmtId="167" fontId="14" fillId="0" borderId="21" xfId="0" applyNumberFormat="1" applyFont="1" applyBorder="1" applyAlignment="1">
      <alignment horizontal="center"/>
    </xf>
    <xf numFmtId="167" fontId="14" fillId="0" borderId="32" xfId="0" applyNumberFormat="1" applyFont="1" applyBorder="1"/>
    <xf numFmtId="167" fontId="17" fillId="0" borderId="48" xfId="0" applyNumberFormat="1" applyFont="1" applyBorder="1"/>
    <xf numFmtId="167" fontId="13" fillId="0" borderId="0" xfId="0" applyNumberFormat="1" applyFont="1"/>
    <xf numFmtId="39" fontId="12" fillId="0" borderId="0" xfId="0" applyNumberFormat="1" applyFont="1"/>
    <xf numFmtId="0" fontId="16" fillId="0" borderId="0" xfId="0" applyFont="1"/>
    <xf numFmtId="169" fontId="11" fillId="0" borderId="0" xfId="2" applyNumberFormat="1" applyFont="1"/>
    <xf numFmtId="0" fontId="23" fillId="0" borderId="0" xfId="0" applyFont="1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44" xfId="0" applyFont="1" applyBorder="1"/>
    <xf numFmtId="0" fontId="14" fillId="0" borderId="28" xfId="0" applyFont="1" applyBorder="1"/>
    <xf numFmtId="0" fontId="14" fillId="0" borderId="0" xfId="0" applyFont="1"/>
    <xf numFmtId="0" fontId="24" fillId="0" borderId="0" xfId="0" applyFont="1" applyAlignment="1">
      <alignment horizontal="justify" vertical="center" readingOrder="1"/>
    </xf>
    <xf numFmtId="0" fontId="16" fillId="0" borderId="0" xfId="0" applyFont="1" applyAlignment="1">
      <alignment horizontal="left"/>
    </xf>
    <xf numFmtId="169" fontId="16" fillId="0" borderId="0" xfId="2" applyNumberFormat="1" applyFont="1"/>
    <xf numFmtId="167" fontId="16" fillId="0" borderId="50" xfId="0" applyNumberFormat="1" applyFont="1" applyBorder="1"/>
    <xf numFmtId="0" fontId="14" fillId="0" borderId="52" xfId="0" applyFont="1" applyBorder="1"/>
    <xf numFmtId="0" fontId="14" fillId="0" borderId="54" xfId="0" applyFont="1" applyBorder="1"/>
    <xf numFmtId="167" fontId="14" fillId="0" borderId="55" xfId="0" applyNumberFormat="1" applyFont="1" applyBorder="1"/>
    <xf numFmtId="167" fontId="14" fillId="0" borderId="56" xfId="0" applyNumberFormat="1" applyFont="1" applyBorder="1"/>
    <xf numFmtId="0" fontId="14" fillId="0" borderId="12" xfId="0" applyFont="1" applyBorder="1"/>
    <xf numFmtId="0" fontId="14" fillId="0" borderId="0" xfId="0" applyFont="1" applyAlignment="1">
      <alignment horizontal="left"/>
    </xf>
    <xf numFmtId="167" fontId="14" fillId="0" borderId="22" xfId="0" applyNumberFormat="1" applyFont="1" applyBorder="1"/>
    <xf numFmtId="167" fontId="16" fillId="0" borderId="61" xfId="0" applyNumberFormat="1" applyFont="1" applyBorder="1"/>
    <xf numFmtId="167" fontId="16" fillId="0" borderId="62" xfId="0" applyNumberFormat="1" applyFont="1" applyBorder="1"/>
    <xf numFmtId="0" fontId="16" fillId="0" borderId="14" xfId="0" applyFont="1" applyBorder="1"/>
    <xf numFmtId="2" fontId="11" fillId="0" borderId="0" xfId="0" applyNumberFormat="1" applyFont="1"/>
    <xf numFmtId="164" fontId="16" fillId="0" borderId="0" xfId="0" applyNumberFormat="1" applyFont="1"/>
    <xf numFmtId="0" fontId="25" fillId="0" borderId="0" xfId="0" applyFont="1"/>
    <xf numFmtId="0" fontId="12" fillId="2" borderId="0" xfId="0" applyFont="1" applyFill="1"/>
    <xf numFmtId="0" fontId="12" fillId="2" borderId="0" xfId="0" applyFont="1" applyFill="1" applyAlignment="1">
      <alignment horizontal="left"/>
    </xf>
    <xf numFmtId="166" fontId="12" fillId="2" borderId="0" xfId="1" applyNumberFormat="1" applyFont="1" applyFill="1" applyAlignment="1">
      <alignment horizontal="left"/>
    </xf>
    <xf numFmtId="166" fontId="12" fillId="2" borderId="0" xfId="1" applyNumberFormat="1" applyFont="1" applyFill="1"/>
    <xf numFmtId="0" fontId="12" fillId="2" borderId="1" xfId="0" applyFont="1" applyFill="1" applyBorder="1"/>
    <xf numFmtId="0" fontId="12" fillId="2" borderId="2" xfId="0" applyFont="1" applyFill="1" applyBorder="1"/>
    <xf numFmtId="0" fontId="12" fillId="2" borderId="2" xfId="0" applyFont="1" applyFill="1" applyBorder="1" applyAlignment="1">
      <alignment horizontal="left"/>
    </xf>
    <xf numFmtId="0" fontId="13" fillId="2" borderId="2" xfId="0" applyFont="1" applyFill="1" applyBorder="1" applyAlignment="1">
      <alignment horizontal="right"/>
    </xf>
    <xf numFmtId="0" fontId="12" fillId="2" borderId="3" xfId="0" applyFont="1" applyFill="1" applyBorder="1"/>
    <xf numFmtId="0" fontId="12" fillId="2" borderId="4" xfId="0" applyFont="1" applyFill="1" applyBorder="1" applyAlignment="1">
      <alignment horizontal="left"/>
    </xf>
    <xf numFmtId="166" fontId="15" fillId="2" borderId="0" xfId="1" applyNumberFormat="1" applyFont="1" applyFill="1" applyAlignment="1">
      <alignment horizontal="left"/>
    </xf>
    <xf numFmtId="166" fontId="12" fillId="2" borderId="4" xfId="0" applyNumberFormat="1" applyFont="1" applyFill="1" applyBorder="1" applyAlignment="1">
      <alignment horizontal="left"/>
    </xf>
    <xf numFmtId="166" fontId="26" fillId="2" borderId="0" xfId="1" applyNumberFormat="1" applyFont="1" applyFill="1" applyAlignment="1">
      <alignment horizontal="left"/>
    </xf>
    <xf numFmtId="164" fontId="12" fillId="2" borderId="0" xfId="1" applyFont="1" applyFill="1" applyAlignment="1">
      <alignment horizontal="left"/>
    </xf>
    <xf numFmtId="0" fontId="12" fillId="2" borderId="5" xfId="0" applyFont="1" applyFill="1" applyBorder="1"/>
    <xf numFmtId="0" fontId="12" fillId="2" borderId="6" xfId="0" applyFont="1" applyFill="1" applyBorder="1"/>
    <xf numFmtId="0" fontId="12" fillId="2" borderId="6" xfId="0" applyFont="1" applyFill="1" applyBorder="1" applyAlignment="1">
      <alignment horizontal="left"/>
    </xf>
    <xf numFmtId="0" fontId="15" fillId="2" borderId="0" xfId="0" applyFont="1" applyFill="1" applyAlignment="1">
      <alignment horizontal="left"/>
    </xf>
    <xf numFmtId="37" fontId="12" fillId="2" borderId="0" xfId="0" applyNumberFormat="1" applyFont="1" applyFill="1" applyAlignment="1">
      <alignment horizontal="left"/>
    </xf>
    <xf numFmtId="167" fontId="14" fillId="0" borderId="65" xfId="0" applyNumberFormat="1" applyFont="1" applyBorder="1"/>
    <xf numFmtId="167" fontId="14" fillId="0" borderId="33" xfId="0" applyNumberFormat="1" applyFont="1" applyBorder="1"/>
    <xf numFmtId="167" fontId="14" fillId="0" borderId="66" xfId="0" applyNumberFormat="1" applyFont="1" applyBorder="1"/>
    <xf numFmtId="0" fontId="11" fillId="0" borderId="0" xfId="0" applyFont="1" applyAlignment="1">
      <alignment horizontal="right"/>
    </xf>
    <xf numFmtId="0" fontId="14" fillId="0" borderId="49" xfId="0" applyFont="1" applyBorder="1" applyAlignment="1">
      <alignment horizontal="left"/>
    </xf>
    <xf numFmtId="0" fontId="14" fillId="0" borderId="60" xfId="0" applyFont="1" applyBorder="1" applyAlignment="1">
      <alignment horizontal="left"/>
    </xf>
    <xf numFmtId="167" fontId="14" fillId="0" borderId="50" xfId="0" applyNumberFormat="1" applyFont="1" applyBorder="1"/>
    <xf numFmtId="0" fontId="14" fillId="0" borderId="28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167" fontId="14" fillId="0" borderId="64" xfId="0" applyNumberFormat="1" applyFont="1" applyBorder="1"/>
    <xf numFmtId="167" fontId="14" fillId="0" borderId="63" xfId="0" applyNumberFormat="1" applyFont="1" applyBorder="1"/>
    <xf numFmtId="0" fontId="14" fillId="0" borderId="53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6" xfId="0" applyFont="1" applyBorder="1" applyAlignment="1">
      <alignment horizontal="left"/>
    </xf>
    <xf numFmtId="0" fontId="14" fillId="0" borderId="58" xfId="0" applyFont="1" applyBorder="1"/>
    <xf numFmtId="0" fontId="14" fillId="0" borderId="59" xfId="0" applyFont="1" applyBorder="1" applyAlignment="1">
      <alignment horizontal="left"/>
    </xf>
    <xf numFmtId="164" fontId="12" fillId="2" borderId="0" xfId="1" applyFont="1" applyFill="1" applyAlignment="1">
      <alignment horizontal="right"/>
    </xf>
    <xf numFmtId="164" fontId="12" fillId="2" borderId="0" xfId="0" applyNumberFormat="1" applyFont="1" applyFill="1" applyAlignment="1">
      <alignment horizontal="left"/>
    </xf>
    <xf numFmtId="0" fontId="28" fillId="0" borderId="9" xfId="0" applyFont="1" applyBorder="1"/>
    <xf numFmtId="0" fontId="28" fillId="0" borderId="10" xfId="0" applyFont="1" applyBorder="1" applyAlignment="1">
      <alignment horizontal="center"/>
    </xf>
    <xf numFmtId="0" fontId="28" fillId="0" borderId="12" xfId="0" applyFont="1" applyBorder="1"/>
    <xf numFmtId="0" fontId="28" fillId="0" borderId="13" xfId="0" applyFont="1" applyBorder="1" applyAlignment="1">
      <alignment horizontal="left"/>
    </xf>
    <xf numFmtId="0" fontId="31" fillId="0" borderId="13" xfId="0" applyFont="1" applyBorder="1" applyAlignment="1">
      <alignment horizontal="left"/>
    </xf>
    <xf numFmtId="164" fontId="28" fillId="0" borderId="14" xfId="1" applyFont="1" applyBorder="1" applyAlignment="1">
      <alignment horizontal="left"/>
    </xf>
    <xf numFmtId="164" fontId="31" fillId="0" borderId="14" xfId="1" applyFont="1" applyBorder="1"/>
    <xf numFmtId="164" fontId="33" fillId="0" borderId="15" xfId="1" applyFont="1" applyBorder="1" applyAlignment="1">
      <alignment horizontal="left"/>
    </xf>
    <xf numFmtId="164" fontId="28" fillId="0" borderId="14" xfId="1" applyFont="1" applyBorder="1"/>
    <xf numFmtId="164" fontId="33" fillId="0" borderId="14" xfId="1" applyFont="1" applyBorder="1" applyAlignment="1">
      <alignment horizontal="left"/>
    </xf>
    <xf numFmtId="164" fontId="33" fillId="0" borderId="14" xfId="1" applyFont="1" applyBorder="1" applyAlignment="1">
      <alignment horizontal="right"/>
    </xf>
    <xf numFmtId="0" fontId="28" fillId="0" borderId="16" xfId="0" applyFont="1" applyBorder="1"/>
    <xf numFmtId="0" fontId="28" fillId="0" borderId="14" xfId="0" applyFont="1" applyBorder="1" applyAlignment="1">
      <alignment horizontal="left"/>
    </xf>
    <xf numFmtId="0" fontId="28" fillId="0" borderId="17" xfId="0" applyFont="1" applyBorder="1" applyAlignment="1">
      <alignment horizontal="left"/>
    </xf>
    <xf numFmtId="164" fontId="28" fillId="0" borderId="0" xfId="1" applyFont="1" applyBorder="1" applyAlignment="1">
      <alignment horizontal="left"/>
    </xf>
    <xf numFmtId="164" fontId="33" fillId="0" borderId="0" xfId="1" applyFont="1" applyBorder="1" applyAlignment="1">
      <alignment horizontal="left"/>
    </xf>
    <xf numFmtId="164" fontId="28" fillId="0" borderId="0" xfId="1" applyFont="1" applyBorder="1"/>
    <xf numFmtId="164" fontId="31" fillId="0" borderId="0" xfId="1" applyFont="1" applyBorder="1"/>
    <xf numFmtId="164" fontId="33" fillId="0" borderId="0" xfId="1" applyFont="1" applyBorder="1" applyAlignment="1">
      <alignment horizontal="right"/>
    </xf>
    <xf numFmtId="0" fontId="11" fillId="0" borderId="0" xfId="0" applyFont="1" applyBorder="1"/>
    <xf numFmtId="167" fontId="16" fillId="0" borderId="68" xfId="0" applyNumberFormat="1" applyFont="1" applyBorder="1"/>
    <xf numFmtId="167" fontId="14" fillId="0" borderId="34" xfId="0" applyNumberFormat="1" applyFont="1" applyBorder="1"/>
    <xf numFmtId="167" fontId="13" fillId="0" borderId="69" xfId="0" applyNumberFormat="1" applyFont="1" applyBorder="1" applyAlignment="1">
      <alignment horizontal="centerContinuous" vertical="center"/>
    </xf>
    <xf numFmtId="167" fontId="14" fillId="0" borderId="72" xfId="0" applyNumberFormat="1" applyFont="1" applyBorder="1"/>
    <xf numFmtId="167" fontId="16" fillId="0" borderId="71" xfId="0" applyNumberFormat="1" applyFont="1" applyBorder="1"/>
    <xf numFmtId="167" fontId="17" fillId="0" borderId="67" xfId="0" applyNumberFormat="1" applyFont="1" applyBorder="1"/>
    <xf numFmtId="43" fontId="11" fillId="0" borderId="0" xfId="0" applyNumberFormat="1" applyFont="1"/>
    <xf numFmtId="0" fontId="12" fillId="2" borderId="0" xfId="0" applyFont="1" applyFill="1" applyBorder="1" applyAlignment="1">
      <alignment horizontal="left"/>
    </xf>
    <xf numFmtId="166" fontId="12" fillId="2" borderId="0" xfId="1" applyNumberFormat="1" applyFont="1" applyFill="1" applyBorder="1" applyAlignment="1">
      <alignment horizontal="left"/>
    </xf>
    <xf numFmtId="0" fontId="12" fillId="2" borderId="11" xfId="0" applyFont="1" applyFill="1" applyBorder="1" applyAlignment="1">
      <alignment horizontal="left"/>
    </xf>
    <xf numFmtId="0" fontId="29" fillId="0" borderId="0" xfId="0" applyFont="1" applyBorder="1" applyAlignment="1">
      <alignment horizontal="left"/>
    </xf>
    <xf numFmtId="49" fontId="30" fillId="0" borderId="0" xfId="0" applyNumberFormat="1" applyFont="1" applyBorder="1" applyAlignment="1">
      <alignment horizontal="center"/>
    </xf>
    <xf numFmtId="0" fontId="31" fillId="0" borderId="0" xfId="0" applyFont="1" applyBorder="1" applyAlignment="1">
      <alignment horizontal="left"/>
    </xf>
    <xf numFmtId="0" fontId="28" fillId="0" borderId="0" xfId="0" applyFont="1" applyBorder="1"/>
    <xf numFmtId="0" fontId="32" fillId="0" borderId="0" xfId="0" applyFont="1" applyBorder="1" applyAlignment="1">
      <alignment horizontal="left"/>
    </xf>
    <xf numFmtId="0" fontId="30" fillId="0" borderId="0" xfId="0" applyFont="1" applyBorder="1" applyAlignment="1">
      <alignment horizontal="left"/>
    </xf>
    <xf numFmtId="0" fontId="33" fillId="0" borderId="0" xfId="0" applyFont="1" applyBorder="1" applyAlignment="1">
      <alignment horizontal="left"/>
    </xf>
    <xf numFmtId="0" fontId="34" fillId="0" borderId="0" xfId="0" applyFont="1" applyBorder="1" applyAlignment="1">
      <alignment horizontal="left"/>
    </xf>
    <xf numFmtId="164" fontId="28" fillId="0" borderId="0" xfId="1" applyFont="1" applyBorder="1" applyAlignment="1">
      <alignment horizontal="right"/>
    </xf>
    <xf numFmtId="166" fontId="12" fillId="2" borderId="7" xfId="1" applyNumberFormat="1" applyFont="1" applyFill="1" applyBorder="1" applyAlignment="1">
      <alignment horizontal="left"/>
    </xf>
    <xf numFmtId="0" fontId="12" fillId="2" borderId="0" xfId="0" applyFont="1" applyFill="1" applyBorder="1"/>
    <xf numFmtId="0" fontId="12" fillId="2" borderId="0" xfId="0" applyFont="1" applyFill="1" applyBorder="1" applyAlignment="1">
      <alignment horizontal="right"/>
    </xf>
    <xf numFmtId="166" fontId="12" fillId="2" borderId="4" xfId="1" applyNumberFormat="1" applyFont="1" applyFill="1" applyBorder="1" applyAlignment="1">
      <alignment horizontal="left"/>
    </xf>
    <xf numFmtId="0" fontId="11" fillId="2" borderId="0" xfId="0" applyFont="1" applyFill="1" applyBorder="1" applyAlignment="1">
      <alignment horizontal="left"/>
    </xf>
    <xf numFmtId="166" fontId="12" fillId="2" borderId="0" xfId="0" applyNumberFormat="1" applyFont="1" applyFill="1" applyBorder="1" applyAlignment="1">
      <alignment horizontal="left"/>
    </xf>
    <xf numFmtId="166" fontId="12" fillId="2" borderId="8" xfId="1" applyNumberFormat="1" applyFont="1" applyFill="1" applyBorder="1" applyAlignment="1">
      <alignment horizontal="left"/>
    </xf>
    <xf numFmtId="0" fontId="12" fillId="2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left"/>
    </xf>
    <xf numFmtId="2" fontId="14" fillId="0" borderId="26" xfId="0" applyNumberFormat="1" applyFont="1" applyBorder="1" applyAlignment="1">
      <alignment horizontal="center" vertical="center" wrapText="1"/>
    </xf>
    <xf numFmtId="2" fontId="14" fillId="0" borderId="45" xfId="0" applyNumberFormat="1" applyFont="1" applyBorder="1" applyAlignment="1">
      <alignment horizontal="center" vertical="center" wrapText="1"/>
    </xf>
    <xf numFmtId="2" fontId="30" fillId="0" borderId="0" xfId="0" applyNumberFormat="1" applyFont="1" applyBorder="1" applyAlignment="1">
      <alignment horizontal="center"/>
    </xf>
    <xf numFmtId="0" fontId="14" fillId="0" borderId="73" xfId="0" applyFont="1" applyBorder="1"/>
    <xf numFmtId="167" fontId="14" fillId="0" borderId="74" xfId="0" applyNumberFormat="1" applyFont="1" applyBorder="1"/>
    <xf numFmtId="167" fontId="14" fillId="0" borderId="75" xfId="0" applyNumberFormat="1" applyFont="1" applyBorder="1"/>
    <xf numFmtId="167" fontId="14" fillId="0" borderId="76" xfId="0" applyNumberFormat="1" applyFont="1" applyBorder="1"/>
    <xf numFmtId="2" fontId="12" fillId="2" borderId="0" xfId="0" applyNumberFormat="1" applyFont="1" applyFill="1" applyAlignment="1">
      <alignment horizontal="left"/>
    </xf>
    <xf numFmtId="9" fontId="31" fillId="0" borderId="13" xfId="2" applyFont="1" applyBorder="1" applyAlignment="1">
      <alignment horizontal="left"/>
    </xf>
    <xf numFmtId="167" fontId="14" fillId="0" borderId="77" xfId="0" applyNumberFormat="1" applyFont="1" applyBorder="1"/>
    <xf numFmtId="167" fontId="14" fillId="0" borderId="78" xfId="0" applyNumberFormat="1" applyFont="1" applyBorder="1"/>
    <xf numFmtId="0" fontId="12" fillId="2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left"/>
    </xf>
    <xf numFmtId="0" fontId="17" fillId="2" borderId="0" xfId="0" applyFont="1" applyFill="1" applyBorder="1" applyAlignment="1">
      <alignment horizontal="center"/>
    </xf>
    <xf numFmtId="0" fontId="16" fillId="2" borderId="0" xfId="0" applyFont="1" applyFill="1" applyAlignment="1">
      <alignment horizontal="center"/>
    </xf>
    <xf numFmtId="0" fontId="27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9" fontId="14" fillId="0" borderId="38" xfId="0" applyNumberFormat="1" applyFont="1" applyBorder="1" applyAlignment="1">
      <alignment horizontal="center" vertical="center" wrapText="1"/>
    </xf>
    <xf numFmtId="49" fontId="14" fillId="0" borderId="36" xfId="0" applyNumberFormat="1" applyFont="1" applyBorder="1" applyAlignment="1">
      <alignment horizontal="center" vertical="center" wrapText="1"/>
    </xf>
    <xf numFmtId="49" fontId="14" fillId="0" borderId="37" xfId="0" applyNumberFormat="1" applyFont="1" applyBorder="1" applyAlignment="1">
      <alignment horizontal="center" vertical="center" wrapText="1"/>
    </xf>
    <xf numFmtId="49" fontId="14" fillId="0" borderId="38" xfId="0" applyNumberFormat="1" applyFont="1" applyBorder="1" applyAlignment="1">
      <alignment horizontal="center" vertical="center"/>
    </xf>
    <xf numFmtId="49" fontId="14" fillId="0" borderId="36" xfId="0" applyNumberFormat="1" applyFont="1" applyBorder="1" applyAlignment="1">
      <alignment horizontal="center" vertical="center"/>
    </xf>
    <xf numFmtId="49" fontId="14" fillId="0" borderId="37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0" fontId="14" fillId="0" borderId="13" xfId="0" applyFont="1" applyBorder="1" applyAlignment="1">
      <alignment horizontal="left" vertical="center"/>
    </xf>
    <xf numFmtId="0" fontId="14" fillId="0" borderId="70" xfId="0" applyFont="1" applyBorder="1" applyAlignment="1">
      <alignment horizontal="left" vertical="center"/>
    </xf>
    <xf numFmtId="0" fontId="14" fillId="0" borderId="57" xfId="0" applyFont="1" applyBorder="1" applyAlignment="1">
      <alignment horizontal="left" vertical="center"/>
    </xf>
    <xf numFmtId="0" fontId="16" fillId="0" borderId="0" xfId="0" applyFont="1" applyAlignment="1">
      <alignment horizontal="center"/>
    </xf>
    <xf numFmtId="167" fontId="18" fillId="0" borderId="0" xfId="0" applyNumberFormat="1" applyFont="1" applyAlignment="1">
      <alignment horizontal="center"/>
    </xf>
    <xf numFmtId="167" fontId="14" fillId="0" borderId="0" xfId="0" applyNumberFormat="1" applyFont="1" applyAlignment="1">
      <alignment horizontal="center"/>
    </xf>
    <xf numFmtId="167" fontId="23" fillId="0" borderId="0" xfId="0" applyNumberFormat="1" applyFont="1" applyAlignment="1">
      <alignment horizontal="center"/>
    </xf>
    <xf numFmtId="167" fontId="17" fillId="0" borderId="0" xfId="0" applyNumberFormat="1" applyFont="1" applyAlignment="1">
      <alignment horizontal="center"/>
    </xf>
    <xf numFmtId="167" fontId="13" fillId="0" borderId="0" xfId="0" applyNumberFormat="1" applyFont="1" applyAlignment="1">
      <alignment horizontal="center"/>
    </xf>
  </cellXfs>
  <cellStyles count="23">
    <cellStyle name="Millares" xfId="1" builtinId="3"/>
    <cellStyle name="Millares 2" xfId="21" xr:uid="{00000000-0005-0000-0000-000001000000}"/>
    <cellStyle name="Moneda 2" xfId="22" xr:uid="{00000000-0005-0000-0000-000003000000}"/>
    <cellStyle name="Normal" xfId="0" builtinId="0"/>
    <cellStyle name="Normal 2" xfId="20" xr:uid="{00000000-0005-0000-0000-000005000000}"/>
    <cellStyle name="Porcentaje" xfId="2" builtinId="5"/>
    <cellStyle name="S0" xfId="3" xr:uid="{00000000-0005-0000-0000-000007000000}"/>
    <cellStyle name="S1" xfId="4" xr:uid="{00000000-0005-0000-0000-000008000000}"/>
    <cellStyle name="S10" xfId="5" xr:uid="{00000000-0005-0000-0000-000009000000}"/>
    <cellStyle name="S11" xfId="6" xr:uid="{00000000-0005-0000-0000-00000A000000}"/>
    <cellStyle name="S12" xfId="7" xr:uid="{00000000-0005-0000-0000-00000B000000}"/>
    <cellStyle name="S13" xfId="8" xr:uid="{00000000-0005-0000-0000-00000C000000}"/>
    <cellStyle name="S14" xfId="9" xr:uid="{00000000-0005-0000-0000-00000D000000}"/>
    <cellStyle name="S15" xfId="10" xr:uid="{00000000-0005-0000-0000-00000E000000}"/>
    <cellStyle name="S16" xfId="11" xr:uid="{00000000-0005-0000-0000-00000F000000}"/>
    <cellStyle name="S2" xfId="12" xr:uid="{00000000-0005-0000-0000-000010000000}"/>
    <cellStyle name="S3" xfId="13" xr:uid="{00000000-0005-0000-0000-000011000000}"/>
    <cellStyle name="S4" xfId="14" xr:uid="{00000000-0005-0000-0000-000012000000}"/>
    <cellStyle name="S5" xfId="15" xr:uid="{00000000-0005-0000-0000-000013000000}"/>
    <cellStyle name="S6" xfId="16" xr:uid="{00000000-0005-0000-0000-000014000000}"/>
    <cellStyle name="S7" xfId="17" xr:uid="{00000000-0005-0000-0000-000015000000}"/>
    <cellStyle name="S8" xfId="18" xr:uid="{00000000-0005-0000-0000-000016000000}"/>
    <cellStyle name="S9" xfId="19" xr:uid="{00000000-0005-0000-0000-00001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128590</xdr:colOff>
      <xdr:row>2</xdr:row>
      <xdr:rowOff>69851</xdr:rowOff>
    </xdr:from>
    <xdr:to>
      <xdr:col>6</xdr:col>
      <xdr:colOff>1135062</xdr:colOff>
      <xdr:row>6</xdr:row>
      <xdr:rowOff>63501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07C2D02-0227-4C0E-8DDB-25782F8C6625}"/>
            </a:ext>
          </a:extLst>
        </xdr:cNvPr>
        <xdr:cNvGrpSpPr/>
      </xdr:nvGrpSpPr>
      <xdr:grpSpPr>
        <a:xfrm>
          <a:off x="261940" y="431801"/>
          <a:ext cx="1358897" cy="831850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3843070B-51E1-48FD-9CB9-293C32901BE3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2C282C4E-27EB-497D-AE12-6F27189649FD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1AAF9B5A-5665-4454-92D3-5B729CD8383A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D79F9F5C-2452-4F52-AB77-582440083AB8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130975</xdr:colOff>
      <xdr:row>0</xdr:row>
      <xdr:rowOff>154787</xdr:rowOff>
    </xdr:from>
    <xdr:to>
      <xdr:col>2</xdr:col>
      <xdr:colOff>1321594</xdr:colOff>
      <xdr:row>2</xdr:row>
      <xdr:rowOff>452438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8C5131C2-BDFF-4333-AB8A-777A03CCE43E}"/>
            </a:ext>
          </a:extLst>
        </xdr:cNvPr>
        <xdr:cNvGrpSpPr/>
      </xdr:nvGrpSpPr>
      <xdr:grpSpPr>
        <a:xfrm>
          <a:off x="130975" y="154787"/>
          <a:ext cx="1582202" cy="826818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7FC1BA1A-5CB0-4267-A340-C29246173150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67A440A5-3870-4E41-86DA-FA966E041F46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E897DF9E-EEF0-4A3D-B1E1-4BBABACE45F2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431CA5A2-ED56-4AB4-A9A4-AC5EF75D2EA3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16942</xdr:colOff>
      <xdr:row>0</xdr:row>
      <xdr:rowOff>71440</xdr:rowOff>
    </xdr:from>
    <xdr:to>
      <xdr:col>4</xdr:col>
      <xdr:colOff>1944688</xdr:colOff>
      <xdr:row>3</xdr:row>
      <xdr:rowOff>484188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0FA6DD15-1EE7-4767-9714-7EE42481B4F3}"/>
            </a:ext>
          </a:extLst>
        </xdr:cNvPr>
        <xdr:cNvGrpSpPr/>
      </xdr:nvGrpSpPr>
      <xdr:grpSpPr>
        <a:xfrm>
          <a:off x="255067" y="71440"/>
          <a:ext cx="2118246" cy="912811"/>
          <a:chOff x="102567" y="0"/>
          <a:chExt cx="1832039" cy="780010"/>
        </a:xfrm>
      </xdr:grpSpPr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8DB5463B-7B74-4874-8114-5C6A23C679F9}"/>
              </a:ext>
            </a:extLst>
          </xdr:cNvPr>
          <xdr:cNvGrpSpPr/>
        </xdr:nvGrpSpPr>
        <xdr:grpSpPr>
          <a:xfrm>
            <a:off x="102567" y="0"/>
            <a:ext cx="1832039" cy="780010"/>
            <a:chOff x="204369" y="0"/>
            <a:chExt cx="3650426" cy="1664045"/>
          </a:xfrm>
        </xdr:grpSpPr>
        <xdr:pic>
          <xdr:nvPicPr>
            <xdr:cNvPr id="6" name="Picture 6">
              <a:extLst>
                <a:ext uri="{FF2B5EF4-FFF2-40B4-BE49-F238E27FC236}">
                  <a16:creationId xmlns:a16="http://schemas.microsoft.com/office/drawing/2014/main" id="{533187DE-6CC5-4F82-9127-2ED949FC0E77}"/>
                </a:ext>
              </a:extLst>
            </xdr:cNvPr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34276" t="2268" r="1642"/>
            <a:stretch/>
          </xdr:blipFill>
          <xdr:spPr bwMode="auto">
            <a:xfrm>
              <a:off x="1520848" y="237107"/>
              <a:ext cx="2333947" cy="1189832"/>
            </a:xfrm>
            <a:prstGeom prst="rect">
              <a:avLst/>
            </a:prstGeom>
            <a:noFill/>
            <a:ln>
              <a:noFill/>
            </a:ln>
            <a:effectLst/>
            <a:extLst>
              <a:ext uri="{909E8E84-426E-40DD-AFC4-6F175D3DCCD1}">
                <a14:hiddenFill xmlns:a14="http://schemas.microsoft.com/office/drawing/2010/main">
                  <a:solidFill>
                    <a:schemeClr val="accent1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chemeClr val="tx1"/>
                  </a:solidFill>
                  <a:miter lim="800000"/>
                  <a:headEnd/>
                  <a:tailEnd/>
                </a14:hiddenLine>
              </a:ext>
              <a:ext uri="{AF507438-7753-43E0-B8FC-AC1667EBCBE1}">
                <a14:hiddenEffects xmlns:a14="http://schemas.microsoft.com/office/drawing/2010/main">
                  <a:effectLst>
                    <a:outerShdw dist="35921" dir="2700000" algn="ctr" rotWithShape="0">
                      <a:schemeClr val="bg2"/>
                    </a:outerShdw>
                  </a:effectLst>
                </a14:hiddenEffects>
              </a:ext>
            </a:extLst>
          </xdr:spPr>
        </xdr:pic>
        <xdr:pic>
          <xdr:nvPicPr>
            <xdr:cNvPr id="7" name="Imagen 6">
              <a:extLst>
                <a:ext uri="{FF2B5EF4-FFF2-40B4-BE49-F238E27FC236}">
                  <a16:creationId xmlns:a16="http://schemas.microsoft.com/office/drawing/2014/main" id="{82883F8A-7E7B-4260-9AF3-10004EFC596B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12282"/>
            <a:stretch/>
          </xdr:blipFill>
          <xdr:spPr>
            <a:xfrm>
              <a:off x="204369" y="0"/>
              <a:ext cx="1459675" cy="1664045"/>
            </a:xfrm>
            <a:prstGeom prst="rect">
              <a:avLst/>
            </a:prstGeom>
          </xdr:spPr>
        </xdr:pic>
      </xdr:grp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09FC9BB4-268B-47D1-AEC2-55C7BD429534}"/>
              </a:ext>
            </a:extLst>
          </xdr:cNvPr>
          <xdr:cNvCxnSpPr>
            <a:cxnSpLocks/>
          </xdr:cNvCxnSpPr>
        </xdr:nvCxnSpPr>
        <xdr:spPr>
          <a:xfrm>
            <a:off x="726197" y="155192"/>
            <a:ext cx="0" cy="469625"/>
          </a:xfrm>
          <a:prstGeom prst="line">
            <a:avLst/>
          </a:prstGeom>
          <a:ln>
            <a:solidFill>
              <a:schemeClr val="tx1">
                <a:lumMod val="85000"/>
                <a:lumOff val="15000"/>
              </a:schemeClr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-0.249977111117893"/>
    <pageSetUpPr fitToPage="1"/>
  </sheetPr>
  <dimension ref="C2:W73"/>
  <sheetViews>
    <sheetView showGridLines="0" tabSelected="1" topLeftCell="A42" zoomScaleNormal="100" zoomScaleSheetLayoutView="75" workbookViewId="0">
      <selection activeCell="E14" sqref="E14"/>
    </sheetView>
  </sheetViews>
  <sheetFormatPr baseColWidth="10" defaultColWidth="9.140625" defaultRowHeight="15" x14ac:dyDescent="0.25"/>
  <cols>
    <col min="1" max="1" width="1.42578125" style="147" customWidth="1"/>
    <col min="2" max="2" width="0.5703125" style="147" customWidth="1"/>
    <col min="3" max="3" width="2.5703125" style="147" customWidth="1"/>
    <col min="4" max="4" width="0.5703125" style="147" customWidth="1"/>
    <col min="5" max="5" width="0.85546875" style="148" customWidth="1"/>
    <col min="6" max="6" width="1.28515625" style="148" customWidth="1"/>
    <col min="7" max="7" width="37.42578125" style="148" customWidth="1"/>
    <col min="8" max="8" width="4.140625" style="148" customWidth="1"/>
    <col min="9" max="9" width="16.28515625" style="148" bestFit="1" customWidth="1"/>
    <col min="10" max="10" width="1.42578125" style="148" customWidth="1"/>
    <col min="11" max="11" width="4" style="148" customWidth="1"/>
    <col min="12" max="12" width="16.5703125" style="148" customWidth="1"/>
    <col min="13" max="13" width="0.7109375" style="148" customWidth="1"/>
    <col min="14" max="14" width="4.42578125" style="148" customWidth="1"/>
    <col min="15" max="15" width="14.5703125" style="148" customWidth="1"/>
    <col min="16" max="16" width="0.85546875" style="148" customWidth="1"/>
    <col min="17" max="17" width="2.42578125" style="149" customWidth="1"/>
    <col min="18" max="18" width="9.28515625" style="149" bestFit="1" customWidth="1"/>
    <col min="19" max="19" width="11.42578125" style="149" bestFit="1" customWidth="1"/>
    <col min="20" max="20" width="9.28515625" style="149" bestFit="1" customWidth="1"/>
    <col min="21" max="21" width="9.28515625" style="150" bestFit="1" customWidth="1"/>
    <col min="22" max="16384" width="9.140625" style="147"/>
  </cols>
  <sheetData>
    <row r="2" spans="3:23" ht="13.5" customHeight="1" thickBot="1" x14ac:dyDescent="0.3"/>
    <row r="3" spans="3:23" ht="6" customHeight="1" x14ac:dyDescent="0.25">
      <c r="C3" s="151"/>
      <c r="D3" s="152"/>
      <c r="E3" s="153"/>
      <c r="F3" s="153"/>
      <c r="G3" s="153"/>
      <c r="H3" s="153"/>
      <c r="I3" s="153"/>
      <c r="J3" s="153"/>
      <c r="K3" s="153"/>
      <c r="L3" s="154"/>
      <c r="M3" s="154"/>
      <c r="N3" s="154"/>
      <c r="O3" s="154"/>
      <c r="P3" s="153"/>
      <c r="Q3" s="223"/>
    </row>
    <row r="4" spans="3:23" x14ac:dyDescent="0.25">
      <c r="C4" s="155"/>
      <c r="D4" s="224"/>
      <c r="E4" s="211"/>
      <c r="F4" s="211"/>
      <c r="G4" s="211"/>
      <c r="H4" s="211"/>
      <c r="I4" s="211"/>
      <c r="J4" s="211"/>
      <c r="K4" s="211"/>
      <c r="L4" s="225"/>
      <c r="M4" s="225"/>
      <c r="N4" s="225"/>
      <c r="O4" s="225"/>
      <c r="P4" s="211"/>
      <c r="Q4" s="226"/>
    </row>
    <row r="5" spans="3:23" ht="41.1" customHeight="1" x14ac:dyDescent="0.3">
      <c r="C5" s="155"/>
      <c r="D5" s="224"/>
      <c r="E5" s="245" t="s">
        <v>122</v>
      </c>
      <c r="F5" s="245"/>
      <c r="G5" s="245"/>
      <c r="H5" s="245"/>
      <c r="I5" s="245"/>
      <c r="J5" s="245"/>
      <c r="K5" s="245"/>
      <c r="L5" s="245"/>
      <c r="M5" s="245"/>
      <c r="N5" s="245"/>
      <c r="O5" s="245"/>
      <c r="P5" s="211"/>
      <c r="Q5" s="226"/>
    </row>
    <row r="6" spans="3:23" ht="4.5" customHeight="1" x14ac:dyDescent="0.25">
      <c r="C6" s="155"/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224"/>
      <c r="O6" s="224"/>
      <c r="P6" s="211"/>
      <c r="Q6" s="226"/>
    </row>
    <row r="7" spans="3:23" ht="18.75" customHeight="1" x14ac:dyDescent="0.3">
      <c r="C7" s="155"/>
      <c r="D7" s="224"/>
      <c r="E7" s="245" t="s">
        <v>87</v>
      </c>
      <c r="F7" s="245"/>
      <c r="G7" s="245"/>
      <c r="H7" s="245"/>
      <c r="I7" s="245"/>
      <c r="J7" s="245"/>
      <c r="K7" s="245"/>
      <c r="L7" s="245"/>
      <c r="M7" s="245"/>
      <c r="N7" s="245"/>
      <c r="O7" s="245"/>
      <c r="P7" s="211"/>
      <c r="Q7" s="226"/>
    </row>
    <row r="8" spans="3:23" ht="5.25" customHeight="1" x14ac:dyDescent="0.25">
      <c r="C8" s="155"/>
      <c r="D8" s="224"/>
      <c r="E8" s="230"/>
      <c r="F8" s="230"/>
      <c r="G8" s="230"/>
      <c r="H8" s="230"/>
      <c r="I8" s="230"/>
      <c r="J8" s="230"/>
      <c r="K8" s="230"/>
      <c r="L8" s="230"/>
      <c r="M8" s="230"/>
      <c r="N8" s="230"/>
      <c r="O8" s="230"/>
      <c r="P8" s="211"/>
      <c r="Q8" s="226"/>
    </row>
    <row r="9" spans="3:23" x14ac:dyDescent="0.25">
      <c r="C9" s="155"/>
      <c r="D9" s="224"/>
      <c r="E9" s="243" t="s">
        <v>151</v>
      </c>
      <c r="F9" s="243"/>
      <c r="G9" s="243"/>
      <c r="H9" s="243"/>
      <c r="I9" s="243"/>
      <c r="J9" s="243"/>
      <c r="K9" s="243"/>
      <c r="L9" s="243"/>
      <c r="M9" s="243"/>
      <c r="N9" s="243"/>
      <c r="O9" s="243"/>
      <c r="P9" s="211"/>
      <c r="Q9" s="226"/>
    </row>
    <row r="10" spans="3:23" ht="5.25" customHeight="1" x14ac:dyDescent="0.25">
      <c r="C10" s="155"/>
      <c r="D10" s="224"/>
      <c r="E10" s="230"/>
      <c r="F10" s="230"/>
      <c r="G10" s="230"/>
      <c r="H10" s="230"/>
      <c r="I10" s="230"/>
      <c r="J10" s="230"/>
      <c r="K10" s="230"/>
      <c r="L10" s="230"/>
      <c r="M10" s="230"/>
      <c r="N10" s="230"/>
      <c r="O10" s="230"/>
      <c r="P10" s="211"/>
      <c r="Q10" s="226"/>
    </row>
    <row r="11" spans="3:23" x14ac:dyDescent="0.25">
      <c r="C11" s="155"/>
      <c r="D11" s="224"/>
      <c r="E11" s="243" t="s">
        <v>2</v>
      </c>
      <c r="F11" s="243"/>
      <c r="G11" s="243"/>
      <c r="H11" s="243"/>
      <c r="I11" s="243"/>
      <c r="J11" s="243"/>
      <c r="K11" s="243"/>
      <c r="L11" s="243"/>
      <c r="M11" s="243"/>
      <c r="N11" s="243"/>
      <c r="O11" s="243"/>
      <c r="P11" s="211"/>
      <c r="Q11" s="226"/>
    </row>
    <row r="12" spans="3:23" ht="6.75" customHeight="1" x14ac:dyDescent="0.25">
      <c r="C12" s="155"/>
      <c r="D12" s="184"/>
      <c r="E12" s="185"/>
      <c r="F12" s="185"/>
      <c r="G12" s="185"/>
      <c r="H12" s="185"/>
      <c r="I12" s="185"/>
      <c r="J12" s="185"/>
      <c r="K12" s="185"/>
      <c r="L12" s="185"/>
      <c r="M12" s="185"/>
      <c r="N12" s="185"/>
      <c r="O12" s="185"/>
      <c r="P12" s="213"/>
      <c r="Q12" s="226"/>
    </row>
    <row r="13" spans="3:23" x14ac:dyDescent="0.25">
      <c r="C13" s="155"/>
      <c r="D13" s="186"/>
      <c r="E13" s="231"/>
      <c r="F13" s="231"/>
      <c r="G13" s="214" t="s">
        <v>1</v>
      </c>
      <c r="H13" s="231"/>
      <c r="I13" s="234" t="str">
        <f>+'Balance General'!F8</f>
        <v>Mayo 2021</v>
      </c>
      <c r="J13" s="215"/>
      <c r="K13" s="231"/>
      <c r="L13" s="234" t="str">
        <f>+'Balance General'!G8</f>
        <v>Abril 2021</v>
      </c>
      <c r="M13" s="215"/>
      <c r="N13" s="215"/>
      <c r="O13" s="215" t="s">
        <v>108</v>
      </c>
      <c r="P13" s="187"/>
      <c r="Q13" s="156"/>
      <c r="R13" s="148"/>
      <c r="U13" s="149"/>
      <c r="V13" s="149"/>
      <c r="W13" s="150"/>
    </row>
    <row r="14" spans="3:23" ht="19.5" customHeight="1" x14ac:dyDescent="0.25">
      <c r="C14" s="155"/>
      <c r="D14" s="186"/>
      <c r="E14" s="231"/>
      <c r="F14" s="216" t="s">
        <v>130</v>
      </c>
      <c r="G14" s="216"/>
      <c r="H14" s="216" t="s">
        <v>0</v>
      </c>
      <c r="I14" s="201">
        <f>+'Balance General'!F10</f>
        <v>1396935.0299999998</v>
      </c>
      <c r="J14" s="201"/>
      <c r="K14" s="216" t="s">
        <v>0</v>
      </c>
      <c r="L14" s="201">
        <f>+'Balance General'!G10</f>
        <v>846096.96000000008</v>
      </c>
      <c r="M14" s="201"/>
      <c r="N14" s="216" t="s">
        <v>0</v>
      </c>
      <c r="O14" s="201">
        <f>+I14-L14</f>
        <v>550838.06999999972</v>
      </c>
      <c r="P14" s="240"/>
      <c r="Q14" s="156"/>
      <c r="R14" s="148"/>
      <c r="U14" s="149"/>
      <c r="V14" s="149"/>
      <c r="W14" s="150"/>
    </row>
    <row r="15" spans="3:23" ht="19.5" customHeight="1" x14ac:dyDescent="0.25">
      <c r="C15" s="155"/>
      <c r="D15" s="186"/>
      <c r="E15" s="231"/>
      <c r="F15" s="216" t="s">
        <v>131</v>
      </c>
      <c r="G15" s="216"/>
      <c r="H15" s="231"/>
      <c r="I15" s="201">
        <f>+'Balance General'!F16</f>
        <v>127626502.81999999</v>
      </c>
      <c r="J15" s="201"/>
      <c r="K15" s="198"/>
      <c r="L15" s="201">
        <f>+'Balance General'!G16</f>
        <v>127669644.51000001</v>
      </c>
      <c r="M15" s="201"/>
      <c r="N15" s="198"/>
      <c r="O15" s="201">
        <f t="shared" ref="O15:O18" si="0">+I15-L15</f>
        <v>-43141.690000012517</v>
      </c>
      <c r="P15" s="240"/>
      <c r="Q15" s="156"/>
      <c r="R15" s="148"/>
      <c r="U15" s="149"/>
      <c r="V15" s="149"/>
      <c r="W15" s="150"/>
    </row>
    <row r="16" spans="3:23" ht="19.5" customHeight="1" x14ac:dyDescent="0.25">
      <c r="C16" s="155"/>
      <c r="D16" s="186"/>
      <c r="E16" s="231"/>
      <c r="F16" s="216" t="s">
        <v>132</v>
      </c>
      <c r="G16" s="216"/>
      <c r="H16" s="231"/>
      <c r="I16" s="201">
        <f>+'Balance General'!F24</f>
        <v>6019734.9399999976</v>
      </c>
      <c r="J16" s="201"/>
      <c r="K16" s="198"/>
      <c r="L16" s="201">
        <f>+'Balance General'!G24</f>
        <v>6041960.450000003</v>
      </c>
      <c r="M16" s="201"/>
      <c r="N16" s="198"/>
      <c r="O16" s="201">
        <f t="shared" si="0"/>
        <v>-22225.510000005364</v>
      </c>
      <c r="P16" s="240"/>
      <c r="Q16" s="156"/>
      <c r="R16" s="148"/>
      <c r="U16" s="149"/>
      <c r="V16" s="149"/>
      <c r="W16" s="150"/>
    </row>
    <row r="17" spans="3:23" ht="19.5" customHeight="1" x14ac:dyDescent="0.25">
      <c r="C17" s="155"/>
      <c r="D17" s="186"/>
      <c r="E17" s="231"/>
      <c r="F17" s="216" t="s">
        <v>133</v>
      </c>
      <c r="G17" s="216"/>
      <c r="H17" s="231"/>
      <c r="I17" s="201">
        <f>+'Balance General'!F47</f>
        <v>8217445.3699999992</v>
      </c>
      <c r="J17" s="201"/>
      <c r="K17" s="198"/>
      <c r="L17" s="201">
        <f>+'Balance General'!G47</f>
        <v>8347956.2400000002</v>
      </c>
      <c r="M17" s="201"/>
      <c r="N17" s="198"/>
      <c r="O17" s="201">
        <f t="shared" si="0"/>
        <v>-130510.87000000104</v>
      </c>
      <c r="P17" s="240"/>
      <c r="Q17" s="156"/>
      <c r="R17" s="148"/>
      <c r="U17" s="149"/>
      <c r="V17" s="149"/>
      <c r="W17" s="150"/>
    </row>
    <row r="18" spans="3:23" ht="19.5" customHeight="1" x14ac:dyDescent="0.25">
      <c r="C18" s="155"/>
      <c r="D18" s="186"/>
      <c r="E18" s="216"/>
      <c r="F18" s="217" t="s">
        <v>134</v>
      </c>
      <c r="G18" s="216"/>
      <c r="H18" s="231"/>
      <c r="I18" s="198">
        <f>+'Balance General'!F53</f>
        <v>4651663.32</v>
      </c>
      <c r="J18" s="198"/>
      <c r="K18" s="198"/>
      <c r="L18" s="198">
        <f>+'Balance General'!G53</f>
        <v>4619171.16</v>
      </c>
      <c r="M18" s="198"/>
      <c r="N18" s="198"/>
      <c r="O18" s="201">
        <f t="shared" si="0"/>
        <v>32492.160000000149</v>
      </c>
      <c r="P18" s="240"/>
      <c r="Q18" s="156"/>
      <c r="R18" s="148"/>
      <c r="U18" s="149"/>
      <c r="V18" s="149"/>
      <c r="W18" s="150"/>
    </row>
    <row r="19" spans="3:23" ht="19.5" customHeight="1" x14ac:dyDescent="0.25">
      <c r="C19" s="155"/>
      <c r="D19" s="186"/>
      <c r="E19" s="216"/>
      <c r="F19" s="216" t="s">
        <v>135</v>
      </c>
      <c r="G19" s="216"/>
      <c r="H19" s="231"/>
      <c r="I19" s="189">
        <f>+'Balance General'!F60</f>
        <v>77282.849999999977</v>
      </c>
      <c r="J19" s="198"/>
      <c r="K19" s="198"/>
      <c r="L19" s="189">
        <f>+'Balance General'!G60</f>
        <v>79552.239999999991</v>
      </c>
      <c r="M19" s="198"/>
      <c r="N19" s="198"/>
      <c r="O19" s="190">
        <f>+I19-L19</f>
        <v>-2269.390000000014</v>
      </c>
      <c r="P19" s="240"/>
      <c r="Q19" s="156"/>
      <c r="R19" s="148"/>
      <c r="U19" s="149"/>
      <c r="V19" s="149"/>
      <c r="W19" s="150"/>
    </row>
    <row r="20" spans="3:23" ht="5.25" hidden="1" customHeight="1" x14ac:dyDescent="0.25">
      <c r="C20" s="155"/>
      <c r="D20" s="186"/>
      <c r="E20" s="231"/>
      <c r="F20" s="216"/>
      <c r="G20" s="216"/>
      <c r="H20" s="231"/>
      <c r="I20" s="200"/>
      <c r="J20" s="200"/>
      <c r="K20" s="198"/>
      <c r="L20" s="200"/>
      <c r="M20" s="200"/>
      <c r="N20" s="198"/>
      <c r="O20" s="200"/>
      <c r="P20" s="187"/>
      <c r="Q20" s="156"/>
      <c r="R20" s="148"/>
      <c r="U20" s="157"/>
      <c r="V20" s="149"/>
      <c r="W20" s="150"/>
    </row>
    <row r="21" spans="3:23" ht="21" customHeight="1" thickBot="1" x14ac:dyDescent="0.3">
      <c r="C21" s="155"/>
      <c r="D21" s="186"/>
      <c r="E21" s="231"/>
      <c r="F21" s="231"/>
      <c r="G21" s="218" t="s">
        <v>88</v>
      </c>
      <c r="H21" s="218" t="s">
        <v>0</v>
      </c>
      <c r="I21" s="191">
        <f>SUM(I14:I19)</f>
        <v>147989564.32999998</v>
      </c>
      <c r="J21" s="199"/>
      <c r="K21" s="218" t="s">
        <v>0</v>
      </c>
      <c r="L21" s="191">
        <f>SUM(L14:L19)</f>
        <v>147604381.56000003</v>
      </c>
      <c r="M21" s="199"/>
      <c r="N21" s="218" t="s">
        <v>0</v>
      </c>
      <c r="O21" s="191">
        <f>SUM(O14:O19)</f>
        <v>385182.76999998093</v>
      </c>
      <c r="P21" s="240"/>
      <c r="Q21" s="156"/>
      <c r="R21" s="148"/>
      <c r="U21" s="149"/>
      <c r="V21" s="149"/>
      <c r="W21" s="150"/>
    </row>
    <row r="22" spans="3:23" ht="8.25" customHeight="1" thickTop="1" x14ac:dyDescent="0.25">
      <c r="C22" s="155"/>
      <c r="D22" s="186"/>
      <c r="E22" s="216"/>
      <c r="F22" s="231"/>
      <c r="G22" s="231"/>
      <c r="H22" s="231"/>
      <c r="I22" s="217"/>
      <c r="J22" s="217"/>
      <c r="K22" s="231"/>
      <c r="L22" s="217"/>
      <c r="M22" s="217"/>
      <c r="N22" s="231"/>
      <c r="O22" s="217"/>
      <c r="P22" s="187"/>
      <c r="Q22" s="156"/>
      <c r="R22" s="148"/>
      <c r="U22" s="149"/>
      <c r="V22" s="149"/>
      <c r="W22" s="150"/>
    </row>
    <row r="23" spans="3:23" ht="12.75" customHeight="1" x14ac:dyDescent="0.25">
      <c r="C23" s="155"/>
      <c r="D23" s="186"/>
      <c r="E23" s="231"/>
      <c r="F23" s="218" t="s">
        <v>117</v>
      </c>
      <c r="G23" s="214"/>
      <c r="H23" s="231"/>
      <c r="I23" s="217"/>
      <c r="J23" s="217"/>
      <c r="K23" s="231"/>
      <c r="L23" s="217"/>
      <c r="M23" s="217"/>
      <c r="N23" s="231"/>
      <c r="O23" s="217"/>
      <c r="P23" s="187"/>
      <c r="Q23" s="156"/>
      <c r="R23" s="148"/>
      <c r="U23" s="149"/>
      <c r="V23" s="149"/>
      <c r="W23" s="150"/>
    </row>
    <row r="24" spans="3:23" ht="6" customHeight="1" x14ac:dyDescent="0.25">
      <c r="C24" s="155"/>
      <c r="D24" s="186"/>
      <c r="E24" s="216"/>
      <c r="F24" s="231"/>
      <c r="G24" s="231"/>
      <c r="H24" s="231"/>
      <c r="I24" s="217"/>
      <c r="J24" s="217"/>
      <c r="K24" s="231"/>
      <c r="L24" s="217"/>
      <c r="M24" s="217"/>
      <c r="N24" s="231"/>
      <c r="O24" s="217"/>
      <c r="P24" s="187"/>
      <c r="Q24" s="156"/>
      <c r="R24" s="148"/>
      <c r="U24" s="149"/>
      <c r="V24" s="149"/>
      <c r="W24" s="150"/>
    </row>
    <row r="25" spans="3:23" ht="14.25" customHeight="1" x14ac:dyDescent="0.25">
      <c r="C25" s="155"/>
      <c r="D25" s="186"/>
      <c r="E25" s="214" t="s">
        <v>118</v>
      </c>
      <c r="F25" s="219"/>
      <c r="G25" s="231"/>
      <c r="H25" s="231"/>
      <c r="I25" s="217"/>
      <c r="J25" s="217"/>
      <c r="K25" s="231"/>
      <c r="L25" s="217"/>
      <c r="M25" s="217"/>
      <c r="N25" s="231"/>
      <c r="O25" s="217"/>
      <c r="P25" s="187"/>
      <c r="Q25" s="156"/>
      <c r="R25" s="148"/>
      <c r="U25" s="149"/>
      <c r="V25" s="149"/>
      <c r="W25" s="150"/>
    </row>
    <row r="26" spans="3:23" ht="21" customHeight="1" x14ac:dyDescent="0.25">
      <c r="C26" s="155"/>
      <c r="D26" s="186"/>
      <c r="E26" s="216"/>
      <c r="F26" s="244" t="s">
        <v>136</v>
      </c>
      <c r="G26" s="244"/>
      <c r="H26" s="216" t="s">
        <v>0</v>
      </c>
      <c r="I26" s="201">
        <f>+'Balance General'!F68</f>
        <v>754247.98</v>
      </c>
      <c r="J26" s="201"/>
      <c r="K26" s="216" t="s">
        <v>0</v>
      </c>
      <c r="L26" s="201">
        <f>+'Balance General'!G68</f>
        <v>763508.4</v>
      </c>
      <c r="M26" s="201"/>
      <c r="N26" s="216"/>
      <c r="O26" s="201">
        <f t="shared" ref="O26:O27" si="1">+I26-L26</f>
        <v>-9260.4200000000419</v>
      </c>
      <c r="P26" s="187"/>
      <c r="Q26" s="156"/>
      <c r="R26" s="148"/>
      <c r="U26" s="149"/>
      <c r="V26" s="149"/>
      <c r="W26" s="150"/>
    </row>
    <row r="27" spans="3:23" ht="21" customHeight="1" x14ac:dyDescent="0.25">
      <c r="C27" s="155"/>
      <c r="D27" s="186"/>
      <c r="E27" s="216"/>
      <c r="F27" s="231" t="s">
        <v>137</v>
      </c>
      <c r="G27" s="231"/>
      <c r="H27" s="231"/>
      <c r="I27" s="200">
        <f>+'Balance General'!F74</f>
        <v>108415544.59999999</v>
      </c>
      <c r="J27" s="217"/>
      <c r="K27" s="231"/>
      <c r="L27" s="200">
        <f>+'Balance General'!G74</f>
        <v>108415544.59999999</v>
      </c>
      <c r="M27" s="200"/>
      <c r="N27" s="231"/>
      <c r="O27" s="201">
        <f t="shared" si="1"/>
        <v>0</v>
      </c>
      <c r="P27" s="187"/>
      <c r="Q27" s="156"/>
      <c r="R27" s="148"/>
      <c r="U27" s="149"/>
      <c r="V27" s="149"/>
      <c r="W27" s="150"/>
    </row>
    <row r="28" spans="3:23" ht="21" customHeight="1" x14ac:dyDescent="0.25">
      <c r="C28" s="155"/>
      <c r="D28" s="186"/>
      <c r="E28" s="231"/>
      <c r="F28" s="231" t="s">
        <v>138</v>
      </c>
      <c r="G28" s="231"/>
      <c r="H28" s="231"/>
      <c r="I28" s="192">
        <f>+'Balance General'!F78</f>
        <v>810767.44</v>
      </c>
      <c r="J28" s="200"/>
      <c r="K28" s="231"/>
      <c r="L28" s="192">
        <f>+'Balance General'!G78</f>
        <v>883825.74</v>
      </c>
      <c r="M28" s="200"/>
      <c r="N28" s="231"/>
      <c r="O28" s="190">
        <f>+I28-L28</f>
        <v>-73058.300000000047</v>
      </c>
      <c r="P28" s="188"/>
      <c r="Q28" s="156"/>
      <c r="R28" s="148"/>
      <c r="U28" s="149"/>
      <c r="V28" s="149"/>
      <c r="W28" s="150"/>
    </row>
    <row r="29" spans="3:23" ht="4.5" hidden="1" customHeight="1" x14ac:dyDescent="0.25">
      <c r="C29" s="155"/>
      <c r="D29" s="186"/>
      <c r="E29" s="231"/>
      <c r="F29" s="231"/>
      <c r="G29" s="231"/>
      <c r="H29" s="231"/>
      <c r="I29" s="200"/>
      <c r="J29" s="200"/>
      <c r="K29" s="231"/>
      <c r="L29" s="200"/>
      <c r="M29" s="200"/>
      <c r="N29" s="231"/>
      <c r="O29" s="200"/>
      <c r="P29" s="187"/>
      <c r="Q29" s="156"/>
      <c r="R29" s="148"/>
      <c r="U29" s="149"/>
      <c r="V29" s="149"/>
      <c r="W29" s="150"/>
    </row>
    <row r="30" spans="3:23" ht="21" customHeight="1" x14ac:dyDescent="0.25">
      <c r="C30" s="155"/>
      <c r="D30" s="186"/>
      <c r="E30" s="231"/>
      <c r="F30" s="231"/>
      <c r="G30" s="220" t="s">
        <v>89</v>
      </c>
      <c r="H30" s="220"/>
      <c r="I30" s="193">
        <f>SUM(I26:I28)</f>
        <v>109980560.02</v>
      </c>
      <c r="J30" s="199"/>
      <c r="K30" s="220"/>
      <c r="L30" s="193">
        <f>+L26+L27+L28</f>
        <v>110062878.73999999</v>
      </c>
      <c r="M30" s="199"/>
      <c r="N30" s="220"/>
      <c r="O30" s="193">
        <f>SUM(O26:O28)</f>
        <v>-82318.720000000088</v>
      </c>
      <c r="P30" s="187"/>
      <c r="Q30" s="156"/>
      <c r="R30" s="148"/>
      <c r="U30" s="149"/>
      <c r="V30" s="149"/>
      <c r="W30" s="150"/>
    </row>
    <row r="31" spans="3:23" ht="9.75" hidden="1" customHeight="1" x14ac:dyDescent="0.25">
      <c r="C31" s="155"/>
      <c r="D31" s="186"/>
      <c r="E31" s="231"/>
      <c r="F31" s="231"/>
      <c r="G31" s="216"/>
      <c r="H31" s="231"/>
      <c r="I31" s="217"/>
      <c r="J31" s="217"/>
      <c r="K31" s="231"/>
      <c r="L31" s="217"/>
      <c r="M31" s="217"/>
      <c r="N31" s="231"/>
      <c r="O31" s="217"/>
      <c r="P31" s="187"/>
      <c r="Q31" s="156"/>
      <c r="R31" s="148"/>
      <c r="U31" s="149"/>
      <c r="V31" s="149"/>
      <c r="W31" s="150"/>
    </row>
    <row r="32" spans="3:23" ht="6" hidden="1" customHeight="1" x14ac:dyDescent="0.25">
      <c r="C32" s="155"/>
      <c r="D32" s="186"/>
      <c r="E32" s="231"/>
      <c r="F32" s="216"/>
      <c r="G32" s="216"/>
      <c r="H32" s="231"/>
      <c r="I32" s="217"/>
      <c r="J32" s="217"/>
      <c r="K32" s="231"/>
      <c r="L32" s="217"/>
      <c r="M32" s="217"/>
      <c r="N32" s="231"/>
      <c r="O32" s="217"/>
      <c r="P32" s="187"/>
      <c r="Q32" s="156"/>
      <c r="R32" s="148"/>
      <c r="U32" s="149"/>
      <c r="V32" s="149"/>
      <c r="W32" s="150"/>
    </row>
    <row r="33" spans="3:23" ht="21" customHeight="1" x14ac:dyDescent="0.25">
      <c r="C33" s="155"/>
      <c r="D33" s="186"/>
      <c r="E33" s="214" t="s">
        <v>139</v>
      </c>
      <c r="F33" s="221"/>
      <c r="G33" s="216"/>
      <c r="H33" s="231"/>
      <c r="I33" s="217"/>
      <c r="J33" s="217"/>
      <c r="K33" s="231"/>
      <c r="L33" s="217"/>
      <c r="M33" s="217"/>
      <c r="N33" s="231"/>
      <c r="O33" s="217"/>
      <c r="P33" s="187"/>
      <c r="Q33" s="156"/>
      <c r="R33" s="148"/>
      <c r="U33" s="149"/>
      <c r="V33" s="149"/>
      <c r="W33" s="150"/>
    </row>
    <row r="34" spans="3:23" ht="21" customHeight="1" x14ac:dyDescent="0.25">
      <c r="C34" s="155"/>
      <c r="D34" s="186"/>
      <c r="E34" s="231"/>
      <c r="F34" s="216" t="s">
        <v>9</v>
      </c>
      <c r="G34" s="216"/>
      <c r="H34" s="231"/>
      <c r="I34" s="201">
        <f>+'Balance General'!F85</f>
        <v>151765613.31999999</v>
      </c>
      <c r="J34" s="201"/>
      <c r="K34" s="231"/>
      <c r="L34" s="201">
        <f>+'Balance General'!G85</f>
        <v>151453085.31999999</v>
      </c>
      <c r="M34" s="201"/>
      <c r="N34" s="231"/>
      <c r="O34" s="201">
        <f t="shared" ref="O34:O36" si="2">+I34-L34</f>
        <v>312528</v>
      </c>
      <c r="P34" s="187"/>
      <c r="Q34" s="156"/>
      <c r="R34" s="148"/>
      <c r="U34" s="149"/>
      <c r="V34" s="149"/>
      <c r="W34" s="150"/>
    </row>
    <row r="35" spans="3:23" ht="21" customHeight="1" x14ac:dyDescent="0.25">
      <c r="C35" s="155"/>
      <c r="D35" s="186"/>
      <c r="E35" s="231"/>
      <c r="F35" s="216" t="s">
        <v>113</v>
      </c>
      <c r="G35" s="216"/>
      <c r="H35" s="231"/>
      <c r="I35" s="201">
        <f>+'Balance General'!F105</f>
        <v>113176409.33000001</v>
      </c>
      <c r="J35" s="201"/>
      <c r="K35" s="231"/>
      <c r="L35" s="201">
        <f>+'Balance General'!G105</f>
        <v>113219551.02000001</v>
      </c>
      <c r="M35" s="201"/>
      <c r="N35" s="231"/>
      <c r="O35" s="201">
        <f t="shared" si="2"/>
        <v>-43141.689999997616</v>
      </c>
      <c r="P35" s="187"/>
      <c r="Q35" s="158"/>
      <c r="R35" s="148"/>
      <c r="U35" s="149"/>
      <c r="V35" s="149"/>
      <c r="W35" s="150"/>
    </row>
    <row r="36" spans="3:23" ht="21" customHeight="1" x14ac:dyDescent="0.25">
      <c r="C36" s="155"/>
      <c r="D36" s="186"/>
      <c r="E36" s="231"/>
      <c r="F36" s="216" t="s">
        <v>142</v>
      </c>
      <c r="G36" s="216"/>
      <c r="H36" s="231"/>
      <c r="I36" s="201">
        <f>+'Balance General'!F112</f>
        <v>-228076885.62</v>
      </c>
      <c r="J36" s="201"/>
      <c r="K36" s="231"/>
      <c r="L36" s="201">
        <f>+'Balance General'!G112</f>
        <v>-228076885.62</v>
      </c>
      <c r="M36" s="201"/>
      <c r="N36" s="231"/>
      <c r="O36" s="201">
        <f t="shared" si="2"/>
        <v>0</v>
      </c>
      <c r="P36" s="187"/>
      <c r="Q36" s="158"/>
      <c r="R36" s="148"/>
      <c r="U36" s="149"/>
      <c r="V36" s="149"/>
      <c r="W36" s="150"/>
    </row>
    <row r="37" spans="3:23" ht="21" customHeight="1" x14ac:dyDescent="0.25">
      <c r="C37" s="155"/>
      <c r="D37" s="186"/>
      <c r="E37" s="231"/>
      <c r="F37" s="216" t="s">
        <v>141</v>
      </c>
      <c r="G37" s="216"/>
      <c r="H37" s="231"/>
      <c r="I37" s="190">
        <f>+'Balance General'!F113</f>
        <v>1143867.28</v>
      </c>
      <c r="J37" s="201"/>
      <c r="K37" s="231"/>
      <c r="L37" s="190">
        <f>+'Balance General'!G113</f>
        <v>945752.1</v>
      </c>
      <c r="M37" s="201"/>
      <c r="N37" s="231"/>
      <c r="O37" s="190">
        <f>+I37-L37</f>
        <v>198115.18000000005</v>
      </c>
      <c r="P37" s="187"/>
      <c r="Q37" s="158"/>
      <c r="R37" s="148"/>
      <c r="U37" s="149"/>
      <c r="V37" s="149"/>
      <c r="W37" s="150"/>
    </row>
    <row r="38" spans="3:23" ht="4.5" hidden="1" customHeight="1" x14ac:dyDescent="0.25">
      <c r="C38" s="155"/>
      <c r="D38" s="186"/>
      <c r="E38" s="231"/>
      <c r="F38" s="231"/>
      <c r="G38" s="216"/>
      <c r="H38" s="231"/>
      <c r="I38" s="200"/>
      <c r="J38" s="200"/>
      <c r="K38" s="231"/>
      <c r="L38" s="200"/>
      <c r="M38" s="200"/>
      <c r="N38" s="231"/>
      <c r="O38" s="200"/>
      <c r="P38" s="187"/>
      <c r="Q38" s="156"/>
      <c r="R38" s="148"/>
      <c r="S38" s="159"/>
      <c r="U38" s="149"/>
      <c r="V38" s="149"/>
      <c r="W38" s="150"/>
    </row>
    <row r="39" spans="3:23" ht="21" customHeight="1" x14ac:dyDescent="0.25">
      <c r="C39" s="155"/>
      <c r="D39" s="186"/>
      <c r="E39" s="231"/>
      <c r="F39" s="231"/>
      <c r="G39" s="218" t="s">
        <v>90</v>
      </c>
      <c r="H39" s="220"/>
      <c r="I39" s="194">
        <f>SUM(I34:I38)</f>
        <v>38009004.310000002</v>
      </c>
      <c r="J39" s="202"/>
      <c r="K39" s="220"/>
      <c r="L39" s="194">
        <f>SUM(L34:L38)</f>
        <v>37541502.82</v>
      </c>
      <c r="M39" s="202"/>
      <c r="N39" s="220"/>
      <c r="O39" s="194">
        <f>SUM(O34:O38)</f>
        <v>467501.49000000244</v>
      </c>
      <c r="P39" s="187"/>
      <c r="Q39" s="156"/>
      <c r="R39" s="148"/>
      <c r="S39" s="159"/>
      <c r="U39" s="149"/>
      <c r="V39" s="149"/>
      <c r="W39" s="150"/>
    </row>
    <row r="40" spans="3:23" ht="8.25" hidden="1" customHeight="1" x14ac:dyDescent="0.25">
      <c r="C40" s="155"/>
      <c r="D40" s="186"/>
      <c r="E40" s="231"/>
      <c r="F40" s="231"/>
      <c r="G40" s="216"/>
      <c r="H40" s="231"/>
      <c r="I40" s="222"/>
      <c r="J40" s="222"/>
      <c r="K40" s="231"/>
      <c r="L40" s="222"/>
      <c r="M40" s="222"/>
      <c r="N40" s="231"/>
      <c r="O40" s="222"/>
      <c r="P40" s="187"/>
      <c r="Q40" s="156"/>
      <c r="R40" s="148"/>
      <c r="S40" s="159"/>
      <c r="U40" s="149"/>
      <c r="V40" s="149"/>
      <c r="W40" s="150"/>
    </row>
    <row r="41" spans="3:23" ht="7.5" hidden="1" customHeight="1" thickBot="1" x14ac:dyDescent="0.3">
      <c r="C41" s="155"/>
      <c r="D41" s="186"/>
      <c r="E41" s="231"/>
      <c r="F41" s="231"/>
      <c r="G41" s="216"/>
      <c r="H41" s="231"/>
      <c r="I41" s="200"/>
      <c r="J41" s="200"/>
      <c r="K41" s="231"/>
      <c r="L41" s="200"/>
      <c r="M41" s="200"/>
      <c r="N41" s="231"/>
      <c r="O41" s="200"/>
      <c r="P41" s="187"/>
      <c r="Q41" s="156"/>
      <c r="R41" s="148"/>
      <c r="S41" s="159"/>
      <c r="U41" s="149"/>
      <c r="V41" s="149"/>
      <c r="W41" s="150"/>
    </row>
    <row r="42" spans="3:23" ht="21" customHeight="1" thickBot="1" x14ac:dyDescent="0.3">
      <c r="C42" s="155"/>
      <c r="D42" s="186"/>
      <c r="E42" s="231"/>
      <c r="F42" s="231"/>
      <c r="G42" s="218" t="s">
        <v>91</v>
      </c>
      <c r="H42" s="218" t="s">
        <v>0</v>
      </c>
      <c r="I42" s="191">
        <f>+I30+I39</f>
        <v>147989564.32999998</v>
      </c>
      <c r="J42" s="199"/>
      <c r="K42" s="218" t="s">
        <v>0</v>
      </c>
      <c r="L42" s="191">
        <f>+L30+L39</f>
        <v>147604381.56</v>
      </c>
      <c r="M42" s="199"/>
      <c r="N42" s="218" t="s">
        <v>0</v>
      </c>
      <c r="O42" s="191">
        <f>+O30+O39</f>
        <v>385182.77000000235</v>
      </c>
      <c r="P42" s="188"/>
      <c r="Q42" s="156"/>
      <c r="R42" s="148"/>
      <c r="U42" s="149"/>
      <c r="V42" s="149"/>
      <c r="W42" s="150"/>
    </row>
    <row r="43" spans="3:23" ht="6.75" customHeight="1" thickTop="1" x14ac:dyDescent="0.25">
      <c r="C43" s="155"/>
      <c r="D43" s="195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  <c r="P43" s="197"/>
      <c r="Q43" s="156"/>
      <c r="R43" s="148"/>
      <c r="S43" s="160"/>
      <c r="U43" s="149"/>
      <c r="V43" s="149"/>
      <c r="W43" s="150"/>
    </row>
    <row r="44" spans="3:23" x14ac:dyDescent="0.25">
      <c r="C44" s="155"/>
      <c r="D44" s="224"/>
      <c r="E44" s="211"/>
      <c r="F44" s="211"/>
      <c r="G44" s="211"/>
      <c r="H44" s="227"/>
      <c r="I44" s="211"/>
      <c r="J44" s="211"/>
      <c r="K44" s="227"/>
      <c r="L44" s="211"/>
      <c r="M44" s="211"/>
      <c r="N44" s="211"/>
      <c r="O44" s="211"/>
      <c r="P44" s="211"/>
      <c r="Q44" s="226"/>
      <c r="R44" s="212"/>
    </row>
    <row r="45" spans="3:23" x14ac:dyDescent="0.25">
      <c r="C45" s="155"/>
      <c r="D45" s="224"/>
      <c r="E45" s="211"/>
      <c r="F45" s="211"/>
      <c r="G45" s="211"/>
      <c r="H45" s="211"/>
      <c r="I45" s="211"/>
      <c r="J45" s="211"/>
      <c r="K45" s="211"/>
      <c r="L45" s="211"/>
      <c r="M45" s="211"/>
      <c r="N45" s="211"/>
      <c r="O45" s="211"/>
      <c r="P45" s="211"/>
      <c r="Q45" s="226"/>
      <c r="R45" s="212"/>
    </row>
    <row r="46" spans="3:23" x14ac:dyDescent="0.25">
      <c r="C46" s="155"/>
      <c r="D46" s="224"/>
      <c r="E46" s="211"/>
      <c r="F46" s="211"/>
      <c r="G46" s="211"/>
      <c r="H46" s="211"/>
      <c r="I46" s="211"/>
      <c r="J46" s="211"/>
      <c r="K46" s="211"/>
      <c r="L46" s="211"/>
      <c r="M46" s="211"/>
      <c r="N46" s="211"/>
      <c r="O46" s="211"/>
      <c r="P46" s="211"/>
      <c r="Q46" s="226"/>
      <c r="R46" s="212"/>
    </row>
    <row r="47" spans="3:23" x14ac:dyDescent="0.25">
      <c r="C47" s="155"/>
      <c r="D47" s="224"/>
      <c r="E47" s="211"/>
      <c r="F47" s="211"/>
      <c r="G47" s="211"/>
      <c r="H47" s="211"/>
      <c r="I47" s="228"/>
      <c r="J47" s="228"/>
      <c r="K47" s="211"/>
      <c r="L47" s="211"/>
      <c r="M47" s="211"/>
      <c r="N47" s="211"/>
      <c r="O47" s="211"/>
      <c r="P47" s="211"/>
      <c r="Q47" s="226"/>
      <c r="R47" s="212"/>
    </row>
    <row r="48" spans="3:23" x14ac:dyDescent="0.25">
      <c r="C48" s="155"/>
      <c r="D48" s="224"/>
      <c r="E48" s="211"/>
      <c r="F48" s="211"/>
      <c r="G48" s="211"/>
      <c r="H48" s="211"/>
      <c r="I48" s="211"/>
      <c r="J48" s="211"/>
      <c r="K48" s="211"/>
      <c r="L48" s="211"/>
      <c r="M48" s="211"/>
      <c r="N48" s="211"/>
      <c r="O48" s="211"/>
      <c r="P48" s="211"/>
      <c r="Q48" s="226"/>
      <c r="R48" s="212"/>
    </row>
    <row r="49" spans="3:18" x14ac:dyDescent="0.25">
      <c r="C49" s="155"/>
      <c r="D49" s="224"/>
      <c r="E49" s="211"/>
      <c r="F49" s="211"/>
      <c r="G49" s="211"/>
      <c r="H49" s="211"/>
      <c r="I49" s="211"/>
      <c r="J49" s="211"/>
      <c r="K49" s="211"/>
      <c r="L49" s="211"/>
      <c r="M49" s="211"/>
      <c r="N49" s="211"/>
      <c r="O49" s="211"/>
      <c r="P49" s="211"/>
      <c r="Q49" s="226"/>
      <c r="R49" s="212"/>
    </row>
    <row r="50" spans="3:18" x14ac:dyDescent="0.25">
      <c r="C50" s="155"/>
      <c r="D50" s="224"/>
      <c r="E50" s="211"/>
      <c r="F50" s="211"/>
      <c r="G50" s="211"/>
      <c r="H50" s="211"/>
      <c r="I50" s="211"/>
      <c r="J50" s="211"/>
      <c r="K50" s="211"/>
      <c r="L50" s="211"/>
      <c r="M50" s="211"/>
      <c r="N50" s="211"/>
      <c r="O50" s="211"/>
      <c r="P50" s="211"/>
      <c r="Q50" s="226"/>
      <c r="R50" s="212"/>
    </row>
    <row r="51" spans="3:18" x14ac:dyDescent="0.25">
      <c r="C51" s="155"/>
      <c r="D51" s="224"/>
      <c r="E51" s="211"/>
      <c r="F51" s="211"/>
      <c r="G51" s="211"/>
      <c r="H51" s="211"/>
      <c r="I51" s="211"/>
      <c r="J51" s="211"/>
      <c r="K51" s="211"/>
      <c r="L51" s="211"/>
      <c r="M51" s="211"/>
      <c r="N51" s="211"/>
      <c r="O51" s="211"/>
      <c r="P51" s="211"/>
      <c r="Q51" s="226"/>
      <c r="R51" s="212"/>
    </row>
    <row r="52" spans="3:18" x14ac:dyDescent="0.25">
      <c r="C52" s="155"/>
      <c r="D52" s="224"/>
      <c r="E52" s="243" t="s">
        <v>145</v>
      </c>
      <c r="F52" s="243"/>
      <c r="G52" s="243"/>
      <c r="H52" s="243"/>
      <c r="I52" s="243"/>
      <c r="J52" s="243"/>
      <c r="K52" s="243"/>
      <c r="L52" s="243"/>
      <c r="M52" s="243"/>
      <c r="N52" s="243"/>
      <c r="O52" s="243"/>
      <c r="P52" s="211"/>
      <c r="Q52" s="226"/>
      <c r="R52" s="212"/>
    </row>
    <row r="53" spans="3:18" x14ac:dyDescent="0.25">
      <c r="C53" s="155"/>
      <c r="D53" s="224"/>
      <c r="E53" s="211"/>
      <c r="F53" s="211"/>
      <c r="G53" s="211"/>
      <c r="H53" s="211"/>
      <c r="I53" s="211"/>
      <c r="J53" s="211"/>
      <c r="K53" s="211"/>
      <c r="L53" s="211"/>
      <c r="M53" s="211"/>
      <c r="N53" s="211"/>
      <c r="O53" s="211"/>
      <c r="P53" s="211"/>
      <c r="Q53" s="226"/>
      <c r="R53" s="212"/>
    </row>
    <row r="54" spans="3:18" hidden="1" x14ac:dyDescent="0.25">
      <c r="C54" s="155"/>
      <c r="D54" s="224"/>
      <c r="E54" s="211"/>
      <c r="F54" s="211"/>
      <c r="G54" s="211"/>
      <c r="H54" s="211"/>
      <c r="I54" s="211"/>
      <c r="J54" s="211"/>
      <c r="K54" s="211"/>
      <c r="L54" s="211"/>
      <c r="M54" s="211"/>
      <c r="N54" s="211"/>
      <c r="O54" s="211"/>
      <c r="P54" s="211"/>
      <c r="Q54" s="226"/>
      <c r="R54" s="212"/>
    </row>
    <row r="55" spans="3:18" hidden="1" x14ac:dyDescent="0.25">
      <c r="C55" s="155"/>
      <c r="D55" s="224"/>
      <c r="E55" s="211"/>
      <c r="F55" s="211"/>
      <c r="G55" s="211"/>
      <c r="H55" s="211"/>
      <c r="I55" s="211"/>
      <c r="J55" s="211"/>
      <c r="K55" s="211"/>
      <c r="L55" s="211"/>
      <c r="M55" s="211"/>
      <c r="N55" s="211"/>
      <c r="O55" s="211"/>
      <c r="P55" s="211"/>
      <c r="Q55" s="226"/>
      <c r="R55" s="212"/>
    </row>
    <row r="56" spans="3:18" x14ac:dyDescent="0.25">
      <c r="C56" s="155"/>
      <c r="D56" s="224"/>
      <c r="E56" s="211"/>
      <c r="F56" s="211"/>
      <c r="G56" s="211"/>
      <c r="H56" s="211"/>
      <c r="I56" s="211"/>
      <c r="J56" s="211"/>
      <c r="K56" s="211"/>
      <c r="L56" s="211"/>
      <c r="M56" s="211"/>
      <c r="N56" s="211"/>
      <c r="O56" s="211"/>
      <c r="P56" s="211"/>
      <c r="Q56" s="226"/>
      <c r="R56" s="212"/>
    </row>
    <row r="57" spans="3:18" ht="15.75" thickBot="1" x14ac:dyDescent="0.3">
      <c r="C57" s="161"/>
      <c r="D57" s="162"/>
      <c r="E57" s="163"/>
      <c r="F57" s="163"/>
      <c r="G57" s="163"/>
      <c r="H57" s="163"/>
      <c r="I57" s="163"/>
      <c r="J57" s="163"/>
      <c r="K57" s="163"/>
      <c r="L57" s="163"/>
      <c r="M57" s="163"/>
      <c r="N57" s="163"/>
      <c r="O57" s="163"/>
      <c r="P57" s="163"/>
      <c r="Q57" s="229"/>
      <c r="R57" s="212"/>
    </row>
    <row r="58" spans="3:18" x14ac:dyDescent="0.25">
      <c r="E58" s="164"/>
      <c r="I58" s="165"/>
      <c r="J58" s="165"/>
    </row>
    <row r="62" spans="3:18" ht="21.75" customHeight="1" x14ac:dyDescent="0.25"/>
    <row r="67" spans="9:15" x14ac:dyDescent="0.25">
      <c r="O67" s="239"/>
    </row>
    <row r="72" spans="9:15" x14ac:dyDescent="0.25">
      <c r="I72" s="182"/>
      <c r="L72" s="183"/>
      <c r="M72" s="183"/>
    </row>
    <row r="73" spans="9:15" x14ac:dyDescent="0.25">
      <c r="I73" s="182"/>
      <c r="L73" s="183"/>
      <c r="M73" s="183"/>
    </row>
  </sheetData>
  <mergeCells count="6">
    <mergeCell ref="E52:O52"/>
    <mergeCell ref="F26:G26"/>
    <mergeCell ref="E5:O5"/>
    <mergeCell ref="E7:O7"/>
    <mergeCell ref="E9:O9"/>
    <mergeCell ref="E11:O11"/>
  </mergeCells>
  <phoneticPr fontId="0" type="noConversion"/>
  <printOptions horizontalCentered="1"/>
  <pageMargins left="0" right="0.35433070866141736" top="1.1417322834645669" bottom="1.1417322834645669" header="0.98425196850393704" footer="0.51181102362204722"/>
  <pageSetup scale="8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-0.249977111117893"/>
  </sheetPr>
  <dimension ref="A1:J69"/>
  <sheetViews>
    <sheetView showGridLines="0" zoomScale="90" zoomScaleNormal="90" workbookViewId="0">
      <selection activeCell="A6" sqref="A6"/>
    </sheetView>
  </sheetViews>
  <sheetFormatPr baseColWidth="10" defaultColWidth="11.42578125" defaultRowHeight="12.75" x14ac:dyDescent="0.2"/>
  <cols>
    <col min="1" max="1" width="2.28515625" style="2" customWidth="1"/>
    <col min="2" max="2" width="3.7109375" style="2" customWidth="1"/>
    <col min="3" max="3" width="46.5703125" style="2" customWidth="1"/>
    <col min="4" max="5" width="19.140625" style="2" customWidth="1"/>
    <col min="6" max="6" width="17" style="2" customWidth="1"/>
    <col min="7" max="7" width="15" style="2" customWidth="1"/>
    <col min="8" max="8" width="17.140625" style="2" customWidth="1"/>
    <col min="9" max="16384" width="11.42578125" style="2"/>
  </cols>
  <sheetData>
    <row r="1" spans="1:10" ht="21" x14ac:dyDescent="0.35">
      <c r="A1" s="123"/>
      <c r="B1" s="125"/>
      <c r="C1" s="126"/>
      <c r="D1" s="126"/>
      <c r="E1" s="126"/>
      <c r="F1" s="126"/>
    </row>
    <row r="2" spans="1:10" ht="21" x14ac:dyDescent="0.35">
      <c r="A2" s="123"/>
      <c r="B2" s="125"/>
      <c r="C2" s="126"/>
      <c r="D2" s="126"/>
      <c r="E2" s="126"/>
      <c r="F2" s="126"/>
    </row>
    <row r="3" spans="1:10" ht="44.25" customHeight="1" x14ac:dyDescent="0.35">
      <c r="A3" s="247" t="s">
        <v>109</v>
      </c>
      <c r="B3" s="247"/>
      <c r="C3" s="247"/>
      <c r="D3" s="247"/>
      <c r="E3" s="247"/>
      <c r="F3" s="247"/>
    </row>
    <row r="4" spans="1:10" ht="18.75" x14ac:dyDescent="0.3">
      <c r="A4" s="248" t="s">
        <v>150</v>
      </c>
      <c r="B4" s="248"/>
      <c r="C4" s="248"/>
      <c r="D4" s="248"/>
      <c r="E4" s="248"/>
      <c r="F4" s="248"/>
    </row>
    <row r="5" spans="1:10" ht="15.75" x14ac:dyDescent="0.25">
      <c r="A5" s="249" t="s">
        <v>2</v>
      </c>
      <c r="B5" s="249"/>
      <c r="C5" s="249"/>
      <c r="D5" s="249"/>
      <c r="E5" s="249"/>
      <c r="F5" s="249"/>
    </row>
    <row r="6" spans="1:10" ht="16.5" customHeight="1" x14ac:dyDescent="0.25">
      <c r="A6" s="123"/>
      <c r="B6" s="256" t="s">
        <v>78</v>
      </c>
      <c r="C6" s="257"/>
      <c r="D6" s="253" t="s">
        <v>148</v>
      </c>
      <c r="E6" s="253" t="s">
        <v>147</v>
      </c>
      <c r="F6" s="250" t="s">
        <v>120</v>
      </c>
    </row>
    <row r="7" spans="1:10" ht="17.25" hidden="1" customHeight="1" x14ac:dyDescent="0.25">
      <c r="A7" s="123"/>
      <c r="B7" s="258"/>
      <c r="C7" s="259"/>
      <c r="D7" s="254"/>
      <c r="E7" s="254"/>
      <c r="F7" s="251"/>
    </row>
    <row r="8" spans="1:10" ht="12.75" customHeight="1" x14ac:dyDescent="0.25">
      <c r="A8" s="123"/>
      <c r="B8" s="260"/>
      <c r="C8" s="261"/>
      <c r="D8" s="255"/>
      <c r="E8" s="255"/>
      <c r="F8" s="252"/>
    </row>
    <row r="9" spans="1:10" ht="7.5" customHeight="1" x14ac:dyDescent="0.25">
      <c r="A9" s="123"/>
      <c r="B9" s="128"/>
      <c r="C9" s="129"/>
      <c r="D9" s="73"/>
      <c r="E9" s="73"/>
      <c r="F9" s="33"/>
    </row>
    <row r="10" spans="1:10" ht="21" customHeight="1" x14ac:dyDescent="0.25">
      <c r="A10" s="123"/>
      <c r="B10" s="171" t="s">
        <v>128</v>
      </c>
      <c r="C10" s="129"/>
      <c r="D10" s="172">
        <f>SUM(D11:D16)</f>
        <v>2420934.9000000004</v>
      </c>
      <c r="E10" s="172">
        <f>SUM(E11:E16)</f>
        <v>2039716.74</v>
      </c>
      <c r="F10" s="172">
        <f>D10-E10</f>
        <v>381218.16000000038</v>
      </c>
      <c r="G10" s="1"/>
      <c r="J10" s="130"/>
    </row>
    <row r="11" spans="1:10" ht="21" customHeight="1" x14ac:dyDescent="0.25">
      <c r="A11" s="123"/>
      <c r="B11" s="128"/>
      <c r="C11" s="131" t="s">
        <v>103</v>
      </c>
      <c r="D11" s="56">
        <v>1757659.52</v>
      </c>
      <c r="E11" s="56">
        <v>1575421.77</v>
      </c>
      <c r="F11" s="23">
        <f t="shared" ref="F11:F16" si="0">+D11-E11</f>
        <v>182237.75</v>
      </c>
      <c r="G11" s="1"/>
      <c r="H11" s="132"/>
      <c r="I11" s="24"/>
      <c r="J11" s="130"/>
    </row>
    <row r="12" spans="1:10" ht="21" customHeight="1" x14ac:dyDescent="0.25">
      <c r="A12" s="123"/>
      <c r="B12" s="128"/>
      <c r="C12" s="131" t="s">
        <v>79</v>
      </c>
      <c r="D12" s="56">
        <v>133369.64000000001</v>
      </c>
      <c r="E12" s="56">
        <v>130684.63</v>
      </c>
      <c r="F12" s="23">
        <f t="shared" si="0"/>
        <v>2685.0100000000093</v>
      </c>
      <c r="G12" s="1"/>
      <c r="H12" s="1"/>
      <c r="J12" s="24"/>
    </row>
    <row r="13" spans="1:10" ht="21" customHeight="1" x14ac:dyDescent="0.25">
      <c r="A13" s="123"/>
      <c r="B13" s="128"/>
      <c r="C13" s="131" t="s">
        <v>104</v>
      </c>
      <c r="D13" s="56">
        <v>15877.67</v>
      </c>
      <c r="E13" s="56">
        <v>12580.26</v>
      </c>
      <c r="F13" s="23">
        <f t="shared" si="0"/>
        <v>3297.41</v>
      </c>
      <c r="G13" s="1"/>
      <c r="H13" s="40"/>
      <c r="I13" s="1"/>
    </row>
    <row r="14" spans="1:10" ht="21" customHeight="1" x14ac:dyDescent="0.25">
      <c r="A14" s="123"/>
      <c r="B14" s="128"/>
      <c r="C14" s="131" t="s">
        <v>81</v>
      </c>
      <c r="D14" s="56">
        <v>340164.99</v>
      </c>
      <c r="E14" s="56">
        <v>235583.26</v>
      </c>
      <c r="F14" s="23">
        <f t="shared" si="0"/>
        <v>104581.72999999998</v>
      </c>
      <c r="G14" s="1"/>
      <c r="H14" s="124"/>
      <c r="I14" s="1"/>
    </row>
    <row r="15" spans="1:10" ht="21" customHeight="1" x14ac:dyDescent="0.25">
      <c r="A15" s="123"/>
      <c r="B15" s="128"/>
      <c r="C15" s="131" t="s">
        <v>80</v>
      </c>
      <c r="D15" s="56">
        <v>43141.69</v>
      </c>
      <c r="E15" s="56">
        <v>0</v>
      </c>
      <c r="F15" s="23">
        <f t="shared" si="0"/>
        <v>43141.69</v>
      </c>
      <c r="G15" s="1"/>
      <c r="H15" s="124"/>
      <c r="I15" s="1"/>
      <c r="J15" s="24"/>
    </row>
    <row r="16" spans="1:10" ht="21" customHeight="1" x14ac:dyDescent="0.25">
      <c r="A16" s="123"/>
      <c r="B16" s="128"/>
      <c r="C16" s="131" t="s">
        <v>82</v>
      </c>
      <c r="D16" s="133">
        <v>130721.39</v>
      </c>
      <c r="E16" s="133">
        <v>85446.82</v>
      </c>
      <c r="F16" s="29">
        <f t="shared" si="0"/>
        <v>45274.569999999992</v>
      </c>
      <c r="G16" s="1"/>
      <c r="I16" s="1"/>
      <c r="J16" s="40"/>
    </row>
    <row r="17" spans="1:10" ht="7.5" customHeight="1" x14ac:dyDescent="0.25">
      <c r="A17" s="123"/>
      <c r="B17" s="128"/>
      <c r="C17" s="129"/>
      <c r="D17" s="73"/>
      <c r="E17" s="73"/>
      <c r="F17" s="33"/>
      <c r="G17" s="1"/>
    </row>
    <row r="18" spans="1:10" ht="21" customHeight="1" x14ac:dyDescent="0.25">
      <c r="A18" s="123"/>
      <c r="B18" s="173" t="s">
        <v>129</v>
      </c>
      <c r="C18" s="129"/>
      <c r="D18" s="172">
        <f>SUM(D19:D21)</f>
        <v>41474.53</v>
      </c>
      <c r="E18" s="172">
        <f>SUM(E19:E21)</f>
        <v>41098.42</v>
      </c>
      <c r="F18" s="172">
        <f>D18-E18</f>
        <v>376.11000000000058</v>
      </c>
      <c r="H18" s="40"/>
      <c r="I18" s="40"/>
      <c r="J18" s="40"/>
    </row>
    <row r="19" spans="1:10" ht="21" hidden="1" customHeight="1" x14ac:dyDescent="0.25">
      <c r="A19" s="123"/>
      <c r="B19" s="128"/>
      <c r="C19" s="131"/>
      <c r="D19" s="56"/>
      <c r="E19" s="56"/>
      <c r="F19" s="23"/>
    </row>
    <row r="20" spans="1:10" ht="21" hidden="1" customHeight="1" x14ac:dyDescent="0.25">
      <c r="A20" s="123"/>
      <c r="B20" s="128"/>
      <c r="C20" s="131"/>
      <c r="D20" s="56"/>
      <c r="E20" s="56"/>
      <c r="F20" s="23"/>
    </row>
    <row r="21" spans="1:10" ht="21" customHeight="1" x14ac:dyDescent="0.25">
      <c r="A21" s="123"/>
      <c r="B21" s="128"/>
      <c r="C21" s="131" t="s">
        <v>115</v>
      </c>
      <c r="D21" s="133">
        <v>41474.53</v>
      </c>
      <c r="E21" s="133">
        <v>41098.42</v>
      </c>
      <c r="F21" s="29">
        <f>+D21-E21</f>
        <v>376.11000000000058</v>
      </c>
      <c r="I21" s="1"/>
    </row>
    <row r="22" spans="1:10" ht="6" hidden="1" customHeight="1" x14ac:dyDescent="0.25">
      <c r="A22" s="123"/>
      <c r="B22" s="170"/>
      <c r="C22" s="127"/>
      <c r="D22" s="96"/>
      <c r="E22" s="96"/>
      <c r="F22" s="119"/>
    </row>
    <row r="23" spans="1:10" ht="6.75" customHeight="1" x14ac:dyDescent="0.25">
      <c r="A23" s="123"/>
      <c r="B23" s="128"/>
      <c r="C23" s="129"/>
      <c r="D23" s="32"/>
      <c r="E23" s="32"/>
      <c r="F23" s="33"/>
      <c r="I23" s="40"/>
    </row>
    <row r="24" spans="1:10" ht="16.5" thickBot="1" x14ac:dyDescent="0.3">
      <c r="A24" s="123"/>
      <c r="B24" s="174" t="s">
        <v>83</v>
      </c>
      <c r="C24" s="134"/>
      <c r="D24" s="175">
        <f>D10+D18+D22</f>
        <v>2462409.4300000002</v>
      </c>
      <c r="E24" s="175">
        <f>E10+E18+E22</f>
        <v>2080815.16</v>
      </c>
      <c r="F24" s="176">
        <f>+F10+F18</f>
        <v>381594.27000000037</v>
      </c>
    </row>
    <row r="25" spans="1:10" ht="9" customHeight="1" thickTop="1" x14ac:dyDescent="0.25">
      <c r="A25" s="123"/>
      <c r="B25" s="129"/>
      <c r="C25" s="129"/>
      <c r="D25" s="30"/>
      <c r="E25" s="30"/>
      <c r="F25" s="30"/>
      <c r="I25" s="40"/>
    </row>
    <row r="26" spans="1:10" ht="15.75" x14ac:dyDescent="0.25">
      <c r="A26" s="123"/>
      <c r="B26" s="177" t="s">
        <v>84</v>
      </c>
      <c r="C26" s="135"/>
      <c r="D26" s="136"/>
      <c r="E26" s="136"/>
      <c r="F26" s="137"/>
    </row>
    <row r="27" spans="1:10" ht="5.25" hidden="1" customHeight="1" thickTop="1" x14ac:dyDescent="0.25">
      <c r="A27" s="123"/>
      <c r="B27" s="138"/>
      <c r="C27" s="129"/>
      <c r="D27" s="32"/>
      <c r="E27" s="32"/>
      <c r="F27" s="33"/>
    </row>
    <row r="28" spans="1:10" ht="20.45" customHeight="1" x14ac:dyDescent="0.25">
      <c r="A28" s="123"/>
      <c r="B28" s="178" t="s">
        <v>114</v>
      </c>
      <c r="C28" s="129"/>
      <c r="D28" s="172">
        <f>SUM(D29:D32)</f>
        <v>1318542.1499999999</v>
      </c>
      <c r="E28" s="172">
        <f>SUM(E29:E32)</f>
        <v>1135063.06</v>
      </c>
      <c r="F28" s="172">
        <f>D28-E28</f>
        <v>183479.08999999985</v>
      </c>
    </row>
    <row r="29" spans="1:10" ht="21" customHeight="1" x14ac:dyDescent="0.25">
      <c r="A29" s="123"/>
      <c r="B29" s="178"/>
      <c r="C29" s="131" t="s">
        <v>124</v>
      </c>
      <c r="D29" s="39">
        <v>834893.74</v>
      </c>
      <c r="E29" s="39">
        <v>665050.84</v>
      </c>
      <c r="F29" s="23">
        <f t="shared" ref="F29:F32" si="1">+D29-E29</f>
        <v>169842.90000000002</v>
      </c>
      <c r="G29" s="38"/>
      <c r="H29" s="1"/>
    </row>
    <row r="30" spans="1:10" ht="21" customHeight="1" x14ac:dyDescent="0.25">
      <c r="A30" s="123"/>
      <c r="B30" s="138"/>
      <c r="C30" s="131" t="s">
        <v>125</v>
      </c>
      <c r="D30" s="39">
        <v>22491.13</v>
      </c>
      <c r="E30" s="39">
        <v>20348.43</v>
      </c>
      <c r="F30" s="23">
        <f t="shared" si="1"/>
        <v>2142.7000000000007</v>
      </c>
      <c r="G30" s="40"/>
      <c r="H30" s="1"/>
    </row>
    <row r="31" spans="1:10" ht="21" customHeight="1" x14ac:dyDescent="0.25">
      <c r="A31" s="123"/>
      <c r="B31" s="138"/>
      <c r="C31" s="131" t="s">
        <v>126</v>
      </c>
      <c r="D31" s="39">
        <v>36570.910000000003</v>
      </c>
      <c r="E31" s="39">
        <v>32213.43</v>
      </c>
      <c r="F31" s="23">
        <f t="shared" si="1"/>
        <v>4357.4800000000032</v>
      </c>
      <c r="G31" s="24"/>
      <c r="H31" s="1"/>
    </row>
    <row r="32" spans="1:10" ht="21" customHeight="1" x14ac:dyDescent="0.25">
      <c r="A32" s="123"/>
      <c r="B32" s="138"/>
      <c r="C32" s="131" t="s">
        <v>127</v>
      </c>
      <c r="D32" s="39">
        <v>424586.37</v>
      </c>
      <c r="E32" s="39">
        <v>417450.36</v>
      </c>
      <c r="F32" s="23">
        <f t="shared" si="1"/>
        <v>7136.0100000000093</v>
      </c>
      <c r="G32" s="24"/>
    </row>
    <row r="33" spans="1:8" ht="6.75" customHeight="1" x14ac:dyDescent="0.25">
      <c r="A33" s="123"/>
      <c r="B33" s="138"/>
      <c r="C33" s="139"/>
      <c r="D33" s="140"/>
      <c r="E33" s="140"/>
      <c r="F33" s="119"/>
      <c r="H33" s="40"/>
    </row>
    <row r="34" spans="1:8" ht="10.5" hidden="1" customHeight="1" x14ac:dyDescent="0.25">
      <c r="A34" s="123"/>
      <c r="B34" s="138"/>
      <c r="C34" s="129"/>
      <c r="D34" s="32"/>
      <c r="E34" s="32"/>
      <c r="F34" s="33"/>
      <c r="G34" s="40"/>
      <c r="H34" s="1"/>
    </row>
    <row r="35" spans="1:8" ht="21" hidden="1" customHeight="1" x14ac:dyDescent="0.25">
      <c r="A35" s="123"/>
      <c r="B35" s="178" t="s">
        <v>119</v>
      </c>
      <c r="C35" s="129"/>
      <c r="D35" s="172">
        <f>SUM(D36:D38)</f>
        <v>0</v>
      </c>
      <c r="E35" s="172">
        <f>SUM(E36:E38)</f>
        <v>0</v>
      </c>
      <c r="F35" s="172">
        <f>D35-E35</f>
        <v>0</v>
      </c>
    </row>
    <row r="36" spans="1:8" ht="21" hidden="1" customHeight="1" x14ac:dyDescent="0.25">
      <c r="A36" s="123"/>
      <c r="B36" s="178"/>
      <c r="C36" s="131" t="s">
        <v>110</v>
      </c>
      <c r="D36" s="141">
        <v>0</v>
      </c>
      <c r="E36" s="141">
        <v>0</v>
      </c>
      <c r="F36" s="142">
        <f>+D36-E36</f>
        <v>0</v>
      </c>
    </row>
    <row r="37" spans="1:8" ht="20.25" hidden="1" customHeight="1" x14ac:dyDescent="0.25">
      <c r="A37" s="123"/>
      <c r="B37" s="138"/>
      <c r="C37" s="131" t="s">
        <v>106</v>
      </c>
      <c r="D37" s="39">
        <v>0</v>
      </c>
      <c r="E37" s="39">
        <v>0</v>
      </c>
      <c r="F37" s="23">
        <f>+D37-E37</f>
        <v>0</v>
      </c>
    </row>
    <row r="38" spans="1:8" ht="20.25" hidden="1" customHeight="1" x14ac:dyDescent="0.25">
      <c r="A38" s="123"/>
      <c r="B38" s="179"/>
      <c r="C38" s="143" t="s">
        <v>107</v>
      </c>
      <c r="D38" s="28">
        <v>0</v>
      </c>
      <c r="E38" s="28">
        <v>0</v>
      </c>
      <c r="F38" s="66">
        <f>+D38-E38</f>
        <v>0</v>
      </c>
    </row>
    <row r="39" spans="1:8" ht="6.75" customHeight="1" x14ac:dyDescent="0.25">
      <c r="A39" s="123"/>
      <c r="B39" s="128"/>
      <c r="C39" s="129"/>
      <c r="D39" s="167"/>
      <c r="E39" s="167"/>
      <c r="F39" s="168"/>
      <c r="G39" s="144"/>
      <c r="H39" s="144"/>
    </row>
    <row r="40" spans="1:8" ht="16.5" thickBot="1" x14ac:dyDescent="0.3">
      <c r="A40" s="123"/>
      <c r="B40" s="174" t="s">
        <v>85</v>
      </c>
      <c r="C40" s="134"/>
      <c r="D40" s="175">
        <f t="shared" ref="D40:F40" si="2">D28+D35</f>
        <v>1318542.1499999999</v>
      </c>
      <c r="E40" s="175">
        <f t="shared" si="2"/>
        <v>1135063.06</v>
      </c>
      <c r="F40" s="176">
        <f t="shared" si="2"/>
        <v>183479.08999999985</v>
      </c>
      <c r="H40" s="40"/>
    </row>
    <row r="41" spans="1:8" ht="8.25" customHeight="1" thickTop="1" thickBot="1" x14ac:dyDescent="0.3">
      <c r="A41" s="123"/>
      <c r="B41" s="129"/>
      <c r="C41" s="129"/>
      <c r="D41" s="30"/>
      <c r="E41" s="166"/>
      <c r="F41" s="166"/>
      <c r="G41" s="1"/>
      <c r="H41" s="1"/>
    </row>
    <row r="42" spans="1:8" ht="7.5" customHeight="1" thickTop="1" x14ac:dyDescent="0.25">
      <c r="A42" s="123"/>
      <c r="B42" s="180"/>
      <c r="C42" s="235"/>
      <c r="D42" s="236"/>
      <c r="E42" s="238"/>
      <c r="F42" s="241"/>
    </row>
    <row r="43" spans="1:8" ht="16.5" thickBot="1" x14ac:dyDescent="0.3">
      <c r="A43" s="123"/>
      <c r="B43" s="181" t="s">
        <v>140</v>
      </c>
      <c r="C43" s="134"/>
      <c r="D43" s="237">
        <f>+D24-D40</f>
        <v>1143867.2800000003</v>
      </c>
      <c r="E43" s="237">
        <f>E24-E40</f>
        <v>945752.09999999986</v>
      </c>
      <c r="F43" s="242">
        <f>D43-E43</f>
        <v>198115.1800000004</v>
      </c>
    </row>
    <row r="44" spans="1:8" ht="16.5" thickTop="1" x14ac:dyDescent="0.25">
      <c r="A44" s="123"/>
      <c r="B44" s="123"/>
      <c r="C44" s="123"/>
      <c r="D44" s="26"/>
      <c r="E44" s="26"/>
      <c r="F44" s="26"/>
    </row>
    <row r="45" spans="1:8" ht="15.75" x14ac:dyDescent="0.25">
      <c r="A45" s="123"/>
      <c r="B45" s="123"/>
      <c r="C45" s="123"/>
      <c r="D45" s="26"/>
      <c r="E45" s="123"/>
      <c r="F45" s="123"/>
    </row>
    <row r="46" spans="1:8" ht="15.75" x14ac:dyDescent="0.25">
      <c r="A46" s="123"/>
      <c r="B46" s="123"/>
      <c r="C46" s="123"/>
      <c r="D46" s="145"/>
      <c r="E46" s="123"/>
      <c r="F46" s="123"/>
    </row>
    <row r="47" spans="1:8" ht="15.75" x14ac:dyDescent="0.25">
      <c r="A47" s="123"/>
      <c r="B47" s="123"/>
      <c r="C47" s="123"/>
      <c r="D47" s="123"/>
      <c r="E47" s="123"/>
      <c r="F47" s="123"/>
    </row>
    <row r="51" spans="2:6" s="146" customFormat="1" ht="17.25" customHeight="1" x14ac:dyDescent="0.25">
      <c r="B51" s="246" t="s">
        <v>146</v>
      </c>
      <c r="C51" s="246"/>
      <c r="D51" s="246"/>
      <c r="E51" s="246"/>
      <c r="F51" s="246"/>
    </row>
    <row r="61" spans="2:6" x14ac:dyDescent="0.2">
      <c r="B61" s="169"/>
      <c r="C61" s="169"/>
    </row>
    <row r="62" spans="2:6" x14ac:dyDescent="0.2">
      <c r="B62" s="169"/>
      <c r="C62" s="169"/>
    </row>
    <row r="63" spans="2:6" x14ac:dyDescent="0.2">
      <c r="B63" s="169"/>
      <c r="C63" s="169"/>
      <c r="D63" s="1"/>
    </row>
    <row r="64" spans="2:6" x14ac:dyDescent="0.2">
      <c r="B64" s="169"/>
      <c r="C64" s="169"/>
      <c r="E64" s="1"/>
      <c r="F64" s="40"/>
    </row>
    <row r="68" spans="5:5" x14ac:dyDescent="0.2">
      <c r="E68" s="40"/>
    </row>
    <row r="69" spans="5:5" x14ac:dyDescent="0.2">
      <c r="E69" s="40"/>
    </row>
  </sheetData>
  <mergeCells count="8">
    <mergeCell ref="B51:F51"/>
    <mergeCell ref="A3:F3"/>
    <mergeCell ref="A4:F4"/>
    <mergeCell ref="A5:F5"/>
    <mergeCell ref="F6:F8"/>
    <mergeCell ref="D6:D8"/>
    <mergeCell ref="E6:E8"/>
    <mergeCell ref="B6:C8"/>
  </mergeCells>
  <phoneticPr fontId="2" type="noConversion"/>
  <printOptions horizontalCentered="1"/>
  <pageMargins left="0.23622047244094491" right="0.23622047244094491" top="0.6692913385826772" bottom="0.31496062992125984" header="0" footer="0"/>
  <pageSetup scale="80" orientation="portrait" r:id="rId1"/>
  <headerFooter alignWithMargins="0"/>
  <ignoredErrors>
    <ignoredError sqref="F28 F35 F24 F43 F18 F10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N134"/>
  <sheetViews>
    <sheetView showGridLines="0" topLeftCell="A126" zoomScale="80" zoomScaleNormal="80" workbookViewId="0">
      <selection activeCell="B5" sqref="B5:H5"/>
    </sheetView>
  </sheetViews>
  <sheetFormatPr baseColWidth="10" defaultColWidth="11.42578125" defaultRowHeight="12.75" x14ac:dyDescent="0.2"/>
  <cols>
    <col min="1" max="1" width="2.140625" style="2" customWidth="1"/>
    <col min="2" max="4" width="1.42578125" style="2" customWidth="1"/>
    <col min="5" max="5" width="42.85546875" style="2" customWidth="1"/>
    <col min="6" max="7" width="24" style="2" customWidth="1"/>
    <col min="8" max="8" width="22" style="2" customWidth="1"/>
    <col min="9" max="9" width="13" style="2" customWidth="1"/>
    <col min="10" max="10" width="13.7109375" style="2" customWidth="1"/>
    <col min="11" max="11" width="4.140625" style="2" customWidth="1"/>
    <col min="12" max="12" width="14.140625" style="2" bestFit="1" customWidth="1"/>
    <col min="13" max="16384" width="11.42578125" style="2"/>
  </cols>
  <sheetData>
    <row r="4" spans="1:14" ht="44.45" customHeight="1" x14ac:dyDescent="0.35">
      <c r="A4" s="2" t="s">
        <v>6</v>
      </c>
      <c r="B4" s="265" t="s">
        <v>7</v>
      </c>
      <c r="C4" s="265"/>
      <c r="D4" s="265"/>
      <c r="E4" s="265"/>
      <c r="F4" s="265"/>
      <c r="G4" s="265"/>
      <c r="H4" s="265"/>
    </row>
    <row r="5" spans="1:14" ht="18.75" x14ac:dyDescent="0.3">
      <c r="B5" s="266" t="s">
        <v>149</v>
      </c>
      <c r="C5" s="266"/>
      <c r="D5" s="266"/>
      <c r="E5" s="266"/>
      <c r="F5" s="266"/>
      <c r="G5" s="266"/>
      <c r="H5" s="266"/>
    </row>
    <row r="6" spans="1:14" ht="15" x14ac:dyDescent="0.25">
      <c r="B6" s="267" t="s">
        <v>2</v>
      </c>
      <c r="C6" s="267"/>
      <c r="D6" s="267"/>
      <c r="E6" s="267"/>
      <c r="F6" s="267"/>
      <c r="G6" s="267"/>
      <c r="H6" s="267"/>
    </row>
    <row r="7" spans="1:14" ht="8.25" customHeight="1" x14ac:dyDescent="0.2">
      <c r="B7" s="263"/>
      <c r="C7" s="263"/>
      <c r="D7" s="263"/>
      <c r="E7" s="263"/>
      <c r="F7" s="263"/>
      <c r="G7" s="263"/>
      <c r="H7" s="263"/>
    </row>
    <row r="8" spans="1:14" ht="30" customHeight="1" x14ac:dyDescent="0.25">
      <c r="B8" s="4"/>
      <c r="C8" s="5"/>
      <c r="D8" s="5"/>
      <c r="E8" s="6"/>
      <c r="F8" s="7" t="s">
        <v>148</v>
      </c>
      <c r="G8" s="7" t="s">
        <v>147</v>
      </c>
      <c r="H8" s="8" t="s">
        <v>111</v>
      </c>
    </row>
    <row r="9" spans="1:14" ht="24" customHeight="1" x14ac:dyDescent="0.25">
      <c r="B9" s="9" t="s">
        <v>13</v>
      </c>
      <c r="C9" s="10"/>
      <c r="D9" s="10"/>
      <c r="E9" s="11"/>
      <c r="F9" s="12" t="s">
        <v>14</v>
      </c>
      <c r="G9" s="13">
        <v>-2</v>
      </c>
      <c r="H9" s="206" t="s">
        <v>15</v>
      </c>
      <c r="I9" s="203"/>
      <c r="J9" s="203"/>
      <c r="K9" s="203"/>
      <c r="L9" s="203"/>
      <c r="M9" s="203"/>
      <c r="N9" s="203"/>
    </row>
    <row r="10" spans="1:14" ht="21" customHeight="1" x14ac:dyDescent="0.3">
      <c r="B10" s="14" t="s">
        <v>4</v>
      </c>
      <c r="C10" s="15"/>
      <c r="D10" s="15"/>
      <c r="E10" s="16"/>
      <c r="F10" s="17">
        <f t="shared" ref="F10:H10" si="0">SUM(F11:F14)</f>
        <v>1396935.0299999998</v>
      </c>
      <c r="G10" s="17">
        <f t="shared" ref="G10" si="1">SUM(G11:G14)</f>
        <v>846096.96000000008</v>
      </c>
      <c r="H10" s="17">
        <f t="shared" si="0"/>
        <v>550838.06999999995</v>
      </c>
      <c r="K10" s="1"/>
    </row>
    <row r="11" spans="1:14" ht="21" customHeight="1" x14ac:dyDescent="0.25">
      <c r="B11" s="18"/>
      <c r="C11" s="19" t="s">
        <v>16</v>
      </c>
      <c r="D11" s="20"/>
      <c r="E11" s="21"/>
      <c r="F11" s="22">
        <v>2643.95</v>
      </c>
      <c r="G11" s="22">
        <v>410</v>
      </c>
      <c r="H11" s="23">
        <f>+F11-G11</f>
        <v>2233.9499999999998</v>
      </c>
      <c r="J11" s="24"/>
      <c r="K11" s="24"/>
    </row>
    <row r="12" spans="1:14" ht="21" customHeight="1" x14ac:dyDescent="0.25">
      <c r="B12" s="25"/>
      <c r="C12" s="19" t="s">
        <v>17</v>
      </c>
      <c r="D12" s="26"/>
      <c r="E12" s="21"/>
      <c r="F12" s="22">
        <v>1051629.6599999999</v>
      </c>
      <c r="G12" s="22">
        <v>608358.40000000002</v>
      </c>
      <c r="H12" s="23">
        <f>+F12-G12</f>
        <v>443271.25999999989</v>
      </c>
    </row>
    <row r="13" spans="1:14" ht="21" customHeight="1" x14ac:dyDescent="0.25">
      <c r="B13" s="25"/>
      <c r="C13" s="19" t="s">
        <v>18</v>
      </c>
      <c r="D13" s="26"/>
      <c r="E13" s="21"/>
      <c r="F13" s="22">
        <v>340627.13</v>
      </c>
      <c r="G13" s="22">
        <v>235294.27</v>
      </c>
      <c r="H13" s="23">
        <f>+F13-G13</f>
        <v>105332.86000000002</v>
      </c>
    </row>
    <row r="14" spans="1:14" ht="21" customHeight="1" x14ac:dyDescent="0.25">
      <c r="B14" s="25"/>
      <c r="C14" s="19" t="s">
        <v>19</v>
      </c>
      <c r="D14" s="26"/>
      <c r="E14" s="21"/>
      <c r="F14" s="27">
        <v>2034.29</v>
      </c>
      <c r="G14" s="27">
        <v>2034.29</v>
      </c>
      <c r="H14" s="28">
        <f>+F14-G14</f>
        <v>0</v>
      </c>
    </row>
    <row r="15" spans="1:14" ht="21" customHeight="1" x14ac:dyDescent="0.25">
      <c r="B15" s="25"/>
      <c r="C15" s="30"/>
      <c r="D15" s="30"/>
      <c r="E15" s="31"/>
      <c r="F15" s="32"/>
      <c r="G15" s="32"/>
      <c r="H15" s="33"/>
    </row>
    <row r="16" spans="1:14" ht="21" customHeight="1" x14ac:dyDescent="0.3">
      <c r="B16" s="34" t="s">
        <v>3</v>
      </c>
      <c r="C16" s="20"/>
      <c r="D16" s="20"/>
      <c r="E16" s="31"/>
      <c r="F16" s="35">
        <f t="shared" ref="F16:H16" si="2">+F21+F22</f>
        <v>127626502.81999999</v>
      </c>
      <c r="G16" s="35">
        <f t="shared" ref="G16" si="3">+G21+G22</f>
        <v>127669644.51000001</v>
      </c>
      <c r="H16" s="35">
        <f t="shared" si="2"/>
        <v>-43141.690000012517</v>
      </c>
    </row>
    <row r="17" spans="1:14" ht="21" customHeight="1" x14ac:dyDescent="0.25">
      <c r="A17" s="36"/>
      <c r="B17" s="25"/>
      <c r="C17" s="19" t="s">
        <v>20</v>
      </c>
      <c r="D17" s="26"/>
      <c r="E17" s="37"/>
      <c r="F17" s="22">
        <v>127626502.81999999</v>
      </c>
      <c r="G17" s="22">
        <v>127669644.51000001</v>
      </c>
      <c r="H17" s="208">
        <f>+F17-G17</f>
        <v>-43141.690000012517</v>
      </c>
      <c r="J17" s="210"/>
      <c r="K17" s="38"/>
    </row>
    <row r="18" spans="1:14" ht="21" hidden="1" customHeight="1" x14ac:dyDescent="0.25">
      <c r="B18" s="25"/>
      <c r="C18" s="19" t="s">
        <v>21</v>
      </c>
      <c r="D18" s="26"/>
      <c r="E18" s="37"/>
      <c r="F18" s="39">
        <v>0</v>
      </c>
      <c r="G18" s="39">
        <v>0</v>
      </c>
      <c r="H18" s="60">
        <f>+F18-G18</f>
        <v>0</v>
      </c>
    </row>
    <row r="19" spans="1:14" ht="21" hidden="1" customHeight="1" x14ac:dyDescent="0.25">
      <c r="B19" s="25"/>
      <c r="C19" s="19" t="s">
        <v>22</v>
      </c>
      <c r="D19" s="26"/>
      <c r="E19" s="37"/>
      <c r="F19" s="39">
        <v>0</v>
      </c>
      <c r="G19" s="39">
        <v>0</v>
      </c>
      <c r="H19" s="60">
        <f>+F19-G19</f>
        <v>0</v>
      </c>
      <c r="K19" s="40"/>
    </row>
    <row r="20" spans="1:14" ht="21" hidden="1" customHeight="1" x14ac:dyDescent="0.25">
      <c r="B20" s="25"/>
      <c r="C20" s="19" t="s">
        <v>23</v>
      </c>
      <c r="D20" s="26"/>
      <c r="E20" s="37"/>
      <c r="F20" s="41">
        <v>0</v>
      </c>
      <c r="G20" s="41">
        <v>0</v>
      </c>
      <c r="H20" s="63">
        <f>+F20-G20</f>
        <v>0</v>
      </c>
    </row>
    <row r="21" spans="1:14" ht="21" hidden="1" customHeight="1" x14ac:dyDescent="0.25">
      <c r="B21" s="25"/>
      <c r="C21" s="26"/>
      <c r="D21" s="26"/>
      <c r="E21" s="37" t="s">
        <v>24</v>
      </c>
      <c r="F21" s="42">
        <f t="shared" ref="F21:H21" si="4">SUM(F17:F20)</f>
        <v>127626502.81999999</v>
      </c>
      <c r="G21" s="42">
        <f t="shared" ref="G21" si="5">SUM(G17:G20)</f>
        <v>127669644.51000001</v>
      </c>
      <c r="H21" s="204">
        <f t="shared" si="4"/>
        <v>-43141.690000012517</v>
      </c>
    </row>
    <row r="22" spans="1:14" ht="21" hidden="1" customHeight="1" x14ac:dyDescent="0.25">
      <c r="B22" s="25"/>
      <c r="C22" s="43" t="s">
        <v>25</v>
      </c>
      <c r="D22" s="26"/>
      <c r="E22" s="44"/>
      <c r="F22" s="45">
        <v>0</v>
      </c>
      <c r="G22" s="45">
        <v>0</v>
      </c>
      <c r="H22" s="63">
        <f>+F22-G22</f>
        <v>0</v>
      </c>
      <c r="K22" s="40"/>
    </row>
    <row r="23" spans="1:14" ht="9.6" customHeight="1" x14ac:dyDescent="0.25">
      <c r="B23" s="25"/>
      <c r="C23" s="26"/>
      <c r="D23" s="26"/>
      <c r="E23" s="21"/>
      <c r="F23" s="32"/>
      <c r="G23" s="32"/>
      <c r="H23" s="205"/>
    </row>
    <row r="24" spans="1:14" ht="21" customHeight="1" x14ac:dyDescent="0.3">
      <c r="B24" s="34" t="s">
        <v>26</v>
      </c>
      <c r="C24" s="20"/>
      <c r="D24" s="20"/>
      <c r="E24" s="31"/>
      <c r="F24" s="46">
        <f t="shared" ref="F24:H24" si="6">+F25+F45</f>
        <v>6019734.9399999976</v>
      </c>
      <c r="G24" s="46">
        <f t="shared" ref="G24" si="7">+G25+G45</f>
        <v>6041960.450000003</v>
      </c>
      <c r="H24" s="209">
        <f t="shared" si="6"/>
        <v>-22225.510000001814</v>
      </c>
    </row>
    <row r="25" spans="1:14" ht="21" customHeight="1" x14ac:dyDescent="0.3">
      <c r="B25" s="47" t="s">
        <v>86</v>
      </c>
      <c r="C25" s="48"/>
      <c r="E25" s="49"/>
      <c r="F25" s="50">
        <f t="shared" ref="F25:H25" si="8">+F40+F36+F31+F26</f>
        <v>103764730.56</v>
      </c>
      <c r="G25" s="50">
        <f t="shared" ref="G25" si="9">+G40+G36+G31+G26</f>
        <v>103869217.62</v>
      </c>
      <c r="H25" s="50">
        <f t="shared" si="8"/>
        <v>-104487.05999999883</v>
      </c>
    </row>
    <row r="26" spans="1:14" ht="21" customHeight="1" x14ac:dyDescent="0.3">
      <c r="B26" s="18"/>
      <c r="C26" s="33" t="s">
        <v>27</v>
      </c>
      <c r="D26" s="33"/>
      <c r="E26" s="51"/>
      <c r="F26" s="52">
        <f t="shared" ref="F26:H26" si="10">SUM(F27:F30)</f>
        <v>50629651.280000001</v>
      </c>
      <c r="G26" s="52">
        <f t="shared" ref="G26" si="11">SUM(G27:G30)</f>
        <v>50636446.839999996</v>
      </c>
      <c r="H26" s="52">
        <f t="shared" si="10"/>
        <v>-6795.5599999986589</v>
      </c>
    </row>
    <row r="27" spans="1:14" ht="21" customHeight="1" x14ac:dyDescent="0.25">
      <c r="B27" s="25"/>
      <c r="C27" s="26"/>
      <c r="D27" s="37" t="s">
        <v>28</v>
      </c>
      <c r="E27" s="37"/>
      <c r="F27" s="53">
        <v>34753845.789999999</v>
      </c>
      <c r="G27" s="53">
        <v>34756906.829999998</v>
      </c>
      <c r="H27" s="23">
        <f>+F27-G27</f>
        <v>-3061.0399999991059</v>
      </c>
      <c r="N27" s="40"/>
    </row>
    <row r="28" spans="1:14" ht="21" customHeight="1" x14ac:dyDescent="0.25">
      <c r="B28" s="25"/>
      <c r="C28" s="26"/>
      <c r="D28" s="37" t="s">
        <v>29</v>
      </c>
      <c r="E28" s="37"/>
      <c r="F28" s="22">
        <v>14342647.300000001</v>
      </c>
      <c r="G28" s="22">
        <v>14345238.66</v>
      </c>
      <c r="H28" s="54">
        <f>+F28-G28</f>
        <v>-2591.359999999404</v>
      </c>
      <c r="N28" s="40"/>
    </row>
    <row r="29" spans="1:14" ht="21" customHeight="1" x14ac:dyDescent="0.25">
      <c r="B29" s="25"/>
      <c r="C29" s="26"/>
      <c r="D29" s="37" t="s">
        <v>95</v>
      </c>
      <c r="E29" s="37"/>
      <c r="F29" s="55">
        <v>1533158.19</v>
      </c>
      <c r="G29" s="55">
        <v>1534301.35</v>
      </c>
      <c r="H29" s="56">
        <f>+F29-G29</f>
        <v>-1143.160000000149</v>
      </c>
      <c r="N29" s="40"/>
    </row>
    <row r="30" spans="1:14" ht="21.75" hidden="1" customHeight="1" x14ac:dyDescent="0.25">
      <c r="B30" s="25"/>
      <c r="C30" s="26"/>
      <c r="D30" s="37" t="s">
        <v>94</v>
      </c>
      <c r="E30" s="37"/>
      <c r="F30" s="57">
        <v>0</v>
      </c>
      <c r="G30" s="57">
        <v>0</v>
      </c>
      <c r="H30" s="58">
        <f>+F30-G30</f>
        <v>0</v>
      </c>
    </row>
    <row r="31" spans="1:14" ht="21" customHeight="1" x14ac:dyDescent="0.3">
      <c r="B31" s="25"/>
      <c r="C31" s="33" t="s">
        <v>30</v>
      </c>
      <c r="D31" s="33"/>
      <c r="E31" s="51"/>
      <c r="F31" s="52">
        <f t="shared" ref="F31:H31" si="12">SUM(F32:F35)</f>
        <v>32558950.050000001</v>
      </c>
      <c r="G31" s="52">
        <f t="shared" ref="G31" si="13">SUM(G32:G35)</f>
        <v>32561605.909999996</v>
      </c>
      <c r="H31" s="52">
        <f t="shared" si="12"/>
        <v>-2655.8600000002189</v>
      </c>
    </row>
    <row r="32" spans="1:14" ht="21" customHeight="1" x14ac:dyDescent="0.25">
      <c r="B32" s="25"/>
      <c r="C32" s="26"/>
      <c r="D32" s="37" t="s">
        <v>31</v>
      </c>
      <c r="E32" s="37"/>
      <c r="F32" s="55">
        <v>14386842.24</v>
      </c>
      <c r="G32" s="55">
        <v>14390003.880000001</v>
      </c>
      <c r="H32" s="59">
        <f>+F32-G32</f>
        <v>-3161.640000000596</v>
      </c>
    </row>
    <row r="33" spans="2:12" ht="21" customHeight="1" x14ac:dyDescent="0.25">
      <c r="B33" s="25"/>
      <c r="C33" s="26"/>
      <c r="D33" s="37" t="s">
        <v>32</v>
      </c>
      <c r="E33" s="37"/>
      <c r="F33" s="22">
        <v>17539084.719999999</v>
      </c>
      <c r="G33" s="22">
        <v>17539079.239999998</v>
      </c>
      <c r="H33" s="60">
        <f>+F33-G33</f>
        <v>5.4800000004470348</v>
      </c>
    </row>
    <row r="34" spans="2:12" ht="20.25" customHeight="1" x14ac:dyDescent="0.25">
      <c r="B34" s="25"/>
      <c r="C34" s="26"/>
      <c r="D34" s="61" t="s">
        <v>93</v>
      </c>
      <c r="E34" s="37"/>
      <c r="F34" s="55">
        <v>633023.09</v>
      </c>
      <c r="G34" s="55">
        <v>632522.79</v>
      </c>
      <c r="H34" s="54">
        <f>+F34-G34</f>
        <v>500.29999999993015</v>
      </c>
    </row>
    <row r="35" spans="2:12" ht="15.75" hidden="1" customHeight="1" x14ac:dyDescent="0.25">
      <c r="B35" s="25"/>
      <c r="C35" s="26"/>
      <c r="D35" s="37" t="s">
        <v>94</v>
      </c>
      <c r="E35" s="37"/>
      <c r="F35" s="62">
        <v>0</v>
      </c>
      <c r="G35" s="62">
        <v>0</v>
      </c>
      <c r="H35" s="63">
        <f>+F35-G35</f>
        <v>0</v>
      </c>
    </row>
    <row r="36" spans="2:12" ht="21" customHeight="1" x14ac:dyDescent="0.3">
      <c r="B36" s="25"/>
      <c r="C36" s="33" t="s">
        <v>33</v>
      </c>
      <c r="D36" s="64"/>
      <c r="E36" s="65"/>
      <c r="F36" s="50">
        <f t="shared" ref="F36:H36" si="14">SUM(F37:F39)</f>
        <v>24610.55</v>
      </c>
      <c r="G36" s="50">
        <f t="shared" ref="G36" si="15">SUM(G37:G39)</f>
        <v>24610.55</v>
      </c>
      <c r="H36" s="52">
        <f t="shared" si="14"/>
        <v>0</v>
      </c>
      <c r="L36" s="1"/>
    </row>
    <row r="37" spans="2:12" ht="21" customHeight="1" x14ac:dyDescent="0.25">
      <c r="B37" s="25"/>
      <c r="C37" s="26"/>
      <c r="D37" s="37" t="s">
        <v>34</v>
      </c>
      <c r="E37" s="37"/>
      <c r="F37" s="53">
        <v>24610.55</v>
      </c>
      <c r="G37" s="53">
        <v>24610.55</v>
      </c>
      <c r="H37" s="23">
        <f>+F37-G37</f>
        <v>0</v>
      </c>
    </row>
    <row r="38" spans="2:12" ht="21" hidden="1" customHeight="1" x14ac:dyDescent="0.25">
      <c r="B38" s="25"/>
      <c r="C38" s="26"/>
      <c r="D38" s="37" t="s">
        <v>35</v>
      </c>
      <c r="E38" s="37"/>
      <c r="F38" s="39">
        <v>0</v>
      </c>
      <c r="G38" s="39">
        <v>0</v>
      </c>
      <c r="H38" s="23">
        <f>+F38-G38</f>
        <v>0</v>
      </c>
    </row>
    <row r="39" spans="2:12" ht="21" hidden="1" customHeight="1" x14ac:dyDescent="0.25">
      <c r="B39" s="25"/>
      <c r="C39" s="26"/>
      <c r="D39" s="37" t="s">
        <v>36</v>
      </c>
      <c r="E39" s="37"/>
      <c r="F39" s="28">
        <v>0</v>
      </c>
      <c r="G39" s="28">
        <v>0</v>
      </c>
      <c r="H39" s="66">
        <f>+F39-G39</f>
        <v>0</v>
      </c>
    </row>
    <row r="40" spans="2:12" ht="21" customHeight="1" x14ac:dyDescent="0.3">
      <c r="B40" s="25"/>
      <c r="C40" s="33" t="s">
        <v>37</v>
      </c>
      <c r="D40" s="33"/>
      <c r="E40" s="21"/>
      <c r="F40" s="50">
        <f t="shared" ref="F40:H40" si="16">SUM(F41:F44)</f>
        <v>20551518.68</v>
      </c>
      <c r="G40" s="50">
        <f t="shared" ref="G40" si="17">SUM(G41:G44)</f>
        <v>20646554.32</v>
      </c>
      <c r="H40" s="50">
        <f t="shared" si="16"/>
        <v>-95035.639999999956</v>
      </c>
    </row>
    <row r="41" spans="2:12" ht="21" customHeight="1" x14ac:dyDescent="0.25">
      <c r="B41" s="25"/>
      <c r="C41" s="26"/>
      <c r="D41" s="37" t="s">
        <v>38</v>
      </c>
      <c r="E41" s="37"/>
      <c r="F41" s="53">
        <v>16286260.550000001</v>
      </c>
      <c r="G41" s="53">
        <v>16299696.82</v>
      </c>
      <c r="H41" s="23">
        <f>+F41-G41</f>
        <v>-13436.269999999553</v>
      </c>
    </row>
    <row r="42" spans="2:12" ht="21" customHeight="1" x14ac:dyDescent="0.25">
      <c r="B42" s="25"/>
      <c r="C42" s="26"/>
      <c r="D42" s="37" t="s">
        <v>39</v>
      </c>
      <c r="E42" s="37"/>
      <c r="F42" s="53">
        <v>4813482</v>
      </c>
      <c r="G42" s="53">
        <v>4885982.1900000004</v>
      </c>
      <c r="H42" s="23">
        <f>+F42-G42</f>
        <v>-72500.19000000041</v>
      </c>
    </row>
    <row r="43" spans="2:12" ht="21" customHeight="1" x14ac:dyDescent="0.25">
      <c r="B43" s="25"/>
      <c r="C43" s="26"/>
      <c r="D43" s="37" t="s">
        <v>96</v>
      </c>
      <c r="E43" s="37"/>
      <c r="F43" s="53">
        <v>512767.79</v>
      </c>
      <c r="G43" s="53">
        <v>521866.97</v>
      </c>
      <c r="H43" s="23">
        <f>+F43-G43</f>
        <v>-9099.179999999993</v>
      </c>
    </row>
    <row r="44" spans="2:12" ht="21" customHeight="1" x14ac:dyDescent="0.25">
      <c r="B44" s="25"/>
      <c r="C44" s="26"/>
      <c r="D44" s="37" t="s">
        <v>102</v>
      </c>
      <c r="E44" s="37"/>
      <c r="F44" s="67">
        <v>-1060991.6599999999</v>
      </c>
      <c r="G44" s="67">
        <v>-1060991.6599999999</v>
      </c>
      <c r="H44" s="66">
        <f>+F44-G44</f>
        <v>0</v>
      </c>
    </row>
    <row r="45" spans="2:12" ht="21" customHeight="1" x14ac:dyDescent="0.3">
      <c r="B45" s="25" t="s">
        <v>105</v>
      </c>
      <c r="C45" s="33"/>
      <c r="D45" s="26"/>
      <c r="E45" s="68"/>
      <c r="F45" s="69">
        <v>-97744995.620000005</v>
      </c>
      <c r="G45" s="69">
        <v>-97827257.170000002</v>
      </c>
      <c r="H45" s="50">
        <f>+F45-G45</f>
        <v>82261.54999999702</v>
      </c>
    </row>
    <row r="46" spans="2:12" ht="21" customHeight="1" x14ac:dyDescent="0.25">
      <c r="B46" s="25"/>
      <c r="C46" s="30"/>
      <c r="D46" s="30"/>
      <c r="E46" s="21"/>
      <c r="F46" s="32"/>
      <c r="G46" s="32"/>
      <c r="H46" s="33"/>
    </row>
    <row r="47" spans="2:12" ht="21" customHeight="1" x14ac:dyDescent="0.3">
      <c r="B47" s="34" t="s">
        <v>40</v>
      </c>
      <c r="D47" s="20"/>
      <c r="E47" s="31"/>
      <c r="F47" s="70">
        <f t="shared" ref="F47:H47" si="18">+F50+F51</f>
        <v>8217445.3699999992</v>
      </c>
      <c r="G47" s="70">
        <f t="shared" ref="G47" si="19">+G50+G51</f>
        <v>8347956.2400000002</v>
      </c>
      <c r="H47" s="70">
        <f t="shared" si="18"/>
        <v>-130510.87000000104</v>
      </c>
    </row>
    <row r="48" spans="2:12" ht="21" hidden="1" customHeight="1" x14ac:dyDescent="0.25">
      <c r="B48" s="25"/>
      <c r="C48" s="37" t="s">
        <v>41</v>
      </c>
      <c r="D48" s="26"/>
      <c r="E48" s="37"/>
      <c r="F48" s="22">
        <v>0</v>
      </c>
      <c r="G48" s="22">
        <v>0</v>
      </c>
      <c r="H48" s="23">
        <f>+F48-G48</f>
        <v>0</v>
      </c>
    </row>
    <row r="49" spans="2:11" ht="21" customHeight="1" x14ac:dyDescent="0.25">
      <c r="B49" s="25"/>
      <c r="C49" s="37" t="s">
        <v>42</v>
      </c>
      <c r="D49" s="26"/>
      <c r="E49" s="37"/>
      <c r="F49" s="22">
        <v>11745203.119999999</v>
      </c>
      <c r="G49" s="22">
        <v>11962892.33</v>
      </c>
      <c r="H49" s="28">
        <f>+F49-G49</f>
        <v>-217689.21000000089</v>
      </c>
      <c r="K49" s="24"/>
    </row>
    <row r="50" spans="2:11" ht="21" hidden="1" customHeight="1" x14ac:dyDescent="0.25">
      <c r="B50" s="25"/>
      <c r="C50" s="37" t="s">
        <v>24</v>
      </c>
      <c r="D50" s="26"/>
      <c r="E50" s="37"/>
      <c r="F50" s="42">
        <f>SUM(F48:F49)</f>
        <v>11745203.119999999</v>
      </c>
      <c r="G50" s="42">
        <v>11962892.33</v>
      </c>
      <c r="H50" s="42">
        <f>+H49+H48</f>
        <v>-217689.21000000089</v>
      </c>
    </row>
    <row r="51" spans="2:11" ht="21" customHeight="1" x14ac:dyDescent="0.25">
      <c r="B51" s="25"/>
      <c r="C51" s="37" t="s">
        <v>43</v>
      </c>
      <c r="D51" s="26"/>
      <c r="E51" s="37"/>
      <c r="F51" s="45">
        <v>-3527757.75</v>
      </c>
      <c r="G51" s="45">
        <v>-3614936.09</v>
      </c>
      <c r="H51" s="71">
        <f>+F51-G51</f>
        <v>87178.339999999851</v>
      </c>
      <c r="K51" s="24"/>
    </row>
    <row r="52" spans="2:11" ht="21" customHeight="1" x14ac:dyDescent="0.25">
      <c r="B52" s="25"/>
      <c r="C52" s="30"/>
      <c r="D52" s="30"/>
      <c r="E52" s="21"/>
      <c r="F52" s="32"/>
      <c r="G52" s="32"/>
      <c r="H52" s="33"/>
    </row>
    <row r="53" spans="2:11" ht="21" customHeight="1" x14ac:dyDescent="0.3">
      <c r="B53" s="34" t="s">
        <v>5</v>
      </c>
      <c r="D53" s="20"/>
      <c r="E53" s="31"/>
      <c r="F53" s="70">
        <f>SUM(F54:F58)</f>
        <v>4651663.32</v>
      </c>
      <c r="G53" s="70">
        <f>SUM(G54:G58)</f>
        <v>4619171.16</v>
      </c>
      <c r="H53" s="70">
        <f>SUM(H54:H58)</f>
        <v>32492.160000000637</v>
      </c>
    </row>
    <row r="54" spans="2:11" ht="21" customHeight="1" x14ac:dyDescent="0.25">
      <c r="B54" s="72"/>
      <c r="C54" s="37" t="s">
        <v>44</v>
      </c>
      <c r="D54" s="43"/>
      <c r="E54" s="37"/>
      <c r="F54" s="39">
        <v>85252.76</v>
      </c>
      <c r="G54" s="39">
        <v>91984.04</v>
      </c>
      <c r="H54" s="23">
        <f>+F54-G54</f>
        <v>-6731.2799999999988</v>
      </c>
      <c r="J54" s="24"/>
    </row>
    <row r="55" spans="2:11" ht="21" customHeight="1" x14ac:dyDescent="0.25">
      <c r="B55" s="72"/>
      <c r="C55" s="37" t="s">
        <v>45</v>
      </c>
      <c r="D55" s="43"/>
      <c r="E55" s="37"/>
      <c r="F55" s="39">
        <v>78.17</v>
      </c>
      <c r="G55" s="39">
        <v>35.909999999999997</v>
      </c>
      <c r="H55" s="23">
        <f>+F55-G55</f>
        <v>42.260000000000005</v>
      </c>
      <c r="J55" s="24"/>
    </row>
    <row r="56" spans="2:11" ht="21" customHeight="1" x14ac:dyDescent="0.25">
      <c r="B56" s="72"/>
      <c r="C56" s="37" t="s">
        <v>46</v>
      </c>
      <c r="D56" s="43"/>
      <c r="E56" s="37"/>
      <c r="F56" s="39">
        <v>4524743.82</v>
      </c>
      <c r="G56" s="39">
        <v>4485562.6399999997</v>
      </c>
      <c r="H56" s="23">
        <f>+F56-G56</f>
        <v>39181.180000000633</v>
      </c>
      <c r="J56" s="24"/>
    </row>
    <row r="57" spans="2:11" ht="21" customHeight="1" x14ac:dyDescent="0.25">
      <c r="B57" s="72"/>
      <c r="C57" s="37" t="s">
        <v>123</v>
      </c>
      <c r="D57" s="43"/>
      <c r="E57" s="37"/>
      <c r="F57" s="39">
        <v>40000</v>
      </c>
      <c r="G57" s="39">
        <v>40000</v>
      </c>
      <c r="H57" s="23">
        <f>+F57-G57</f>
        <v>0</v>
      </c>
    </row>
    <row r="58" spans="2:11" ht="21" customHeight="1" x14ac:dyDescent="0.25">
      <c r="B58" s="72"/>
      <c r="C58" s="37" t="s">
        <v>47</v>
      </c>
      <c r="D58" s="43"/>
      <c r="E58" s="37"/>
      <c r="F58" s="41">
        <v>1588.57</v>
      </c>
      <c r="G58" s="41">
        <v>1588.57</v>
      </c>
      <c r="H58" s="29">
        <f>+F58-G58</f>
        <v>0</v>
      </c>
    </row>
    <row r="59" spans="2:11" ht="21" customHeight="1" x14ac:dyDescent="0.25">
      <c r="B59" s="72"/>
      <c r="C59" s="20"/>
      <c r="D59" s="20"/>
      <c r="E59" s="31"/>
      <c r="F59" s="25"/>
      <c r="G59" s="25"/>
      <c r="H59" s="73"/>
    </row>
    <row r="60" spans="2:11" ht="21" customHeight="1" x14ac:dyDescent="0.3">
      <c r="B60" s="34" t="s">
        <v>48</v>
      </c>
      <c r="D60" s="20"/>
      <c r="E60" s="31"/>
      <c r="F60" s="70">
        <f>+F61+F62</f>
        <v>77282.849999999977</v>
      </c>
      <c r="G60" s="70">
        <f>+G61+G62</f>
        <v>79552.239999999991</v>
      </c>
      <c r="H60" s="70">
        <f>+H61+H62</f>
        <v>-2269.390000000014</v>
      </c>
    </row>
    <row r="61" spans="2:11" ht="21" customHeight="1" x14ac:dyDescent="0.25">
      <c r="B61" s="18"/>
      <c r="C61" s="54" t="s">
        <v>49</v>
      </c>
      <c r="D61" s="43"/>
      <c r="E61" s="54"/>
      <c r="F61" s="59">
        <v>495165.25</v>
      </c>
      <c r="G61" s="59">
        <v>495165.25</v>
      </c>
      <c r="H61" s="59">
        <f>+F61-G61</f>
        <v>0</v>
      </c>
    </row>
    <row r="62" spans="2:11" ht="21" customHeight="1" x14ac:dyDescent="0.25">
      <c r="B62" s="74"/>
      <c r="C62" s="58" t="s">
        <v>50</v>
      </c>
      <c r="D62" s="75"/>
      <c r="E62" s="58"/>
      <c r="F62" s="57">
        <v>-417882.4</v>
      </c>
      <c r="G62" s="57">
        <v>-415613.01</v>
      </c>
      <c r="H62" s="57">
        <f>+F62-G62</f>
        <v>-2269.390000000014</v>
      </c>
    </row>
    <row r="63" spans="2:11" ht="21" customHeight="1" thickBot="1" x14ac:dyDescent="0.35">
      <c r="B63" s="77" t="s">
        <v>51</v>
      </c>
      <c r="C63" s="77"/>
      <c r="D63" s="78"/>
      <c r="E63" s="79"/>
      <c r="F63" s="80">
        <f>+F10+F16+F24+F47+F53+F60</f>
        <v>147989564.32999998</v>
      </c>
      <c r="G63" s="80">
        <f>+G10+G16+G24+G47+G53+G60</f>
        <v>147604381.56000003</v>
      </c>
      <c r="H63" s="81">
        <f>+H10+H16+H24+H47+H53+H60</f>
        <v>385182.76999998518</v>
      </c>
      <c r="J63" s="40"/>
    </row>
    <row r="64" spans="2:11" ht="15.75" x14ac:dyDescent="0.25">
      <c r="B64" s="82"/>
      <c r="C64" s="82"/>
      <c r="D64" s="82"/>
      <c r="E64" s="82"/>
      <c r="F64" s="30"/>
      <c r="G64" s="30"/>
      <c r="H64" s="30"/>
    </row>
    <row r="65" spans="2:12" ht="16.5" customHeight="1" x14ac:dyDescent="0.25">
      <c r="B65" s="264"/>
      <c r="C65" s="264"/>
      <c r="D65" s="264"/>
      <c r="E65" s="264"/>
      <c r="F65" s="264"/>
      <c r="G65" s="264"/>
      <c r="H65" s="264"/>
    </row>
    <row r="66" spans="2:12" ht="29.25" customHeight="1" x14ac:dyDescent="0.25">
      <c r="B66" s="83"/>
      <c r="C66" s="84"/>
      <c r="D66" s="84"/>
      <c r="E66" s="85"/>
      <c r="F66" s="232" t="str">
        <f>+F8</f>
        <v>Mayo 2021</v>
      </c>
      <c r="G66" s="232" t="str">
        <f>+G8</f>
        <v>Abril 2021</v>
      </c>
      <c r="H66" s="233" t="s">
        <v>111</v>
      </c>
    </row>
    <row r="67" spans="2:12" ht="15.75" x14ac:dyDescent="0.25">
      <c r="B67" s="86" t="s">
        <v>52</v>
      </c>
      <c r="C67" s="87"/>
      <c r="D67" s="87"/>
      <c r="E67" s="88"/>
      <c r="F67" s="89" t="s">
        <v>14</v>
      </c>
      <c r="G67" s="90">
        <v>-2</v>
      </c>
      <c r="H67" s="91" t="s">
        <v>15</v>
      </c>
    </row>
    <row r="68" spans="2:12" ht="21" customHeight="1" x14ac:dyDescent="0.3">
      <c r="B68" s="92" t="s">
        <v>53</v>
      </c>
      <c r="C68" s="20"/>
      <c r="D68" s="20"/>
      <c r="E68" s="30"/>
      <c r="F68" s="35">
        <f>SUM(F69:F72)</f>
        <v>754247.98</v>
      </c>
      <c r="G68" s="35">
        <f>SUM(G69:G72)</f>
        <v>763508.4</v>
      </c>
      <c r="H68" s="35">
        <f>F68-G68</f>
        <v>-9260.4200000000419</v>
      </c>
    </row>
    <row r="69" spans="2:12" ht="21" customHeight="1" x14ac:dyDescent="0.25">
      <c r="B69" s="93"/>
      <c r="C69" s="61" t="s">
        <v>100</v>
      </c>
      <c r="D69" s="61"/>
      <c r="E69" s="26"/>
      <c r="F69" s="72">
        <v>119443.42</v>
      </c>
      <c r="G69" s="72">
        <v>132467.60999999999</v>
      </c>
      <c r="H69" s="56">
        <f>+F69-G69</f>
        <v>-13024.189999999988</v>
      </c>
    </row>
    <row r="70" spans="2:12" ht="21" customHeight="1" x14ac:dyDescent="0.25">
      <c r="B70" s="93"/>
      <c r="C70" s="61" t="s">
        <v>54</v>
      </c>
      <c r="D70" s="43"/>
      <c r="E70" s="26"/>
      <c r="F70" s="72">
        <v>36847.800000000003</v>
      </c>
      <c r="G70" s="72">
        <v>33350.49</v>
      </c>
      <c r="H70" s="56">
        <f>+F70-G70</f>
        <v>3497.3100000000049</v>
      </c>
    </row>
    <row r="71" spans="2:12" ht="21" customHeight="1" x14ac:dyDescent="0.25">
      <c r="B71" s="93"/>
      <c r="C71" s="61" t="s">
        <v>55</v>
      </c>
      <c r="D71" s="43"/>
      <c r="E71" s="26"/>
      <c r="F71" s="72">
        <v>597956.76</v>
      </c>
      <c r="G71" s="72">
        <v>597690.30000000005</v>
      </c>
      <c r="H71" s="56">
        <f>+F71-G71</f>
        <v>266.45999999996275</v>
      </c>
    </row>
    <row r="72" spans="2:12" ht="21" hidden="1" customHeight="1" x14ac:dyDescent="0.25">
      <c r="B72" s="93"/>
      <c r="C72" s="61" t="s">
        <v>56</v>
      </c>
      <c r="D72" s="43"/>
      <c r="E72" s="26"/>
      <c r="F72" s="62">
        <v>0</v>
      </c>
      <c r="G72" s="62">
        <v>0</v>
      </c>
      <c r="H72" s="57">
        <f>+F72-G72</f>
        <v>0</v>
      </c>
    </row>
    <row r="73" spans="2:12" ht="9.6" customHeight="1" x14ac:dyDescent="0.25">
      <c r="B73" s="94"/>
      <c r="C73" s="82"/>
      <c r="D73" s="82"/>
      <c r="E73" s="82"/>
      <c r="F73" s="95"/>
      <c r="G73" s="95"/>
      <c r="H73" s="96"/>
    </row>
    <row r="74" spans="2:12" ht="21" customHeight="1" x14ac:dyDescent="0.3">
      <c r="B74" s="92" t="s">
        <v>57</v>
      </c>
      <c r="C74" s="20"/>
      <c r="D74" s="20"/>
      <c r="E74" s="30"/>
      <c r="F74" s="35">
        <f t="shared" ref="F74:H74" si="20">SUM(F75:F76)</f>
        <v>108415544.59999999</v>
      </c>
      <c r="G74" s="35">
        <f t="shared" ref="G74" si="21">SUM(G75:G76)</f>
        <v>108415544.59999999</v>
      </c>
      <c r="H74" s="35">
        <f t="shared" si="20"/>
        <v>0</v>
      </c>
    </row>
    <row r="75" spans="2:12" ht="21" customHeight="1" x14ac:dyDescent="0.25">
      <c r="B75" s="97"/>
      <c r="C75" s="61" t="s">
        <v>58</v>
      </c>
      <c r="D75" s="26"/>
      <c r="E75" s="61"/>
      <c r="F75" s="98">
        <v>108415544.59999999</v>
      </c>
      <c r="G75" s="98">
        <v>108415544.59999999</v>
      </c>
      <c r="H75" s="99">
        <f>+F75-G75</f>
        <v>0</v>
      </c>
    </row>
    <row r="76" spans="2:12" ht="21" hidden="1" customHeight="1" x14ac:dyDescent="0.25">
      <c r="B76" s="97"/>
      <c r="C76" s="61" t="s">
        <v>59</v>
      </c>
      <c r="D76" s="26"/>
      <c r="E76" s="61"/>
      <c r="F76" s="41">
        <v>0</v>
      </c>
      <c r="G76" s="41">
        <v>0</v>
      </c>
      <c r="H76" s="29">
        <f>+F76-G76</f>
        <v>0</v>
      </c>
    </row>
    <row r="77" spans="2:12" ht="21" customHeight="1" x14ac:dyDescent="0.25">
      <c r="B77" s="97"/>
      <c r="C77" s="30"/>
      <c r="D77" s="30"/>
      <c r="E77" s="36"/>
      <c r="F77" s="32"/>
      <c r="G77" s="32"/>
      <c r="H77" s="33"/>
    </row>
    <row r="78" spans="2:12" ht="21" customHeight="1" x14ac:dyDescent="0.3">
      <c r="B78" s="92" t="s">
        <v>60</v>
      </c>
      <c r="C78" s="20"/>
      <c r="D78" s="20"/>
      <c r="E78" s="30"/>
      <c r="F78" s="35">
        <f t="shared" ref="F78:H78" si="22">SUM(F79:F81)</f>
        <v>810767.44</v>
      </c>
      <c r="G78" s="35">
        <f t="shared" ref="G78" si="23">SUM(G79:G81)</f>
        <v>883825.74</v>
      </c>
      <c r="H78" s="35">
        <f t="shared" si="22"/>
        <v>-73058.299999999988</v>
      </c>
    </row>
    <row r="79" spans="2:12" ht="21" customHeight="1" x14ac:dyDescent="0.25">
      <c r="B79" s="97"/>
      <c r="C79" s="26" t="s">
        <v>61</v>
      </c>
      <c r="D79" s="26"/>
      <c r="F79" s="39">
        <v>111637.51</v>
      </c>
      <c r="G79" s="39">
        <v>111915.51</v>
      </c>
      <c r="H79" s="23">
        <f>+F79-G79</f>
        <v>-278</v>
      </c>
      <c r="L79" s="40"/>
    </row>
    <row r="80" spans="2:12" ht="21" customHeight="1" x14ac:dyDescent="0.25">
      <c r="B80" s="97"/>
      <c r="C80" s="26" t="s">
        <v>60</v>
      </c>
      <c r="D80" s="26"/>
      <c r="F80" s="39">
        <v>697922.36</v>
      </c>
      <c r="G80" s="39">
        <v>761119.23</v>
      </c>
      <c r="H80" s="23">
        <f>+F80-G80</f>
        <v>-63196.869999999995</v>
      </c>
      <c r="J80" s="24"/>
      <c r="L80" s="24"/>
    </row>
    <row r="81" spans="2:8" ht="21" customHeight="1" x14ac:dyDescent="0.25">
      <c r="B81" s="97"/>
      <c r="C81" s="61" t="s">
        <v>62</v>
      </c>
      <c r="D81" s="26"/>
      <c r="E81" s="61"/>
      <c r="F81" s="28">
        <v>1207.57</v>
      </c>
      <c r="G81" s="28">
        <v>10791</v>
      </c>
      <c r="H81" s="23">
        <f>+F81-G81</f>
        <v>-9583.43</v>
      </c>
    </row>
    <row r="82" spans="2:8" ht="21" customHeight="1" x14ac:dyDescent="0.3">
      <c r="B82" s="100"/>
      <c r="C82" s="101"/>
      <c r="D82" s="101"/>
      <c r="E82" s="102" t="s">
        <v>63</v>
      </c>
      <c r="F82" s="35">
        <f t="shared" ref="F82:H82" si="24">F74+F68+F78</f>
        <v>109980560.02</v>
      </c>
      <c r="G82" s="35">
        <f t="shared" ref="G82" si="25">G74+G68+G78</f>
        <v>110062878.73999999</v>
      </c>
      <c r="H82" s="70">
        <f t="shared" si="24"/>
        <v>-82318.72000000003</v>
      </c>
    </row>
    <row r="83" spans="2:8" ht="15.75" x14ac:dyDescent="0.25">
      <c r="B83" s="97"/>
      <c r="C83" s="30"/>
      <c r="D83" s="30"/>
      <c r="E83" s="30"/>
      <c r="F83" s="103"/>
      <c r="G83" s="103"/>
      <c r="H83" s="207"/>
    </row>
    <row r="84" spans="2:8" ht="21" customHeight="1" x14ac:dyDescent="0.25">
      <c r="B84" s="104" t="s">
        <v>8</v>
      </c>
      <c r="C84" s="105"/>
      <c r="D84" s="105"/>
      <c r="E84" s="89"/>
      <c r="F84" s="106"/>
      <c r="G84" s="106"/>
      <c r="H84" s="107"/>
    </row>
    <row r="85" spans="2:8" ht="21" customHeight="1" x14ac:dyDescent="0.3">
      <c r="B85" s="92" t="s">
        <v>9</v>
      </c>
      <c r="C85" s="20"/>
      <c r="D85" s="20"/>
      <c r="E85" s="30"/>
      <c r="F85" s="35">
        <f t="shared" ref="F85:H85" si="26">+F86+F97+F102</f>
        <v>151765613.31999999</v>
      </c>
      <c r="G85" s="35">
        <f t="shared" ref="G85" si="27">+G86+G97+G102</f>
        <v>151453085.31999999</v>
      </c>
      <c r="H85" s="108">
        <f t="shared" si="26"/>
        <v>312528</v>
      </c>
    </row>
    <row r="86" spans="2:8" ht="21" customHeight="1" x14ac:dyDescent="0.3">
      <c r="B86" s="93"/>
      <c r="C86" s="20" t="s">
        <v>64</v>
      </c>
      <c r="D86" s="20"/>
      <c r="E86" s="30"/>
      <c r="F86" s="109">
        <f t="shared" ref="F86:H86" si="28">SUM(F87:F96)</f>
        <v>104059861.63</v>
      </c>
      <c r="G86" s="109">
        <f t="shared" ref="G86" si="29">SUM(G87:G96)</f>
        <v>103747333.63</v>
      </c>
      <c r="H86" s="50">
        <f t="shared" si="28"/>
        <v>312528</v>
      </c>
    </row>
    <row r="87" spans="2:8" ht="21" customHeight="1" x14ac:dyDescent="0.25">
      <c r="B87" s="97"/>
      <c r="C87" s="30"/>
      <c r="D87" s="61" t="s">
        <v>65</v>
      </c>
      <c r="E87" s="61"/>
      <c r="F87" s="110">
        <v>74860853.689999998</v>
      </c>
      <c r="G87" s="110">
        <v>74860853.689999998</v>
      </c>
      <c r="H87" s="56">
        <f>+F87-G87</f>
        <v>0</v>
      </c>
    </row>
    <row r="88" spans="2:8" ht="21" customHeight="1" x14ac:dyDescent="0.25">
      <c r="B88" s="97"/>
      <c r="C88" s="30"/>
      <c r="D88" s="61" t="s">
        <v>66</v>
      </c>
      <c r="E88" s="61"/>
      <c r="F88" s="110">
        <v>4189999.72</v>
      </c>
      <c r="G88" s="110">
        <v>4189999.72</v>
      </c>
      <c r="H88" s="56">
        <f>+F88-G88</f>
        <v>0</v>
      </c>
    </row>
    <row r="89" spans="2:8" ht="21" hidden="1" customHeight="1" x14ac:dyDescent="0.25">
      <c r="B89" s="97"/>
      <c r="C89" s="30"/>
      <c r="D89" s="61" t="s">
        <v>67</v>
      </c>
      <c r="E89" s="61"/>
      <c r="F89" s="110">
        <v>0</v>
      </c>
      <c r="G89" s="110">
        <v>0</v>
      </c>
      <c r="H89" s="56">
        <f t="shared" ref="H89:H95" si="30">+F89-G89</f>
        <v>0</v>
      </c>
    </row>
    <row r="90" spans="2:8" ht="21" customHeight="1" x14ac:dyDescent="0.25">
      <c r="B90" s="97"/>
      <c r="C90" s="30"/>
      <c r="D90" s="61" t="s">
        <v>116</v>
      </c>
      <c r="E90" s="61"/>
      <c r="F90" s="110">
        <v>849569.27</v>
      </c>
      <c r="G90" s="110">
        <v>849569.27</v>
      </c>
      <c r="H90" s="56">
        <f t="shared" si="30"/>
        <v>0</v>
      </c>
    </row>
    <row r="91" spans="2:8" ht="21" customHeight="1" x14ac:dyDescent="0.25">
      <c r="B91" s="97"/>
      <c r="C91" s="30"/>
      <c r="D91" s="61" t="s">
        <v>68</v>
      </c>
      <c r="E91" s="61"/>
      <c r="F91" s="110">
        <v>19531751.719999999</v>
      </c>
      <c r="G91" s="110">
        <v>19219223.719999999</v>
      </c>
      <c r="H91" s="56">
        <f t="shared" si="30"/>
        <v>312528</v>
      </c>
    </row>
    <row r="92" spans="2:8" ht="21" customHeight="1" x14ac:dyDescent="0.25">
      <c r="B92" s="97"/>
      <c r="C92" s="30"/>
      <c r="D92" s="61" t="s">
        <v>69</v>
      </c>
      <c r="E92" s="61"/>
      <c r="F92" s="110">
        <f>2670429.64-F96</f>
        <v>2421927.2800000003</v>
      </c>
      <c r="G92" s="110">
        <f>2670429.64-G96</f>
        <v>2421927.2800000003</v>
      </c>
      <c r="H92" s="56">
        <f t="shared" si="30"/>
        <v>0</v>
      </c>
    </row>
    <row r="93" spans="2:8" ht="21" customHeight="1" x14ac:dyDescent="0.25">
      <c r="B93" s="97"/>
      <c r="C93" s="30"/>
      <c r="D93" s="61" t="s">
        <v>70</v>
      </c>
      <c r="E93" s="61"/>
      <c r="F93" s="110">
        <v>1482067.09</v>
      </c>
      <c r="G93" s="110">
        <v>1482067.09</v>
      </c>
      <c r="H93" s="56">
        <f t="shared" si="30"/>
        <v>0</v>
      </c>
    </row>
    <row r="94" spans="2:8" ht="21" customHeight="1" x14ac:dyDescent="0.25">
      <c r="B94" s="97"/>
      <c r="C94" s="30"/>
      <c r="D94" s="61" t="s">
        <v>112</v>
      </c>
      <c r="E94" s="61"/>
      <c r="F94" s="110">
        <v>475190.5</v>
      </c>
      <c r="G94" s="110">
        <v>475190.5</v>
      </c>
      <c r="H94" s="56">
        <f t="shared" si="30"/>
        <v>0</v>
      </c>
    </row>
    <row r="95" spans="2:8" ht="21" hidden="1" customHeight="1" x14ac:dyDescent="0.25">
      <c r="B95" s="97"/>
      <c r="C95" s="30"/>
      <c r="D95" s="61" t="s">
        <v>121</v>
      </c>
      <c r="E95" s="61"/>
      <c r="F95" s="110">
        <v>0</v>
      </c>
      <c r="G95" s="110">
        <v>0</v>
      </c>
      <c r="H95" s="56">
        <f t="shared" si="30"/>
        <v>0</v>
      </c>
    </row>
    <row r="96" spans="2:8" ht="21" customHeight="1" x14ac:dyDescent="0.25">
      <c r="B96" s="97"/>
      <c r="C96" s="30"/>
      <c r="D96" s="61" t="s">
        <v>99</v>
      </c>
      <c r="E96" s="61"/>
      <c r="F96" s="62">
        <v>248502.36</v>
      </c>
      <c r="G96" s="62">
        <v>248502.36</v>
      </c>
      <c r="H96" s="57">
        <f>+F96-G96</f>
        <v>0</v>
      </c>
    </row>
    <row r="97" spans="2:13" ht="21" customHeight="1" x14ac:dyDescent="0.3">
      <c r="B97" s="97"/>
      <c r="C97" s="20" t="s">
        <v>71</v>
      </c>
      <c r="D97" s="20"/>
      <c r="E97" s="30"/>
      <c r="F97" s="109">
        <f t="shared" ref="F97:H97" si="31">SUM(F98:F100)</f>
        <v>46216987.689999998</v>
      </c>
      <c r="G97" s="109">
        <f t="shared" ref="G97" si="32">SUM(G98:G100)</f>
        <v>46216987.689999998</v>
      </c>
      <c r="H97" s="50">
        <f t="shared" si="31"/>
        <v>0</v>
      </c>
    </row>
    <row r="98" spans="2:13" ht="21" customHeight="1" x14ac:dyDescent="0.25">
      <c r="B98" s="97"/>
      <c r="C98" s="30"/>
      <c r="D98" s="61" t="s">
        <v>72</v>
      </c>
      <c r="E98" s="61"/>
      <c r="F98" s="110">
        <v>14032640.65</v>
      </c>
      <c r="G98" s="110">
        <v>14032640.65</v>
      </c>
      <c r="H98" s="56">
        <f>+F98-G98</f>
        <v>0</v>
      </c>
    </row>
    <row r="99" spans="2:13" ht="21" customHeight="1" x14ac:dyDescent="0.25">
      <c r="B99" s="97"/>
      <c r="C99" s="30"/>
      <c r="D99" s="61" t="s">
        <v>73</v>
      </c>
      <c r="E99" s="61"/>
      <c r="F99" s="110">
        <v>28571428.57</v>
      </c>
      <c r="G99" s="110">
        <v>28571428.57</v>
      </c>
      <c r="H99" s="56">
        <f>+F99-G99</f>
        <v>0</v>
      </c>
    </row>
    <row r="100" spans="2:13" ht="21" customHeight="1" x14ac:dyDescent="0.25">
      <c r="B100" s="97"/>
      <c r="C100" s="30"/>
      <c r="D100" s="61" t="s">
        <v>74</v>
      </c>
      <c r="E100" s="61"/>
      <c r="F100" s="111">
        <v>3612918.47</v>
      </c>
      <c r="G100" s="111">
        <v>3612918.47</v>
      </c>
      <c r="H100" s="76">
        <f>+F100-G100</f>
        <v>0</v>
      </c>
    </row>
    <row r="101" spans="2:13" ht="11.25" customHeight="1" x14ac:dyDescent="0.25">
      <c r="B101" s="97"/>
      <c r="C101" s="30"/>
      <c r="D101" s="61"/>
      <c r="E101" s="61"/>
      <c r="F101" s="110"/>
      <c r="G101" s="110"/>
      <c r="H101" s="59"/>
    </row>
    <row r="102" spans="2:13" ht="21" customHeight="1" x14ac:dyDescent="0.3">
      <c r="B102" s="97"/>
      <c r="C102" s="20" t="s">
        <v>97</v>
      </c>
      <c r="D102" s="61"/>
      <c r="E102" s="61"/>
      <c r="F102" s="109">
        <f>+F103</f>
        <v>1488764</v>
      </c>
      <c r="G102" s="109">
        <f>+G103</f>
        <v>1488764</v>
      </c>
      <c r="H102" s="112">
        <f>+F102-G102</f>
        <v>0</v>
      </c>
    </row>
    <row r="103" spans="2:13" ht="21" customHeight="1" x14ac:dyDescent="0.25">
      <c r="B103" s="97"/>
      <c r="C103" s="30"/>
      <c r="D103" s="61" t="s">
        <v>98</v>
      </c>
      <c r="E103" s="61"/>
      <c r="F103" s="110">
        <v>1488764</v>
      </c>
      <c r="G103" s="110">
        <v>1488764</v>
      </c>
      <c r="H103" s="113">
        <f>+F103-G103</f>
        <v>0</v>
      </c>
    </row>
    <row r="104" spans="2:13" ht="11.25" customHeight="1" x14ac:dyDescent="0.25">
      <c r="B104" s="97"/>
      <c r="C104" s="30"/>
      <c r="D104" s="30"/>
      <c r="E104" s="30"/>
      <c r="F104" s="114"/>
      <c r="G104" s="114"/>
      <c r="H104" s="32"/>
    </row>
    <row r="105" spans="2:13" ht="21" customHeight="1" x14ac:dyDescent="0.3">
      <c r="B105" s="92" t="s">
        <v>10</v>
      </c>
      <c r="C105" s="20"/>
      <c r="D105" s="20"/>
      <c r="E105" s="30"/>
      <c r="F105" s="35">
        <f t="shared" ref="F105:H105" si="33">SUM(F106:F109)</f>
        <v>113176409.33000001</v>
      </c>
      <c r="G105" s="35">
        <f t="shared" ref="G105" si="34">SUM(G106:G109)</f>
        <v>113219551.02000001</v>
      </c>
      <c r="H105" s="35">
        <f t="shared" si="33"/>
        <v>-43141.689999997616</v>
      </c>
      <c r="L105" s="40"/>
    </row>
    <row r="106" spans="2:13" ht="21" customHeight="1" x14ac:dyDescent="0.25">
      <c r="B106" s="97"/>
      <c r="C106" s="61" t="s">
        <v>75</v>
      </c>
      <c r="D106" s="26"/>
      <c r="E106" s="61"/>
      <c r="F106" s="115">
        <v>52290458.630000003</v>
      </c>
      <c r="G106" s="115">
        <v>52333600.32</v>
      </c>
      <c r="H106" s="116">
        <f>+F106-G106</f>
        <v>-43141.689999997616</v>
      </c>
    </row>
    <row r="107" spans="2:13" ht="21" customHeight="1" x14ac:dyDescent="0.25">
      <c r="B107" s="97"/>
      <c r="C107" s="61" t="s">
        <v>76</v>
      </c>
      <c r="D107" s="26"/>
      <c r="E107" s="61"/>
      <c r="F107" s="115">
        <f>50356324.84-1148158.07</f>
        <v>49208166.770000003</v>
      </c>
      <c r="G107" s="115">
        <v>49208166.770000003</v>
      </c>
      <c r="H107" s="116">
        <f>+F107-G107</f>
        <v>0</v>
      </c>
    </row>
    <row r="108" spans="2:13" ht="21" customHeight="1" x14ac:dyDescent="0.25">
      <c r="B108" s="97"/>
      <c r="C108" s="61" t="s">
        <v>92</v>
      </c>
      <c r="D108" s="26"/>
      <c r="E108" s="61"/>
      <c r="F108" s="115">
        <v>11677783.93</v>
      </c>
      <c r="G108" s="115">
        <v>11677783.93</v>
      </c>
      <c r="H108" s="116">
        <f>+F108-G108</f>
        <v>0</v>
      </c>
    </row>
    <row r="109" spans="2:13" ht="21" hidden="1" customHeight="1" x14ac:dyDescent="0.25">
      <c r="B109" s="97"/>
      <c r="C109" s="61" t="s">
        <v>101</v>
      </c>
      <c r="D109" s="26"/>
      <c r="E109" s="61"/>
      <c r="F109" s="39">
        <v>0</v>
      </c>
      <c r="G109" s="39">
        <v>0</v>
      </c>
      <c r="H109" s="23">
        <f>+F109-G109</f>
        <v>0</v>
      </c>
    </row>
    <row r="110" spans="2:13" ht="11.25" customHeight="1" x14ac:dyDescent="0.25">
      <c r="B110" s="97"/>
      <c r="C110" s="30"/>
      <c r="D110" s="30"/>
      <c r="E110" s="30"/>
      <c r="F110" s="114"/>
      <c r="G110" s="114"/>
      <c r="H110" s="114"/>
      <c r="K110" s="24"/>
      <c r="M110" s="1"/>
    </row>
    <row r="111" spans="2:13" ht="21" customHeight="1" x14ac:dyDescent="0.3">
      <c r="B111" s="92" t="s">
        <v>11</v>
      </c>
      <c r="C111" s="20"/>
      <c r="D111" s="20"/>
      <c r="E111" s="30"/>
      <c r="F111" s="117">
        <f t="shared" ref="F111:H111" si="35">F112+F113</f>
        <v>-226933018.34</v>
      </c>
      <c r="G111" s="117">
        <f t="shared" ref="G111" si="36">G112+G113</f>
        <v>-227131133.52000001</v>
      </c>
      <c r="H111" s="117">
        <f t="shared" si="35"/>
        <v>198115.18000000005</v>
      </c>
    </row>
    <row r="112" spans="2:13" ht="21" customHeight="1" x14ac:dyDescent="0.25">
      <c r="B112" s="97"/>
      <c r="C112" s="61" t="s">
        <v>143</v>
      </c>
      <c r="D112" s="26"/>
      <c r="E112" s="61"/>
      <c r="F112" s="115">
        <v>-228076885.62</v>
      </c>
      <c r="G112" s="115">
        <v>-228076885.62</v>
      </c>
      <c r="H112" s="116">
        <f>+F112-G112</f>
        <v>0</v>
      </c>
    </row>
    <row r="113" spans="2:12" ht="21" customHeight="1" x14ac:dyDescent="0.25">
      <c r="B113" s="97"/>
      <c r="C113" s="61" t="s">
        <v>141</v>
      </c>
      <c r="D113" s="26"/>
      <c r="E113" s="61"/>
      <c r="F113" s="41">
        <v>1143867.28</v>
      </c>
      <c r="G113" s="41">
        <v>945752.1</v>
      </c>
      <c r="H113" s="29">
        <f>+F113-G113</f>
        <v>198115.18000000005</v>
      </c>
      <c r="L113" s="24"/>
    </row>
    <row r="114" spans="2:12" ht="21" customHeight="1" x14ac:dyDescent="0.3">
      <c r="B114" s="100"/>
      <c r="C114" s="101"/>
      <c r="D114" s="101"/>
      <c r="E114" s="118" t="s">
        <v>12</v>
      </c>
      <c r="F114" s="17">
        <f t="shared" ref="F114:H114" si="37">F85+F105+F111</f>
        <v>38009004.310000002</v>
      </c>
      <c r="G114" s="17">
        <f t="shared" ref="G114" si="38">G85+G105+G111</f>
        <v>37541502.819999993</v>
      </c>
      <c r="H114" s="17">
        <f t="shared" si="37"/>
        <v>467501.49000000244</v>
      </c>
      <c r="K114" s="24"/>
    </row>
    <row r="115" spans="2:12" ht="15.75" x14ac:dyDescent="0.25">
      <c r="B115" s="97"/>
      <c r="C115" s="30"/>
      <c r="D115" s="30"/>
      <c r="E115" s="30"/>
      <c r="F115" s="32"/>
      <c r="G115" s="32"/>
      <c r="H115" s="119"/>
    </row>
    <row r="116" spans="2:12" ht="21" customHeight="1" thickBot="1" x14ac:dyDescent="0.35">
      <c r="B116" s="104" t="s">
        <v>77</v>
      </c>
      <c r="C116" s="105"/>
      <c r="D116" s="105"/>
      <c r="E116" s="105"/>
      <c r="F116" s="120">
        <f>F114+F82</f>
        <v>147989564.32999998</v>
      </c>
      <c r="G116" s="120">
        <f>G114+G82</f>
        <v>147604381.56</v>
      </c>
      <c r="H116" s="120">
        <f>H114+H82</f>
        <v>385182.77000000241</v>
      </c>
    </row>
    <row r="117" spans="2:12" ht="15" x14ac:dyDescent="0.25">
      <c r="B117" s="121"/>
      <c r="C117" s="121"/>
      <c r="D117" s="121"/>
      <c r="E117" s="121"/>
      <c r="F117" s="121"/>
      <c r="G117" s="121"/>
      <c r="H117" s="121"/>
    </row>
    <row r="118" spans="2:12" ht="15" x14ac:dyDescent="0.25">
      <c r="B118" s="121"/>
      <c r="C118" s="121"/>
      <c r="D118" s="121"/>
      <c r="E118" s="121"/>
      <c r="F118" s="121"/>
      <c r="G118" s="121"/>
      <c r="H118" s="121"/>
    </row>
    <row r="119" spans="2:12" ht="15" x14ac:dyDescent="0.25">
      <c r="B119" s="121"/>
      <c r="C119" s="121"/>
      <c r="D119" s="121"/>
      <c r="E119" s="121"/>
      <c r="F119" s="121"/>
      <c r="G119" s="121"/>
      <c r="H119" s="121"/>
    </row>
    <row r="120" spans="2:12" ht="15" x14ac:dyDescent="0.25">
      <c r="B120" s="121"/>
      <c r="C120" s="121"/>
      <c r="D120" s="121"/>
      <c r="E120" s="121"/>
      <c r="F120" s="121"/>
      <c r="G120" s="121"/>
      <c r="H120" s="121"/>
    </row>
    <row r="121" spans="2:12" ht="15" x14ac:dyDescent="0.25">
      <c r="B121" s="3"/>
      <c r="C121" s="3"/>
      <c r="D121" s="3"/>
      <c r="E121" s="3"/>
      <c r="F121" s="122"/>
      <c r="G121" s="122"/>
      <c r="H121" s="122"/>
    </row>
    <row r="122" spans="2:12" s="123" customFormat="1" ht="51" customHeight="1" x14ac:dyDescent="0.25">
      <c r="B122" s="262" t="s">
        <v>144</v>
      </c>
      <c r="C122" s="262"/>
      <c r="D122" s="262"/>
      <c r="E122" s="262"/>
      <c r="F122" s="262"/>
      <c r="G122" s="262"/>
      <c r="H122" s="262"/>
    </row>
    <row r="123" spans="2:12" ht="15" x14ac:dyDescent="0.25">
      <c r="B123" s="3"/>
      <c r="C123" s="3"/>
      <c r="D123" s="3"/>
      <c r="E123" s="3"/>
      <c r="F123" s="122"/>
      <c r="G123" s="122"/>
      <c r="H123" s="122"/>
    </row>
    <row r="124" spans="2:12" ht="15" x14ac:dyDescent="0.25">
      <c r="B124" s="3"/>
      <c r="C124" s="3"/>
      <c r="D124" s="3"/>
      <c r="E124" s="3"/>
      <c r="F124" s="122"/>
      <c r="G124" s="122"/>
      <c r="H124" s="122"/>
    </row>
    <row r="125" spans="2:12" ht="15" x14ac:dyDescent="0.25">
      <c r="B125" s="3"/>
      <c r="C125" s="3"/>
      <c r="D125" s="3"/>
      <c r="E125" s="3"/>
      <c r="F125" s="3"/>
      <c r="G125" s="3"/>
      <c r="H125" s="3"/>
    </row>
    <row r="126" spans="2:12" x14ac:dyDescent="0.2">
      <c r="F126" s="124"/>
    </row>
    <row r="132" spans="8:8" x14ac:dyDescent="0.2">
      <c r="H132" s="1"/>
    </row>
    <row r="134" spans="8:8" x14ac:dyDescent="0.2">
      <c r="H134" s="40"/>
    </row>
  </sheetData>
  <mergeCells count="6">
    <mergeCell ref="B122:H122"/>
    <mergeCell ref="B7:H7"/>
    <mergeCell ref="B65:H65"/>
    <mergeCell ref="B4:H4"/>
    <mergeCell ref="B5:H5"/>
    <mergeCell ref="B6:H6"/>
  </mergeCells>
  <phoneticPr fontId="2" type="noConversion"/>
  <printOptions horizontalCentered="1"/>
  <pageMargins left="0.11811023622047245" right="0.11811023622047245" top="0.43307086614173229" bottom="0.27559055118110237" header="0" footer="0"/>
  <pageSetup scale="63" fitToHeight="2" orientation="portrait" r:id="rId1"/>
  <headerFooter alignWithMargins="0"/>
  <rowBreaks count="1" manualBreakCount="1">
    <brk id="64" max="16383" man="1"/>
  </rowBreaks>
  <ignoredErrors>
    <ignoredError sqref="H107 H102 H97 H68 H50 H40 H36 H31" formula="1"/>
    <ignoredError sqref="F67 F9" numberStoredAsText="1"/>
    <ignoredError sqref="F40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Balance Resumido</vt:lpstr>
      <vt:lpstr>Resultados de Resultado</vt:lpstr>
      <vt:lpstr>Balance General</vt:lpstr>
      <vt:lpstr>'Balance General'!Área_de_impresión</vt:lpstr>
      <vt:lpstr>'Balance Resumido'!Área_de_impresión</vt:lpstr>
      <vt:lpstr>'Balance General'!Títulos_a_imprimir</vt:lpstr>
    </vt:vector>
  </TitlesOfParts>
  <Company>FOSAFFI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Estados Financieros Oficiales</dc:title>
  <dc:creator>FOSAFFI</dc:creator>
  <cp:lastModifiedBy>Yisel Villegas</cp:lastModifiedBy>
  <cp:lastPrinted>2021-06-25T14:26:54Z</cp:lastPrinted>
  <dcterms:created xsi:type="dcterms:W3CDTF">2004-04-13T04:53:39Z</dcterms:created>
  <dcterms:modified xsi:type="dcterms:W3CDTF">2021-06-25T15:33:57Z</dcterms:modified>
</cp:coreProperties>
</file>