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19\PORTAL DE TRANSPARENCIA 2019\ACTUALIZACION A DIC. DE 2018\CONTA\"/>
    </mc:Choice>
  </mc:AlternateContent>
  <xr:revisionPtr revIDLastSave="0" documentId="13_ncr:1_{F8AEC1C1-6CA0-4AFD-AA7D-138D87241942}" xr6:coauthVersionLast="40" xr6:coauthVersionMax="40" xr10:uidLastSave="{00000000-0000-0000-0000-000000000000}"/>
  <bookViews>
    <workbookView xWindow="-120" yWindow="-120" windowWidth="29040" windowHeight="15840" tabRatio="663" activeTab="2" xr2:uid="{00000000-000D-0000-FFFF-FFFF00000000}"/>
  </bookViews>
  <sheets>
    <sheet name="Balance-Anexo1" sheetId="1" r:id="rId1"/>
    <sheet name="Resultados-Anexo2A" sheetId="6" r:id="rId2"/>
    <sheet name="Balance-Anexo1A" sheetId="5" r:id="rId3"/>
  </sheets>
  <definedNames>
    <definedName name="_xlnm.Print_Area" localSheetId="0">'Balance-Anexo1'!$B$2:$Q$54</definedName>
    <definedName name="_xlnm.Print_Area" localSheetId="2">'Balance-Anexo1A'!$A$2:$H$120</definedName>
    <definedName name="_xlnm.Print_Titles" localSheetId="2">'Balance-Anexo1A'!$2:$5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6" l="1"/>
  <c r="G109" i="5" l="1"/>
  <c r="G105" i="5"/>
  <c r="G103" i="5"/>
  <c r="G100" i="5"/>
  <c r="G95" i="5"/>
  <c r="G84" i="5"/>
  <c r="G76" i="5"/>
  <c r="G72" i="5"/>
  <c r="G66" i="5"/>
  <c r="G58" i="5"/>
  <c r="G51" i="5"/>
  <c r="G48" i="5"/>
  <c r="G45" i="5" s="1"/>
  <c r="G38" i="5"/>
  <c r="G34" i="5"/>
  <c r="G29" i="5"/>
  <c r="G24" i="5"/>
  <c r="G23" i="5"/>
  <c r="G22" i="5" s="1"/>
  <c r="G19" i="5"/>
  <c r="G14" i="5" s="1"/>
  <c r="G8" i="5"/>
  <c r="G80" i="5" l="1"/>
  <c r="G83" i="5"/>
  <c r="D10" i="6" l="1"/>
  <c r="F32" i="6" l="1"/>
  <c r="H9" i="5" l="1"/>
  <c r="E35" i="6" l="1"/>
  <c r="F36" i="6" l="1"/>
  <c r="D35" i="6" l="1"/>
  <c r="E28" i="6" l="1"/>
  <c r="F38" i="6"/>
  <c r="D28" i="6" l="1"/>
  <c r="F105" i="5" l="1"/>
  <c r="H52" i="5"/>
  <c r="H53" i="5"/>
  <c r="H54" i="5"/>
  <c r="H55" i="5"/>
  <c r="H56" i="5"/>
  <c r="F15" i="6"/>
  <c r="F14" i="6"/>
  <c r="H106" i="5"/>
  <c r="L19" i="1"/>
  <c r="L17" i="1"/>
  <c r="F29" i="6"/>
  <c r="E18" i="6"/>
  <c r="E40" i="6"/>
  <c r="E10" i="6"/>
  <c r="L27" i="1"/>
  <c r="L18" i="1"/>
  <c r="L16" i="1"/>
  <c r="L15" i="1"/>
  <c r="L14" i="1"/>
  <c r="L36" i="1"/>
  <c r="H67" i="5"/>
  <c r="H101" i="5"/>
  <c r="L37" i="1"/>
  <c r="I37" i="1"/>
  <c r="I36" i="1"/>
  <c r="F100" i="5"/>
  <c r="H100" i="5" s="1"/>
  <c r="F95" i="5"/>
  <c r="F66" i="5"/>
  <c r="I26" i="1" s="1"/>
  <c r="F72" i="5"/>
  <c r="I27" i="1" s="1"/>
  <c r="H27" i="5"/>
  <c r="H32" i="5"/>
  <c r="H110" i="5"/>
  <c r="H107" i="5"/>
  <c r="H104" i="5"/>
  <c r="H85" i="5"/>
  <c r="H86" i="5"/>
  <c r="H87" i="5"/>
  <c r="H88" i="5"/>
  <c r="H89" i="5"/>
  <c r="H90" i="5"/>
  <c r="H91" i="5"/>
  <c r="H92" i="5"/>
  <c r="H93" i="5"/>
  <c r="H96" i="5"/>
  <c r="H97" i="5"/>
  <c r="H98" i="5"/>
  <c r="H69" i="5"/>
  <c r="H68" i="5"/>
  <c r="H70" i="5"/>
  <c r="H73" i="5"/>
  <c r="H74" i="5"/>
  <c r="H77" i="5"/>
  <c r="H79" i="5"/>
  <c r="H30" i="5"/>
  <c r="H31" i="5"/>
  <c r="H33" i="5"/>
  <c r="H25" i="5"/>
  <c r="H26" i="5"/>
  <c r="H28" i="5"/>
  <c r="H40" i="5"/>
  <c r="H41" i="5"/>
  <c r="H42" i="5"/>
  <c r="H35" i="5"/>
  <c r="H36" i="5"/>
  <c r="H37" i="5"/>
  <c r="H43" i="5"/>
  <c r="H49" i="5"/>
  <c r="H46" i="5"/>
  <c r="H47" i="5"/>
  <c r="H10" i="5"/>
  <c r="H11" i="5"/>
  <c r="H12" i="5"/>
  <c r="H15" i="5"/>
  <c r="H16" i="5"/>
  <c r="H17" i="5"/>
  <c r="H18" i="5"/>
  <c r="H20" i="5"/>
  <c r="H59" i="5"/>
  <c r="H60" i="5"/>
  <c r="L35" i="1"/>
  <c r="F24" i="5"/>
  <c r="F29" i="5"/>
  <c r="F38" i="5"/>
  <c r="F34" i="5"/>
  <c r="F8" i="5"/>
  <c r="I14" i="1" s="1"/>
  <c r="F19" i="5"/>
  <c r="F14" i="5" s="1"/>
  <c r="I15" i="1" s="1"/>
  <c r="F48" i="5"/>
  <c r="F45" i="5" s="1"/>
  <c r="I17" i="1" s="1"/>
  <c r="F51" i="5"/>
  <c r="I18" i="1" s="1"/>
  <c r="F58" i="5"/>
  <c r="I19" i="1" s="1"/>
  <c r="D18" i="6"/>
  <c r="F11" i="6"/>
  <c r="F12" i="6"/>
  <c r="F13" i="6"/>
  <c r="F16" i="6"/>
  <c r="F19" i="6"/>
  <c r="F20" i="6"/>
  <c r="F21" i="6"/>
  <c r="F30" i="6"/>
  <c r="F37" i="6"/>
  <c r="F35" i="6" s="1"/>
  <c r="H111" i="5"/>
  <c r="F109" i="5"/>
  <c r="H39" i="5"/>
  <c r="F31" i="6"/>
  <c r="F84" i="5"/>
  <c r="F76" i="5"/>
  <c r="L28" i="1"/>
  <c r="H78" i="5"/>
  <c r="H94" i="5"/>
  <c r="E24" i="6" l="1"/>
  <c r="E43" i="6" s="1"/>
  <c r="L26" i="1"/>
  <c r="N26" i="1" s="1"/>
  <c r="H72" i="5"/>
  <c r="F83" i="5"/>
  <c r="I34" i="1" s="1"/>
  <c r="H95" i="5"/>
  <c r="H105" i="5"/>
  <c r="H103" i="5" s="1"/>
  <c r="F103" i="5"/>
  <c r="I35" i="1" s="1"/>
  <c r="N14" i="1"/>
  <c r="N15" i="1"/>
  <c r="N37" i="1"/>
  <c r="N36" i="1"/>
  <c r="N27" i="1"/>
  <c r="N19" i="1"/>
  <c r="N18" i="1"/>
  <c r="N17" i="1"/>
  <c r="F28" i="6"/>
  <c r="F40" i="6" s="1"/>
  <c r="F18" i="6"/>
  <c r="D40" i="6"/>
  <c r="H19" i="5"/>
  <c r="H14" i="5" s="1"/>
  <c r="H58" i="5"/>
  <c r="H51" i="5"/>
  <c r="H38" i="5"/>
  <c r="H34" i="5"/>
  <c r="H24" i="5"/>
  <c r="D24" i="6"/>
  <c r="F10" i="6"/>
  <c r="H109" i="5"/>
  <c r="H48" i="5"/>
  <c r="H45" i="5" s="1"/>
  <c r="H29" i="5"/>
  <c r="F23" i="5"/>
  <c r="F22" i="5" s="1"/>
  <c r="F61" i="5" s="1"/>
  <c r="I28" i="1"/>
  <c r="F80" i="5"/>
  <c r="G61" i="5"/>
  <c r="H8" i="5"/>
  <c r="L21" i="1"/>
  <c r="G112" i="5"/>
  <c r="L34" i="1"/>
  <c r="H76" i="5"/>
  <c r="H66" i="5"/>
  <c r="H84" i="5"/>
  <c r="L30" i="1" l="1"/>
  <c r="H83" i="5"/>
  <c r="H112" i="5" s="1"/>
  <c r="G114" i="5"/>
  <c r="F112" i="5"/>
  <c r="F114" i="5" s="1"/>
  <c r="N35" i="1"/>
  <c r="I30" i="1"/>
  <c r="I39" i="1"/>
  <c r="N28" i="1"/>
  <c r="N30" i="1" s="1"/>
  <c r="L39" i="1"/>
  <c r="N34" i="1"/>
  <c r="F24" i="6"/>
  <c r="F43" i="6" s="1"/>
  <c r="D43" i="6"/>
  <c r="H23" i="5"/>
  <c r="H22" i="5" s="1"/>
  <c r="H80" i="5"/>
  <c r="I16" i="1"/>
  <c r="H61" i="5"/>
  <c r="L42" i="1" l="1"/>
  <c r="N39" i="1"/>
  <c r="N42" i="1" s="1"/>
  <c r="I42" i="1"/>
  <c r="H114" i="5"/>
  <c r="I21" i="1"/>
  <c r="N16" i="1"/>
  <c r="N21" i="1" s="1"/>
</calcChain>
</file>

<file path=xl/sharedStrings.xml><?xml version="1.0" encoding="utf-8"?>
<sst xmlns="http://schemas.openxmlformats.org/spreadsheetml/2006/main" count="175" uniqueCount="154">
  <si>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</si>
  <si>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</si>
  <si>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</si>
  <si>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</si>
  <si>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</si>
  <si>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</si>
  <si>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</si>
  <si>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</si>
  <si>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</si>
  <si>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</si>
  <si>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</si>
  <si>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</si>
  <si>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</si>
  <si>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BALANCE  GENERAL</t>
  </si>
  <si>
    <t>(EN U.S. DOLARES)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</si>
  <si>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</si>
  <si>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</si>
  <si>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</si>
  <si>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</si>
  <si>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</si>
  <si>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</si>
  <si>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</si>
  <si>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</si>
  <si>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</si>
  <si>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</si>
  <si>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</si>
  <si>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</si>
  <si>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</si>
  <si>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</si>
  <si>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</si>
  <si>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</si>
  <si>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</si>
  <si>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</si>
  <si>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</si>
  <si>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</si>
  <si>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</si>
  <si>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</si>
  <si>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</si>
  <si>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</si>
  <si>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</si>
  <si>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</si>
  <si>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</si>
  <si>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</si>
  <si>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</si>
  <si>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</si>
  <si>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</si>
  <si>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</si>
  <si>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</si>
  <si>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</si>
  <si>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</si>
  <si>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</si>
  <si>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</si>
  <si>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</si>
  <si>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</si>
  <si>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</si>
  <si>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</si>
  <si>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</si>
  <si>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</si>
  <si>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</si>
  <si>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</si>
  <si>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</si>
  <si>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</si>
  <si>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</si>
  <si>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</si>
  <si>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</si>
  <si>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</si>
  <si>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</si>
  <si>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</si>
  <si>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</si>
  <si>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</si>
  <si>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</si>
  <si>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</si>
  <si>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</si>
  <si>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</si>
  <si>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</si>
  <si>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Aportaciones BCR-Equipo de Cómputación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</si>
  <si>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</si>
  <si>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</si>
  <si>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</si>
  <si>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</si>
  <si>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</si>
  <si>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</si>
  <si>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</si>
  <si>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</si>
  <si>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</si>
  <si>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ESTADO DE RESULTADOS</t>
  </si>
  <si>
    <t>(En US Dólares)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</si>
  <si>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</si>
  <si>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</si>
  <si>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</si>
  <si>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</si>
  <si>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</si>
  <si>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</si>
  <si>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</si>
  <si>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</si>
  <si>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</si>
  <si>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</si>
  <si>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</si>
  <si>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</si>
  <si>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</si>
  <si>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</si>
  <si>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</si>
  <si>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</si>
  <si>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</si>
  <si>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</si>
  <si>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</si>
  <si>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</si>
  <si>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</si>
  <si>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>Utilidad (Pérdida) Acumulada Ejercicios Anteriores</t>
  </si>
  <si>
    <t xml:space="preserve"> Otros Aportes BCR</t>
  </si>
  <si>
    <t>Cuentas por Pagar por Recup.  de Cartera</t>
  </si>
  <si>
    <t>Superavit  No Realizado por Revaluación de Activos Extraordinarios</t>
  </si>
  <si>
    <t>Utilidad (Pérdida) del Ejercicio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</si>
  <si>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</si>
  <si>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</si>
  <si>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</si>
  <si>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</si>
  <si>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UTILIDAD ( PÉRDIDA ) DEL EJERCICIO</t>
  </si>
  <si>
    <t>Pérdida por Aplicación de Decretos</t>
  </si>
  <si>
    <t>Reserva de Saneamiento Créditos Forestales DL No.677</t>
  </si>
  <si>
    <t>Variación del Período</t>
  </si>
  <si>
    <t xml:space="preserve">          FONDO DE SANEAMIENTO Y FORTALECIMIENTO FINANCIERO</t>
  </si>
  <si>
    <t xml:space="preserve">Otros Gastos </t>
  </si>
  <si>
    <t>Variación</t>
  </si>
  <si>
    <t xml:space="preserve">Superávit o Déficit </t>
  </si>
  <si>
    <t>Diciembre 2017</t>
  </si>
  <si>
    <t xml:space="preserve">GASTOS DE OPERACIÓN </t>
  </si>
  <si>
    <t xml:space="preserve">Otros Ingresos </t>
  </si>
  <si>
    <t xml:space="preserve">Variación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</si>
  <si>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</si>
  <si>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</si>
  <si>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Diciembre 2018</t>
  </si>
  <si>
    <t xml:space="preserve"> Presidente                       Gerente General                    Jefe Sección Contabilidad y Finanzas        Auditoría Externa</t>
  </si>
  <si>
    <t>Presidente                           Gerente General                        Jefe Sección Contabilidad y Finanzas            Auditoría Externa</t>
  </si>
  <si>
    <t>Al  31 de Diciembre de 2018</t>
  </si>
  <si>
    <t>Presidente                         Gerente General                      Jefe Sección Contabilidad y Finanzas            Auditoría Externa</t>
  </si>
  <si>
    <t>Efectivo y Equivalentes   (Nota 4)</t>
  </si>
  <si>
    <t>Inversiones Financieras   (Nota 5)</t>
  </si>
  <si>
    <t>Cartera de Préstamos - netos   (Nota 6)</t>
  </si>
  <si>
    <t>Activos extraordinarios - neto   (Nota 7)</t>
  </si>
  <si>
    <t>Propiedad, Planta y Equipo - neto  (Nota 9)</t>
  </si>
  <si>
    <t>Otros Activos  (Nota 8)</t>
  </si>
  <si>
    <t>Cuentas por pagar  (Nota 10)</t>
  </si>
  <si>
    <t>Obligaciones con Banco Central de Reserva  (Nota 11)</t>
  </si>
  <si>
    <t>Otros Pasivos  (Nota 12)</t>
  </si>
  <si>
    <t>Patrimonio  (Nota 13)</t>
  </si>
  <si>
    <t>Pasivo</t>
  </si>
  <si>
    <t>INGRESOS DE OPERACIÓN  (Nota 14)</t>
  </si>
  <si>
    <t>INGRESOS NO DE OPERACIÓN (Nota 15)</t>
  </si>
  <si>
    <t>Gastos de Funcionamiento  (Nota 16)</t>
  </si>
  <si>
    <t>Gastos de  Activos Extraordinarios  (Nota 17)</t>
  </si>
  <si>
    <t>Gestión de Recuperación y Comercialización (Nota 18)</t>
  </si>
  <si>
    <t>Gastos por Constitución de Reservas (Nota 19)</t>
  </si>
  <si>
    <r>
      <t xml:space="preserve">OTROS GASTOS </t>
    </r>
    <r>
      <rPr>
        <b/>
        <sz val="10"/>
        <rFont val="Calibri"/>
        <family val="2"/>
      </rPr>
      <t xml:space="preserve"> </t>
    </r>
    <r>
      <rPr>
        <b/>
        <sz val="12"/>
        <rFont val="Calibri"/>
        <family val="2"/>
      </rPr>
      <t>(Nota 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</si>
</sst>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&quot;US$&quot;\ * #,##0.00_);_(&quot;US$&quot;\ * \(#,##0.00\);_(&quot;US$&quot;\ * &quot;-&quot;??_);_(@_)"/>
    <numFmt numFmtId="165" formatCode="_(* #,##0_);_(* \(#,##0\);_(* &quot;-&quot;??_);_(@_)"/>
    <numFmt numFmtId="167" formatCode="_(* #,##0.00_);_(* \(#,##0.00\);_(* &quot;0.00&quot;_);_(@_)"/>
    <numFmt numFmtId="168" formatCode="0_);\(0\)"/>
    <numFmt numFmtId="169" formatCode="0.0%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64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164" fontId="11" fillId="0" borderId="0" applyFont="0" applyFill="0" applyBorder="0" applyAlignment="0" applyProtection="0"/>
  </cellStyleXfs>
  <cellXfs count="291">
    <xf numFmtId="0" fontId="0" fillId="0" borderId="0" xfId="0"/>
    <xf numFmtId="43" fontId="12" fillId="0" borderId="0" xfId="1" applyFont="1"/>
    <xf numFmtId="0" fontId="12" fillId="0" borderId="0" xfId="0" applyFont="1" applyFill="1"/>
    <xf numFmtId="0" fontId="13" fillId="0" borderId="0" xfId="0" applyFont="1" applyFill="1"/>
    <xf numFmtId="0" fontId="12" fillId="0" borderId="0" xfId="0" applyFont="1"/>
    <xf numFmtId="167" fontId="14" fillId="0" borderId="24" xfId="0" applyNumberFormat="1" applyFont="1" applyFill="1" applyBorder="1"/>
    <xf numFmtId="167" fontId="14" fillId="0" borderId="18" xfId="0" applyNumberFormat="1" applyFont="1" applyFill="1" applyBorder="1"/>
    <xf numFmtId="167" fontId="14" fillId="0" borderId="25" xfId="0" applyNumberFormat="1" applyFont="1" applyFill="1" applyBorder="1"/>
    <xf numFmtId="49" fontId="15" fillId="0" borderId="26" xfId="0" applyNumberFormat="1" applyFont="1" applyFill="1" applyBorder="1" applyAlignment="1" applyProtection="1">
      <alignment horizontal="center" vertical="center" wrapText="1"/>
    </xf>
    <xf numFmtId="167" fontId="15" fillId="0" borderId="27" xfId="0" applyNumberFormat="1" applyFont="1" applyFill="1" applyBorder="1" applyAlignment="1" applyProtection="1">
      <alignment horizontal="centerContinuous" wrapText="1"/>
    </xf>
    <xf numFmtId="167" fontId="14" fillId="0" borderId="28" xfId="0" applyNumberFormat="1" applyFont="1" applyFill="1" applyBorder="1" applyAlignment="1" applyProtection="1">
      <alignment horizontal="centerContinuous"/>
    </xf>
    <xf numFmtId="167" fontId="14" fillId="0" borderId="0" xfId="0" applyNumberFormat="1" applyFont="1" applyFill="1" applyBorder="1" applyAlignment="1" applyProtection="1">
      <alignment horizontal="centerContinuous"/>
    </xf>
    <xf numFmtId="167" fontId="14" fillId="0" borderId="29" xfId="0" applyNumberFormat="1" applyFont="1" applyFill="1" applyBorder="1" applyAlignment="1">
      <alignment horizontal="centerContinuous"/>
    </xf>
    <xf numFmtId="167" fontId="14" fillId="0" borderId="23" xfId="0" applyNumberFormat="1" applyFont="1" applyFill="1" applyBorder="1" applyAlignment="1" applyProtection="1">
      <alignment horizontal="centerContinuous" vertical="center"/>
    </xf>
    <xf numFmtId="168" fontId="15" fillId="0" borderId="30" xfId="0" applyNumberFormat="1" applyFont="1" applyFill="1" applyBorder="1" applyAlignment="1" applyProtection="1">
      <alignment horizontal="centerContinuous" vertical="center"/>
    </xf>
    <xf numFmtId="167" fontId="14" fillId="0" borderId="22" xfId="0" applyNumberFormat="1" applyFont="1" applyFill="1" applyBorder="1" applyAlignment="1" applyProtection="1">
      <alignment horizontal="centerContinuous" vertical="center"/>
    </xf>
    <xf numFmtId="167" fontId="20" fillId="0" borderId="9" xfId="0" applyNumberFormat="1" applyFont="1" applyFill="1" applyBorder="1" applyAlignment="1" applyProtection="1">
      <alignment horizontal="left"/>
    </xf>
    <xf numFmtId="167" fontId="21" fillId="0" borderId="10" xfId="0" applyNumberFormat="1" applyFont="1" applyFill="1" applyBorder="1" applyAlignment="1" applyProtection="1">
      <alignment horizontal="left"/>
    </xf>
    <xf numFmtId="167" fontId="15" fillId="0" borderId="11" xfId="0" applyNumberFormat="1" applyFont="1" applyFill="1" applyBorder="1"/>
    <xf numFmtId="167" fontId="18" fillId="0" borderId="23" xfId="0" applyNumberFormat="1" applyFont="1" applyFill="1" applyBorder="1" applyProtection="1"/>
    <xf numFmtId="167" fontId="21" fillId="0" borderId="12" xfId="0" applyNumberFormat="1" applyFont="1" applyFill="1" applyBorder="1" applyAlignment="1" applyProtection="1">
      <alignment horizontal="left"/>
    </xf>
    <xf numFmtId="167" fontId="17" fillId="0" borderId="29" xfId="0" applyNumberFormat="1" applyFont="1" applyFill="1" applyBorder="1" applyAlignment="1" applyProtection="1">
      <alignment horizontal="left"/>
    </xf>
    <xf numFmtId="167" fontId="21" fillId="0" borderId="0" xfId="0" applyNumberFormat="1" applyFont="1" applyFill="1" applyBorder="1" applyAlignment="1" applyProtection="1">
      <alignment horizontal="left"/>
    </xf>
    <xf numFmtId="167" fontId="15" fillId="0" borderId="13" xfId="0" applyNumberFormat="1" applyFont="1" applyFill="1" applyBorder="1" applyAlignment="1" applyProtection="1">
      <alignment horizontal="left"/>
    </xf>
    <xf numFmtId="167" fontId="17" fillId="0" borderId="19" xfId="0" applyNumberFormat="1" applyFont="1" applyFill="1" applyBorder="1" applyAlignment="1" applyProtection="1">
      <alignment horizontal="right"/>
    </xf>
    <xf numFmtId="167" fontId="17" fillId="0" borderId="29" xfId="0" applyNumberFormat="1" applyFont="1" applyFill="1" applyBorder="1" applyProtection="1"/>
    <xf numFmtId="167" fontId="12" fillId="0" borderId="0" xfId="0" applyNumberFormat="1" applyFont="1"/>
    <xf numFmtId="167" fontId="15" fillId="0" borderId="12" xfId="0" applyNumberFormat="1" applyFont="1" applyFill="1" applyBorder="1"/>
    <xf numFmtId="167" fontId="17" fillId="0" borderId="0" xfId="0" applyNumberFormat="1" applyFont="1" applyFill="1" applyBorder="1"/>
    <xf numFmtId="167" fontId="17" fillId="0" borderId="22" xfId="0" applyNumberFormat="1" applyFont="1" applyFill="1" applyBorder="1" applyAlignment="1" applyProtection="1">
      <alignment horizontal="right"/>
    </xf>
    <xf numFmtId="167" fontId="17" fillId="0" borderId="31" xfId="0" applyNumberFormat="1" applyFont="1" applyFill="1" applyBorder="1" applyProtection="1"/>
    <xf numFmtId="167" fontId="17" fillId="0" borderId="32" xfId="0" applyNumberFormat="1" applyFont="1" applyFill="1" applyBorder="1" applyProtection="1"/>
    <xf numFmtId="167" fontId="15" fillId="0" borderId="0" xfId="0" applyNumberFormat="1" applyFont="1" applyFill="1" applyBorder="1"/>
    <xf numFmtId="167" fontId="15" fillId="0" borderId="13" xfId="0" applyNumberFormat="1" applyFont="1" applyFill="1" applyBorder="1"/>
    <xf numFmtId="167" fontId="15" fillId="0" borderId="19" xfId="0" applyNumberFormat="1" applyFont="1" applyFill="1" applyBorder="1"/>
    <xf numFmtId="167" fontId="15" fillId="0" borderId="29" xfId="0" applyNumberFormat="1" applyFont="1" applyFill="1" applyBorder="1"/>
    <xf numFmtId="167" fontId="20" fillId="0" borderId="12" xfId="0" applyNumberFormat="1" applyFont="1" applyFill="1" applyBorder="1" applyAlignment="1" applyProtection="1">
      <alignment horizontal="left"/>
    </xf>
    <xf numFmtId="167" fontId="18" fillId="0" borderId="22" xfId="0" applyNumberFormat="1" applyFont="1" applyFill="1" applyBorder="1" applyProtection="1"/>
    <xf numFmtId="167" fontId="15" fillId="0" borderId="0" xfId="0" applyNumberFormat="1" applyFont="1" applyFill="1" applyBorder="1" applyAlignment="1" applyProtection="1">
      <alignment horizontal="left"/>
    </xf>
    <xf numFmtId="167" fontId="17" fillId="0" borderId="13" xfId="0" applyNumberFormat="1" applyFont="1" applyFill="1" applyBorder="1" applyAlignment="1" applyProtection="1">
      <alignment horizontal="left"/>
    </xf>
    <xf numFmtId="167" fontId="17" fillId="0" borderId="19" xfId="0" applyNumberFormat="1" applyFont="1" applyFill="1" applyBorder="1" applyProtection="1"/>
    <xf numFmtId="43" fontId="12" fillId="0" borderId="0" xfId="0" applyNumberFormat="1" applyFont="1"/>
    <xf numFmtId="167" fontId="17" fillId="0" borderId="22" xfId="0" applyNumberFormat="1" applyFont="1" applyFill="1" applyBorder="1" applyProtection="1"/>
    <xf numFmtId="167" fontId="17" fillId="0" borderId="33" xfId="0" applyNumberFormat="1" applyFont="1" applyFill="1" applyBorder="1" applyProtection="1"/>
    <xf numFmtId="167" fontId="22" fillId="0" borderId="0" xfId="0" applyNumberFormat="1" applyFont="1" applyFill="1" applyBorder="1" applyAlignment="1" applyProtection="1">
      <alignment horizontal="left"/>
    </xf>
    <xf numFmtId="167" fontId="22" fillId="0" borderId="13" xfId="0" applyNumberFormat="1" applyFont="1" applyFill="1" applyBorder="1" applyAlignment="1" applyProtection="1">
      <alignment horizontal="left"/>
    </xf>
    <xf numFmtId="167" fontId="17" fillId="0" borderId="22" xfId="1" applyNumberFormat="1" applyFont="1" applyFill="1" applyBorder="1" applyProtection="1"/>
    <xf numFmtId="167" fontId="15" fillId="0" borderId="19" xfId="0" applyNumberFormat="1" applyFont="1" applyFill="1" applyBorder="1" applyProtection="1"/>
    <xf numFmtId="167" fontId="15" fillId="0" borderId="29" xfId="0" applyNumberFormat="1" applyFont="1" applyFill="1" applyBorder="1" applyProtection="1"/>
    <xf numFmtId="167" fontId="18" fillId="0" borderId="19" xfId="0" applyNumberFormat="1" applyFont="1" applyFill="1" applyBorder="1" applyProtection="1"/>
    <xf numFmtId="167" fontId="18" fillId="0" borderId="12" xfId="0" applyNumberFormat="1" applyFont="1" applyFill="1" applyBorder="1"/>
    <xf numFmtId="167" fontId="15" fillId="0" borderId="29" xfId="0" applyNumberFormat="1" applyFont="1" applyFill="1" applyBorder="1" applyAlignment="1">
      <alignment horizontal="left"/>
    </xf>
    <xf numFmtId="0" fontId="12" fillId="0" borderId="0" xfId="0" applyFont="1" applyFill="1" applyBorder="1"/>
    <xf numFmtId="0" fontId="12" fillId="0" borderId="13" xfId="0" applyFont="1" applyFill="1" applyBorder="1"/>
    <xf numFmtId="167" fontId="23" fillId="0" borderId="27" xfId="0" applyNumberFormat="1" applyFont="1" applyFill="1" applyBorder="1" applyProtection="1"/>
    <xf numFmtId="0" fontId="12" fillId="0" borderId="34" xfId="0" applyFont="1" applyFill="1" applyBorder="1"/>
    <xf numFmtId="167" fontId="23" fillId="0" borderId="35" xfId="0" applyNumberFormat="1" applyFont="1" applyFill="1" applyBorder="1" applyProtection="1"/>
    <xf numFmtId="167" fontId="17" fillId="0" borderId="29" xfId="0" applyNumberFormat="1" applyFont="1" applyFill="1" applyBorder="1" applyAlignment="1" applyProtection="1">
      <alignment horizontal="right"/>
    </xf>
    <xf numFmtId="167" fontId="17" fillId="0" borderId="13" xfId="0" applyNumberFormat="1" applyFont="1" applyFill="1" applyBorder="1" applyProtection="1"/>
    <xf numFmtId="167" fontId="17" fillId="0" borderId="36" xfId="0" applyNumberFormat="1" applyFont="1" applyFill="1" applyBorder="1" applyAlignment="1" applyProtection="1">
      <alignment horizontal="right"/>
    </xf>
    <xf numFmtId="167" fontId="17" fillId="0" borderId="36" xfId="0" applyNumberFormat="1" applyFont="1" applyFill="1" applyBorder="1" applyProtection="1"/>
    <xf numFmtId="167" fontId="17" fillId="0" borderId="37" xfId="0" applyNumberFormat="1" applyFont="1" applyFill="1" applyBorder="1" applyProtection="1"/>
    <xf numFmtId="167" fontId="17" fillId="0" borderId="17" xfId="0" applyNumberFormat="1" applyFont="1" applyFill="1" applyBorder="1" applyProtection="1"/>
    <xf numFmtId="167" fontId="17" fillId="0" borderId="38" xfId="0" applyNumberFormat="1" applyFont="1" applyFill="1" applyBorder="1" applyProtection="1"/>
    <xf numFmtId="167" fontId="17" fillId="0" borderId="34" xfId="0" applyNumberFormat="1" applyFont="1" applyFill="1" applyBorder="1" applyProtection="1"/>
    <xf numFmtId="167" fontId="17" fillId="0" borderId="0" xfId="0" applyNumberFormat="1" applyFont="1" applyFill="1" applyBorder="1" applyAlignment="1" applyProtection="1">
      <alignment horizontal="left"/>
    </xf>
    <xf numFmtId="167" fontId="17" fillId="0" borderId="16" xfId="0" applyNumberFormat="1" applyFont="1" applyFill="1" applyBorder="1" applyProtection="1"/>
    <xf numFmtId="167" fontId="17" fillId="0" borderId="39" xfId="0" applyNumberFormat="1" applyFont="1" applyFill="1" applyBorder="1" applyProtection="1"/>
    <xf numFmtId="167" fontId="18" fillId="0" borderId="29" xfId="0" applyNumberFormat="1" applyFont="1" applyFill="1" applyBorder="1"/>
    <xf numFmtId="167" fontId="15" fillId="0" borderId="34" xfId="0" applyNumberFormat="1" applyFont="1" applyFill="1" applyBorder="1" applyAlignment="1" applyProtection="1">
      <alignment horizontal="left"/>
    </xf>
    <xf numFmtId="167" fontId="17" fillId="0" borderId="40" xfId="0" applyNumberFormat="1" applyFont="1" applyFill="1" applyBorder="1" applyProtection="1"/>
    <xf numFmtId="167" fontId="17" fillId="0" borderId="31" xfId="0" applyNumberFormat="1" applyFont="1" applyFill="1" applyBorder="1" applyAlignment="1" applyProtection="1">
      <alignment horizontal="right"/>
    </xf>
    <xf numFmtId="167" fontId="21" fillId="0" borderId="13" xfId="0" applyNumberFormat="1" applyFont="1" applyFill="1" applyBorder="1" applyAlignment="1" applyProtection="1">
      <alignment horizontal="left"/>
    </xf>
    <xf numFmtId="167" fontId="23" fillId="0" borderId="27" xfId="0" applyNumberFormat="1" applyFont="1" applyFill="1" applyBorder="1" applyAlignment="1" applyProtection="1">
      <alignment horizontal="right"/>
    </xf>
    <xf numFmtId="167" fontId="18" fillId="0" borderId="27" xfId="0" applyNumberFormat="1" applyFont="1" applyFill="1" applyBorder="1" applyProtection="1"/>
    <xf numFmtId="167" fontId="17" fillId="0" borderId="32" xfId="1" applyNumberFormat="1" applyFont="1" applyFill="1" applyBorder="1" applyProtection="1"/>
    <xf numFmtId="167" fontId="17" fillId="0" borderId="12" xfId="0" applyNumberFormat="1" applyFont="1" applyFill="1" applyBorder="1"/>
    <xf numFmtId="167" fontId="15" fillId="0" borderId="12" xfId="0" applyNumberFormat="1" applyFont="1" applyFill="1" applyBorder="1" applyProtection="1"/>
    <xf numFmtId="167" fontId="15" fillId="0" borderId="36" xfId="0" applyNumberFormat="1" applyFont="1" applyFill="1" applyBorder="1" applyProtection="1"/>
    <xf numFmtId="167" fontId="17" fillId="0" borderId="13" xfId="0" applyNumberFormat="1" applyFont="1" applyFill="1" applyBorder="1"/>
    <xf numFmtId="167" fontId="21" fillId="0" borderId="16" xfId="0" applyNumberFormat="1" applyFont="1" applyFill="1" applyBorder="1" applyAlignment="1" applyProtection="1">
      <alignment horizontal="left"/>
    </xf>
    <xf numFmtId="167" fontId="17" fillId="0" borderId="17" xfId="0" applyNumberFormat="1" applyFont="1" applyFill="1" applyBorder="1"/>
    <xf numFmtId="167" fontId="22" fillId="0" borderId="14" xfId="0" applyNumberFormat="1" applyFont="1" applyFill="1" applyBorder="1" applyAlignment="1" applyProtection="1">
      <alignment horizontal="left"/>
    </xf>
    <xf numFmtId="167" fontId="17" fillId="0" borderId="47" xfId="0" applyNumberFormat="1" applyFont="1" applyFill="1" applyBorder="1" applyProtection="1"/>
    <xf numFmtId="167" fontId="15" fillId="0" borderId="24" xfId="0" applyNumberFormat="1" applyFont="1" applyFill="1" applyBorder="1" applyAlignment="1" applyProtection="1">
      <alignment horizontal="centerContinuous"/>
    </xf>
    <xf numFmtId="167" fontId="15" fillId="0" borderId="18" xfId="0" applyNumberFormat="1" applyFont="1" applyFill="1" applyBorder="1" applyAlignment="1" applyProtection="1">
      <alignment horizontal="centerContinuous"/>
    </xf>
    <xf numFmtId="167" fontId="15" fillId="0" borderId="25" xfId="0" applyNumberFormat="1" applyFont="1" applyFill="1" applyBorder="1" applyAlignment="1">
      <alignment horizontal="centerContinuous"/>
    </xf>
    <xf numFmtId="167" fontId="18" fillId="0" borderId="41" xfId="0" applyNumberFormat="1" applyFont="1" applyFill="1" applyBorder="1" applyProtection="1"/>
    <xf numFmtId="167" fontId="18" fillId="0" borderId="42" xfId="0" applyNumberFormat="1" applyFont="1" applyFill="1" applyBorder="1" applyProtection="1"/>
    <xf numFmtId="167" fontId="15" fillId="0" borderId="0" xfId="0" applyNumberFormat="1" applyFont="1" applyFill="1" applyBorder="1" applyAlignment="1" applyProtection="1">
      <alignment horizontal="centerContinuous"/>
    </xf>
    <xf numFmtId="167" fontId="15" fillId="0" borderId="0" xfId="0" applyNumberFormat="1" applyFont="1" applyFill="1" applyBorder="1" applyAlignment="1">
      <alignment horizontal="centerContinuous"/>
    </xf>
    <xf numFmtId="167" fontId="15" fillId="0" borderId="0" xfId="0" applyNumberFormat="1" applyFont="1" applyFill="1" applyBorder="1" applyProtection="1"/>
    <xf numFmtId="167" fontId="15" fillId="0" borderId="9" xfId="0" applyNumberFormat="1" applyFont="1" applyFill="1" applyBorder="1" applyAlignment="1">
      <alignment horizontal="centerContinuous"/>
    </xf>
    <xf numFmtId="167" fontId="15" fillId="0" borderId="10" xfId="0" applyNumberFormat="1" applyFont="1" applyFill="1" applyBorder="1" applyAlignment="1">
      <alignment horizontal="centerContinuous"/>
    </xf>
    <xf numFmtId="167" fontId="15" fillId="0" borderId="11" xfId="0" applyNumberFormat="1" applyFont="1" applyFill="1" applyBorder="1" applyAlignment="1">
      <alignment horizontal="centerContinuous"/>
    </xf>
    <xf numFmtId="167" fontId="15" fillId="0" borderId="16" xfId="0" applyNumberFormat="1" applyFont="1" applyFill="1" applyBorder="1" applyAlignment="1" applyProtection="1">
      <alignment horizontal="centerContinuous"/>
    </xf>
    <xf numFmtId="167" fontId="15" fillId="0" borderId="14" xfId="0" applyNumberFormat="1" applyFont="1" applyFill="1" applyBorder="1" applyAlignment="1" applyProtection="1">
      <alignment horizontal="centerContinuous"/>
    </xf>
    <xf numFmtId="167" fontId="15" fillId="0" borderId="17" xfId="0" applyNumberFormat="1" applyFont="1" applyFill="1" applyBorder="1" applyAlignment="1">
      <alignment horizontal="centerContinuous"/>
    </xf>
    <xf numFmtId="167" fontId="15" fillId="0" borderId="30" xfId="0" applyNumberFormat="1" applyFont="1" applyFill="1" applyBorder="1" applyAlignment="1" applyProtection="1">
      <alignment horizontal="centerContinuous"/>
    </xf>
    <xf numFmtId="168" fontId="15" fillId="0" borderId="30" xfId="0" applyNumberFormat="1" applyFont="1" applyFill="1" applyBorder="1" applyAlignment="1" applyProtection="1">
      <alignment horizontal="centerContinuous"/>
    </xf>
    <xf numFmtId="167" fontId="14" fillId="0" borderId="22" xfId="0" applyNumberFormat="1" applyFont="1" applyFill="1" applyBorder="1" applyAlignment="1" applyProtection="1">
      <alignment horizontal="centerContinuous"/>
    </xf>
    <xf numFmtId="167" fontId="20" fillId="0" borderId="28" xfId="0" applyNumberFormat="1" applyFont="1" applyFill="1" applyBorder="1" applyAlignment="1" applyProtection="1">
      <alignment horizontal="left"/>
    </xf>
    <xf numFmtId="167" fontId="15" fillId="0" borderId="0" xfId="0" applyNumberFormat="1" applyFont="1" applyFill="1"/>
    <xf numFmtId="167" fontId="21" fillId="0" borderId="28" xfId="0" applyNumberFormat="1" applyFont="1" applyFill="1" applyBorder="1" applyAlignment="1" applyProtection="1">
      <alignment horizontal="left"/>
    </xf>
    <xf numFmtId="167" fontId="17" fillId="0" borderId="0" xfId="0" applyNumberFormat="1" applyFont="1" applyFill="1" applyAlignment="1" applyProtection="1">
      <alignment horizontal="left"/>
    </xf>
    <xf numFmtId="167" fontId="17" fillId="0" borderId="0" xfId="0" applyNumberFormat="1" applyFont="1" applyFill="1"/>
    <xf numFmtId="167" fontId="17" fillId="0" borderId="12" xfId="0" applyNumberFormat="1" applyFont="1" applyFill="1" applyBorder="1" applyProtection="1"/>
    <xf numFmtId="167" fontId="15" fillId="0" borderId="28" xfId="0" applyNumberFormat="1" applyFont="1" applyFill="1" applyBorder="1" applyAlignment="1" applyProtection="1">
      <alignment horizontal="centerContinuous"/>
    </xf>
    <xf numFmtId="167" fontId="15" fillId="0" borderId="16" xfId="0" applyNumberFormat="1" applyFont="1" applyFill="1" applyBorder="1"/>
    <xf numFmtId="167" fontId="15" fillId="0" borderId="37" xfId="0" applyNumberFormat="1" applyFont="1" applyFill="1" applyBorder="1"/>
    <xf numFmtId="167" fontId="15" fillId="0" borderId="28" xfId="0" applyNumberFormat="1" applyFont="1" applyFill="1" applyBorder="1"/>
    <xf numFmtId="167" fontId="17" fillId="0" borderId="45" xfId="0" applyNumberFormat="1" applyFont="1" applyFill="1" applyBorder="1" applyProtection="1"/>
    <xf numFmtId="167" fontId="17" fillId="0" borderId="35" xfId="0" applyNumberFormat="1" applyFont="1" applyFill="1" applyBorder="1" applyProtection="1"/>
    <xf numFmtId="167" fontId="15" fillId="0" borderId="0" xfId="0" applyNumberFormat="1" applyFont="1" applyFill="1" applyAlignment="1" applyProtection="1">
      <alignment horizontal="left"/>
    </xf>
    <xf numFmtId="167" fontId="15" fillId="0" borderId="43" xfId="0" applyNumberFormat="1" applyFont="1" applyFill="1" applyBorder="1"/>
    <xf numFmtId="167" fontId="15" fillId="0" borderId="21" xfId="0" applyNumberFormat="1" applyFont="1" applyFill="1" applyBorder="1"/>
    <xf numFmtId="167" fontId="15" fillId="0" borderId="30" xfId="0" applyNumberFormat="1" applyFont="1" applyFill="1" applyBorder="1" applyAlignment="1" applyProtection="1">
      <alignment horizontal="center"/>
    </xf>
    <xf numFmtId="167" fontId="17" fillId="0" borderId="44" xfId="0" applyNumberFormat="1" applyFont="1" applyFill="1" applyBorder="1"/>
    <xf numFmtId="167" fontId="15" fillId="0" borderId="44" xfId="0" applyNumberFormat="1" applyFont="1" applyFill="1" applyBorder="1"/>
    <xf numFmtId="167" fontId="15" fillId="0" borderId="43" xfId="0" applyNumberFormat="1" applyFont="1" applyFill="1" applyBorder="1" applyAlignment="1" applyProtection="1">
      <alignment horizontal="centerContinuous"/>
    </xf>
    <xf numFmtId="167" fontId="15" fillId="0" borderId="21" xfId="0" applyNumberFormat="1" applyFont="1" applyFill="1" applyBorder="1" applyAlignment="1" applyProtection="1">
      <alignment horizontal="centerContinuous"/>
    </xf>
    <xf numFmtId="167" fontId="15" fillId="0" borderId="30" xfId="0" applyNumberFormat="1" applyFont="1" applyFill="1" applyBorder="1" applyAlignment="1">
      <alignment horizontal="centerContinuous"/>
    </xf>
    <xf numFmtId="167" fontId="17" fillId="0" borderId="23" xfId="0" applyNumberFormat="1" applyFont="1" applyFill="1" applyBorder="1"/>
    <xf numFmtId="167" fontId="15" fillId="0" borderId="23" xfId="0" applyNumberFormat="1" applyFont="1" applyFill="1" applyBorder="1"/>
    <xf numFmtId="167" fontId="18" fillId="0" borderId="45" xfId="0" applyNumberFormat="1" applyFont="1" applyFill="1" applyBorder="1" applyProtection="1"/>
    <xf numFmtId="167" fontId="23" fillId="0" borderId="46" xfId="0" applyNumberFormat="1" applyFont="1" applyFill="1" applyBorder="1" applyProtection="1"/>
    <xf numFmtId="167" fontId="17" fillId="0" borderId="28" xfId="0" applyNumberFormat="1" applyFont="1" applyFill="1" applyBorder="1" applyProtection="1"/>
    <xf numFmtId="167" fontId="17" fillId="0" borderId="46" xfId="0" applyNumberFormat="1" applyFont="1" applyFill="1" applyBorder="1" applyProtection="1"/>
    <xf numFmtId="167" fontId="17" fillId="0" borderId="48" xfId="0" applyNumberFormat="1" applyFont="1" applyFill="1" applyBorder="1" applyProtection="1"/>
    <xf numFmtId="167" fontId="23" fillId="0" borderId="37" xfId="0" applyNumberFormat="1" applyFont="1" applyFill="1" applyBorder="1" applyProtection="1"/>
    <xf numFmtId="167" fontId="17" fillId="0" borderId="49" xfId="0" applyNumberFormat="1" applyFont="1" applyFill="1" applyBorder="1" applyProtection="1"/>
    <xf numFmtId="167" fontId="15" fillId="0" borderId="20" xfId="0" applyNumberFormat="1" applyFont="1" applyFill="1" applyBorder="1"/>
    <xf numFmtId="167" fontId="17" fillId="0" borderId="19" xfId="1" applyNumberFormat="1" applyFont="1" applyFill="1" applyBorder="1" applyProtection="1"/>
    <xf numFmtId="167" fontId="17" fillId="0" borderId="29" xfId="1" applyNumberFormat="1" applyFont="1" applyFill="1" applyBorder="1" applyProtection="1"/>
    <xf numFmtId="167" fontId="18" fillId="0" borderId="22" xfId="1" applyNumberFormat="1" applyFont="1" applyFill="1" applyBorder="1" applyProtection="1"/>
    <xf numFmtId="167" fontId="15" fillId="0" borderId="21" xfId="0" applyNumberFormat="1" applyFont="1" applyFill="1" applyBorder="1" applyAlignment="1" applyProtection="1">
      <alignment horizontal="center"/>
    </xf>
    <xf numFmtId="167" fontId="15" fillId="0" borderId="32" xfId="0" applyNumberFormat="1" applyFont="1" applyFill="1" applyBorder="1"/>
    <xf numFmtId="167" fontId="15" fillId="0" borderId="21" xfId="0" applyNumberFormat="1" applyFont="1" applyFill="1" applyBorder="1" applyAlignment="1">
      <alignment horizontal="centerContinuous"/>
    </xf>
    <xf numFmtId="167" fontId="18" fillId="0" borderId="50" xfId="0" applyNumberFormat="1" applyFont="1" applyFill="1" applyBorder="1" applyProtection="1"/>
    <xf numFmtId="167" fontId="14" fillId="0" borderId="0" xfId="0" applyNumberFormat="1" applyFont="1" applyFill="1"/>
    <xf numFmtId="39" fontId="13" fillId="0" borderId="0" xfId="0" applyNumberFormat="1" applyFont="1" applyFill="1"/>
    <xf numFmtId="0" fontId="17" fillId="0" borderId="0" xfId="0" applyFont="1" applyFill="1"/>
    <xf numFmtId="0" fontId="17" fillId="0" borderId="0" xfId="0" applyFont="1"/>
    <xf numFmtId="169" fontId="12" fillId="0" borderId="0" xfId="2" applyNumberFormat="1" applyFont="1" applyFill="1"/>
    <xf numFmtId="0" fontId="2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9" xfId="0" applyFont="1" applyFill="1" applyBorder="1"/>
    <xf numFmtId="0" fontId="15" fillId="0" borderId="11" xfId="0" applyFont="1" applyFill="1" applyBorder="1"/>
    <xf numFmtId="0" fontId="15" fillId="0" borderId="16" xfId="0" applyFont="1" applyBorder="1"/>
    <xf numFmtId="0" fontId="15" fillId="0" borderId="17" xfId="0" applyFont="1" applyBorder="1"/>
    <xf numFmtId="0" fontId="15" fillId="0" borderId="44" xfId="0" applyFont="1" applyBorder="1"/>
    <xf numFmtId="0" fontId="15" fillId="0" borderId="28" xfId="0" applyFont="1" applyBorder="1"/>
    <xf numFmtId="0" fontId="15" fillId="0" borderId="0" xfId="0" applyFont="1"/>
    <xf numFmtId="167" fontId="15" fillId="0" borderId="36" xfId="0" applyNumberFormat="1" applyFont="1" applyBorder="1"/>
    <xf numFmtId="0" fontId="15" fillId="0" borderId="0" xfId="0" applyFont="1" applyFill="1" applyBorder="1"/>
    <xf numFmtId="0" fontId="25" fillId="0" borderId="0" xfId="0" applyFont="1" applyAlignment="1">
      <alignment horizontal="justify" vertical="center" readingOrder="1"/>
    </xf>
    <xf numFmtId="0" fontId="17" fillId="0" borderId="0" xfId="0" applyFont="1" applyAlignment="1" applyProtection="1">
      <alignment horizontal="left"/>
    </xf>
    <xf numFmtId="167" fontId="17" fillId="0" borderId="36" xfId="0" applyNumberFormat="1" applyFont="1" applyBorder="1" applyProtection="1"/>
    <xf numFmtId="167" fontId="17" fillId="0" borderId="52" xfId="0" applyNumberFormat="1" applyFont="1" applyBorder="1" applyProtection="1"/>
    <xf numFmtId="167" fontId="15" fillId="0" borderId="37" xfId="0" applyNumberFormat="1" applyFont="1" applyBorder="1" applyProtection="1"/>
    <xf numFmtId="167" fontId="15" fillId="0" borderId="32" xfId="0" applyNumberFormat="1" applyFont="1" applyFill="1" applyBorder="1" applyProtection="1"/>
    <xf numFmtId="167" fontId="15" fillId="0" borderId="19" xfId="0" applyNumberFormat="1" applyFont="1" applyBorder="1"/>
    <xf numFmtId="0" fontId="15" fillId="0" borderId="54" xfId="0" applyFont="1" applyBorder="1"/>
    <xf numFmtId="167" fontId="15" fillId="0" borderId="0" xfId="0" applyNumberFormat="1" applyFont="1"/>
    <xf numFmtId="0" fontId="15" fillId="0" borderId="58" xfId="0" applyFont="1" applyBorder="1"/>
    <xf numFmtId="167" fontId="15" fillId="0" borderId="59" xfId="0" applyNumberFormat="1" applyFont="1" applyBorder="1"/>
    <xf numFmtId="0" fontId="15" fillId="0" borderId="12" xfId="0" applyFont="1" applyBorder="1"/>
    <xf numFmtId="0" fontId="15" fillId="0" borderId="0" xfId="0" applyFont="1" applyBorder="1"/>
    <xf numFmtId="0" fontId="17" fillId="0" borderId="0" xfId="0" applyFont="1" applyBorder="1" applyAlignment="1" applyProtection="1">
      <alignment horizontal="left"/>
    </xf>
    <xf numFmtId="167" fontId="17" fillId="0" borderId="19" xfId="0" applyNumberFormat="1" applyFont="1" applyBorder="1" applyProtection="1"/>
    <xf numFmtId="0" fontId="15" fillId="0" borderId="0" xfId="0" applyFont="1" applyBorder="1" applyAlignment="1" applyProtection="1">
      <alignment horizontal="left"/>
    </xf>
    <xf numFmtId="167" fontId="15" fillId="0" borderId="22" xfId="0" applyNumberFormat="1" applyFont="1" applyBorder="1" applyProtection="1"/>
    <xf numFmtId="167" fontId="15" fillId="0" borderId="60" xfId="0" applyNumberFormat="1" applyFont="1" applyFill="1" applyBorder="1" applyProtection="1"/>
    <xf numFmtId="167" fontId="17" fillId="0" borderId="67" xfId="0" applyNumberFormat="1" applyFont="1" applyBorder="1" applyProtection="1"/>
    <xf numFmtId="0" fontId="17" fillId="0" borderId="14" xfId="0" applyFont="1" applyBorder="1"/>
    <xf numFmtId="167" fontId="17" fillId="0" borderId="31" xfId="0" applyNumberFormat="1" applyFont="1" applyBorder="1" applyProtection="1"/>
    <xf numFmtId="0" fontId="15" fillId="0" borderId="65" xfId="0" applyFont="1" applyBorder="1"/>
    <xf numFmtId="167" fontId="15" fillId="0" borderId="65" xfId="0" applyNumberFormat="1" applyFont="1" applyBorder="1"/>
    <xf numFmtId="167" fontId="15" fillId="0" borderId="62" xfId="0" applyNumberFormat="1" applyFont="1" applyFill="1" applyBorder="1"/>
    <xf numFmtId="167" fontId="17" fillId="0" borderId="0" xfId="0" applyNumberFormat="1" applyFont="1"/>
    <xf numFmtId="43" fontId="17" fillId="0" borderId="0" xfId="0" applyNumberFormat="1" applyFont="1"/>
    <xf numFmtId="0" fontId="26" fillId="0" borderId="0" xfId="0" applyFont="1"/>
    <xf numFmtId="164" fontId="12" fillId="0" borderId="0" xfId="20" applyFont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3" fillId="2" borderId="0" xfId="0" applyFont="1" applyFill="1" applyBorder="1" applyAlignment="1">
      <alignment horizontal="left"/>
    </xf>
    <xf numFmtId="165" fontId="13" fillId="2" borderId="0" xfId="1" applyNumberFormat="1" applyFont="1" applyFill="1" applyAlignment="1">
      <alignment horizontal="left"/>
    </xf>
    <xf numFmtId="165" fontId="13" fillId="2" borderId="0" xfId="1" applyNumberFormat="1" applyFont="1" applyFill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left"/>
    </xf>
    <xf numFmtId="0" fontId="13" fillId="2" borderId="3" xfId="0" applyFont="1" applyFill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right"/>
    </xf>
    <xf numFmtId="0" fontId="13" fillId="2" borderId="4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center"/>
    </xf>
    <xf numFmtId="165" fontId="16" fillId="2" borderId="0" xfId="1" applyNumberFormat="1" applyFont="1" applyFill="1" applyAlignment="1">
      <alignment horizontal="left"/>
    </xf>
    <xf numFmtId="165" fontId="13" fillId="2" borderId="4" xfId="0" applyNumberFormat="1" applyFont="1" applyFill="1" applyBorder="1" applyAlignment="1">
      <alignment horizontal="left"/>
    </xf>
    <xf numFmtId="165" fontId="27" fillId="2" borderId="0" xfId="1" applyNumberFormat="1" applyFont="1" applyFill="1" applyAlignment="1">
      <alignment horizontal="left"/>
    </xf>
    <xf numFmtId="43" fontId="13" fillId="2" borderId="0" xfId="1" applyFont="1" applyFill="1" applyAlignment="1">
      <alignment horizontal="left"/>
    </xf>
    <xf numFmtId="0" fontId="12" fillId="2" borderId="0" xfId="0" applyFont="1" applyFill="1" applyBorder="1" applyAlignment="1">
      <alignment horizontal="left"/>
    </xf>
    <xf numFmtId="165" fontId="13" fillId="2" borderId="0" xfId="0" applyNumberFormat="1" applyFont="1" applyFill="1" applyBorder="1" applyAlignment="1">
      <alignment horizontal="left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6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37" fontId="13" fillId="2" borderId="0" xfId="0" applyNumberFormat="1" applyFont="1" applyFill="1" applyAlignment="1">
      <alignment horizontal="left"/>
    </xf>
    <xf numFmtId="37" fontId="13" fillId="2" borderId="0" xfId="0" applyNumberFormat="1" applyFont="1" applyFill="1" applyBorder="1" applyAlignment="1">
      <alignment horizontal="left"/>
    </xf>
    <xf numFmtId="167" fontId="15" fillId="0" borderId="69" xfId="0" applyNumberFormat="1" applyFont="1" applyBorder="1"/>
    <xf numFmtId="167" fontId="15" fillId="0" borderId="33" xfId="0" applyNumberFormat="1" applyFont="1" applyBorder="1"/>
    <xf numFmtId="167" fontId="15" fillId="0" borderId="70" xfId="0" applyNumberFormat="1" applyFont="1" applyFill="1" applyBorder="1"/>
    <xf numFmtId="0" fontId="12" fillId="0" borderId="0" xfId="0" applyFont="1" applyAlignment="1">
      <alignment horizontal="right"/>
    </xf>
    <xf numFmtId="0" fontId="15" fillId="0" borderId="51" xfId="0" applyFont="1" applyBorder="1" applyAlignment="1" applyProtection="1">
      <alignment horizontal="left"/>
    </xf>
    <xf numFmtId="0" fontId="15" fillId="0" borderId="66" xfId="0" applyFont="1" applyFill="1" applyBorder="1" applyAlignment="1" applyProtection="1">
      <alignment horizontal="left"/>
    </xf>
    <xf numFmtId="167" fontId="15" fillId="0" borderId="52" xfId="0" applyNumberFormat="1" applyFont="1" applyBorder="1" applyProtection="1"/>
    <xf numFmtId="0" fontId="15" fillId="0" borderId="28" xfId="0" applyFont="1" applyBorder="1" applyAlignment="1" applyProtection="1">
      <alignment horizontal="left"/>
    </xf>
    <xf numFmtId="0" fontId="15" fillId="0" borderId="53" xfId="0" applyFont="1" applyBorder="1" applyAlignment="1" applyProtection="1">
      <alignment horizontal="left"/>
    </xf>
    <xf numFmtId="167" fontId="15" fillId="0" borderId="68" xfId="0" applyNumberFormat="1" applyFont="1" applyBorder="1" applyProtection="1"/>
    <xf numFmtId="167" fontId="15" fillId="0" borderId="55" xfId="0" applyNumberFormat="1" applyFont="1" applyBorder="1" applyProtection="1"/>
    <xf numFmtId="167" fontId="15" fillId="0" borderId="56" xfId="0" applyNumberFormat="1" applyFont="1" applyFill="1" applyBorder="1" applyProtection="1"/>
    <xf numFmtId="0" fontId="15" fillId="0" borderId="57" xfId="0" applyFont="1" applyBorder="1" applyAlignment="1" applyProtection="1">
      <alignment horizontal="left"/>
    </xf>
    <xf numFmtId="0" fontId="15" fillId="0" borderId="12" xfId="0" applyFont="1" applyBorder="1" applyAlignment="1" applyProtection="1">
      <alignment horizontal="left"/>
    </xf>
    <xf numFmtId="0" fontId="15" fillId="0" borderId="16" xfId="0" applyFont="1" applyBorder="1" applyAlignment="1" applyProtection="1">
      <alignment horizontal="left"/>
    </xf>
    <xf numFmtId="0" fontId="15" fillId="0" borderId="61" xfId="0" applyFont="1" applyBorder="1"/>
    <xf numFmtId="0" fontId="15" fillId="0" borderId="63" xfId="0" applyFont="1" applyBorder="1" applyAlignment="1" applyProtection="1">
      <alignment horizontal="left"/>
    </xf>
    <xf numFmtId="167" fontId="15" fillId="0" borderId="64" xfId="0" applyNumberFormat="1" applyFont="1" applyBorder="1" applyProtection="1"/>
    <xf numFmtId="167" fontId="15" fillId="0" borderId="71" xfId="0" applyNumberFormat="1" applyFont="1" applyBorder="1" applyProtection="1"/>
    <xf numFmtId="167" fontId="15" fillId="0" borderId="72" xfId="0" applyNumberFormat="1" applyFont="1" applyFill="1" applyBorder="1" applyProtection="1"/>
    <xf numFmtId="167" fontId="17" fillId="0" borderId="73" xfId="0" applyNumberFormat="1" applyFont="1" applyBorder="1" applyProtection="1"/>
    <xf numFmtId="43" fontId="13" fillId="2" borderId="0" xfId="1" applyFont="1" applyFill="1" applyAlignment="1">
      <alignment horizontal="right"/>
    </xf>
    <xf numFmtId="43" fontId="13" fillId="2" borderId="0" xfId="0" applyNumberFormat="1" applyFont="1" applyFill="1" applyAlignment="1">
      <alignment horizontal="left"/>
    </xf>
    <xf numFmtId="0" fontId="29" fillId="0" borderId="9" xfId="0" applyFont="1" applyFill="1" applyBorder="1"/>
    <xf numFmtId="0" fontId="29" fillId="0" borderId="10" xfId="0" applyFont="1" applyFill="1" applyBorder="1" applyAlignment="1">
      <alignment horizontal="center"/>
    </xf>
    <xf numFmtId="0" fontId="29" fillId="0" borderId="11" xfId="0" applyFont="1" applyFill="1" applyBorder="1" applyAlignment="1">
      <alignment horizontal="center"/>
    </xf>
    <xf numFmtId="0" fontId="29" fillId="0" borderId="12" xfId="0" applyFont="1" applyFill="1" applyBorder="1"/>
    <xf numFmtId="0" fontId="29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left"/>
    </xf>
    <xf numFmtId="49" fontId="31" fillId="0" borderId="0" xfId="0" applyNumberFormat="1" applyFont="1" applyFill="1" applyBorder="1" applyAlignment="1">
      <alignment horizontal="center"/>
    </xf>
    <xf numFmtId="17" fontId="31" fillId="0" borderId="0" xfId="0" applyNumberFormat="1" applyFont="1" applyFill="1" applyBorder="1" applyAlignment="1">
      <alignment horizontal="center"/>
    </xf>
    <xf numFmtId="0" fontId="29" fillId="0" borderId="13" xfId="0" applyFont="1" applyFill="1" applyBorder="1" applyAlignment="1">
      <alignment horizontal="left"/>
    </xf>
    <xf numFmtId="0" fontId="32" fillId="0" borderId="0" xfId="0" applyFont="1" applyFill="1" applyBorder="1" applyAlignment="1">
      <alignment horizontal="left"/>
    </xf>
    <xf numFmtId="43" fontId="32" fillId="0" borderId="0" xfId="1" applyFont="1" applyFill="1" applyBorder="1" applyAlignment="1"/>
    <xf numFmtId="0" fontId="32" fillId="0" borderId="13" xfId="0" applyFont="1" applyFill="1" applyBorder="1" applyAlignment="1">
      <alignment horizontal="left"/>
    </xf>
    <xf numFmtId="43" fontId="29" fillId="0" borderId="0" xfId="1" applyFont="1" applyFill="1" applyBorder="1" applyAlignment="1">
      <alignment horizontal="left"/>
    </xf>
    <xf numFmtId="0" fontId="29" fillId="0" borderId="0" xfId="0" applyFont="1" applyFill="1" applyBorder="1"/>
    <xf numFmtId="43" fontId="29" fillId="0" borderId="14" xfId="1" applyFont="1" applyFill="1" applyBorder="1" applyAlignment="1">
      <alignment horizontal="left"/>
    </xf>
    <xf numFmtId="43" fontId="32" fillId="0" borderId="14" xfId="1" applyFont="1" applyFill="1" applyBorder="1" applyAlignment="1"/>
    <xf numFmtId="43" fontId="29" fillId="0" borderId="0" xfId="1" applyFont="1" applyFill="1" applyBorder="1" applyAlignment="1"/>
    <xf numFmtId="0" fontId="33" fillId="0" borderId="0" xfId="0" applyFont="1" applyFill="1" applyBorder="1" applyAlignment="1">
      <alignment horizontal="left"/>
    </xf>
    <xf numFmtId="43" fontId="34" fillId="0" borderId="15" xfId="1" applyFont="1" applyFill="1" applyBorder="1" applyAlignment="1">
      <alignment horizontal="left"/>
    </xf>
    <xf numFmtId="43" fontId="34" fillId="0" borderId="0" xfId="1" applyFont="1" applyFill="1" applyBorder="1" applyAlignment="1">
      <alignment horizontal="left"/>
    </xf>
    <xf numFmtId="0" fontId="33" fillId="0" borderId="13" xfId="0" applyFont="1" applyFill="1" applyBorder="1" applyAlignment="1">
      <alignment horizontal="left"/>
    </xf>
    <xf numFmtId="0" fontId="29" fillId="0" borderId="0" xfId="0" applyNumberFormat="1" applyFont="1" applyFill="1" applyBorder="1" applyAlignment="1"/>
    <xf numFmtId="43" fontId="29" fillId="0" borderId="14" xfId="1" applyFont="1" applyFill="1" applyBorder="1" applyAlignment="1"/>
    <xf numFmtId="0" fontId="34" fillId="0" borderId="0" xfId="0" applyFont="1" applyFill="1" applyBorder="1" applyAlignment="1">
      <alignment horizontal="left"/>
    </xf>
    <xf numFmtId="43" fontId="34" fillId="0" borderId="14" xfId="1" applyFont="1" applyFill="1" applyBorder="1" applyAlignment="1">
      <alignment horizontal="left"/>
    </xf>
    <xf numFmtId="43" fontId="34" fillId="0" borderId="14" xfId="1" applyFont="1" applyFill="1" applyBorder="1" applyAlignment="1">
      <alignment horizontal="right"/>
    </xf>
    <xf numFmtId="43" fontId="34" fillId="0" borderId="0" xfId="1" applyFont="1" applyFill="1" applyBorder="1" applyAlignment="1">
      <alignment horizontal="right"/>
    </xf>
    <xf numFmtId="43" fontId="29" fillId="0" borderId="0" xfId="1" applyFont="1" applyFill="1" applyBorder="1" applyAlignment="1">
      <alignment horizontal="right"/>
    </xf>
    <xf numFmtId="0" fontId="29" fillId="0" borderId="16" xfId="0" applyFont="1" applyFill="1" applyBorder="1"/>
    <xf numFmtId="0" fontId="29" fillId="0" borderId="14" xfId="0" applyFont="1" applyFill="1" applyBorder="1" applyAlignment="1">
      <alignment horizontal="left"/>
    </xf>
    <xf numFmtId="0" fontId="29" fillId="0" borderId="17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0" fontId="35" fillId="0" borderId="0" xfId="0" applyFont="1" applyFill="1" applyBorder="1" applyAlignment="1">
      <alignment horizontal="left"/>
    </xf>
    <xf numFmtId="167" fontId="17" fillId="0" borderId="74" xfId="0" applyNumberFormat="1" applyFont="1" applyFill="1" applyBorder="1" applyAlignment="1" applyProtection="1">
      <alignment horizontal="right"/>
    </xf>
    <xf numFmtId="167" fontId="17" fillId="0" borderId="45" xfId="0" applyNumberFormat="1" applyFont="1" applyFill="1" applyBorder="1" applyAlignment="1" applyProtection="1">
      <alignment horizontal="right"/>
    </xf>
    <xf numFmtId="0" fontId="36" fillId="2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28" fillId="0" borderId="0" xfId="0" applyFont="1" applyAlignment="1" applyProtection="1">
      <alignment horizontal="center" wrapText="1"/>
    </xf>
    <xf numFmtId="0" fontId="18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49" fontId="15" fillId="0" borderId="38" xfId="0" applyNumberFormat="1" applyFont="1" applyFill="1" applyBorder="1" applyAlignment="1" applyProtection="1">
      <alignment horizontal="center" vertical="center"/>
    </xf>
    <xf numFmtId="49" fontId="15" fillId="0" borderId="36" xfId="0" applyNumberFormat="1" applyFont="1" applyFill="1" applyBorder="1" applyAlignment="1" applyProtection="1">
      <alignment horizontal="center" vertical="center"/>
    </xf>
    <xf numFmtId="49" fontId="15" fillId="0" borderId="37" xfId="0" applyNumberFormat="1" applyFont="1" applyFill="1" applyBorder="1" applyAlignment="1" applyProtection="1">
      <alignment horizontal="center" vertical="center"/>
    </xf>
    <xf numFmtId="49" fontId="15" fillId="0" borderId="38" xfId="0" applyNumberFormat="1" applyFont="1" applyFill="1" applyBorder="1" applyAlignment="1" applyProtection="1">
      <alignment horizontal="center" vertical="center" wrapText="1"/>
    </xf>
    <xf numFmtId="49" fontId="15" fillId="0" borderId="36" xfId="0" applyNumberFormat="1" applyFont="1" applyFill="1" applyBorder="1" applyAlignment="1" applyProtection="1">
      <alignment horizontal="center" vertical="center" wrapText="1"/>
    </xf>
    <xf numFmtId="49" fontId="15" fillId="0" borderId="37" xfId="0" applyNumberFormat="1" applyFont="1" applyFill="1" applyBorder="1" applyAlignment="1" applyProtection="1">
      <alignment horizontal="center" vertical="center" wrapText="1"/>
    </xf>
    <xf numFmtId="49" fontId="14" fillId="0" borderId="38" xfId="0" applyNumberFormat="1" applyFont="1" applyFill="1" applyBorder="1" applyAlignment="1" applyProtection="1">
      <alignment horizontal="center" vertical="center"/>
    </xf>
    <xf numFmtId="49" fontId="14" fillId="0" borderId="36" xfId="0" applyNumberFormat="1" applyFont="1" applyFill="1" applyBorder="1" applyAlignment="1" applyProtection="1">
      <alignment horizontal="center" vertical="center"/>
    </xf>
    <xf numFmtId="49" fontId="14" fillId="0" borderId="37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horizontal="center"/>
    </xf>
    <xf numFmtId="167" fontId="18" fillId="0" borderId="0" xfId="0" applyNumberFormat="1" applyFont="1" applyFill="1" applyAlignment="1" applyProtection="1">
      <alignment horizontal="center"/>
    </xf>
    <xf numFmtId="167" fontId="24" fillId="0" borderId="0" xfId="0" applyNumberFormat="1" applyFont="1" applyFill="1" applyAlignment="1" applyProtection="1">
      <alignment horizontal="center"/>
    </xf>
    <xf numFmtId="167" fontId="19" fillId="0" borderId="0" xfId="0" applyNumberFormat="1" applyFont="1" applyFill="1" applyBorder="1" applyAlignment="1" applyProtection="1">
      <alignment horizontal="center"/>
    </xf>
    <xf numFmtId="167" fontId="15" fillId="0" borderId="0" xfId="0" applyNumberFormat="1" applyFont="1" applyFill="1" applyBorder="1" applyAlignment="1">
      <alignment horizontal="center"/>
    </xf>
  </cellXfs>
  <cellStyles count="21">
    <cellStyle name="Millares" xfId="1" builtinId="3"/>
    <cellStyle name="Moneda" xfId="20" builtinId="4"/>
    <cellStyle name="Normal" xfId="0" builtinId="0"/>
    <cellStyle name="Porcentaje" xfId="2" builtinId="5"/>
    <cellStyle name="S0" xfId="3" xr:uid="{00000000-0005-0000-0000-000004000000}"/>
    <cellStyle name="S1" xfId="4" xr:uid="{00000000-0005-0000-0000-000005000000}"/>
    <cellStyle name="S10" xfId="5" xr:uid="{00000000-0005-0000-0000-000006000000}"/>
    <cellStyle name="S11" xfId="6" xr:uid="{00000000-0005-0000-0000-000007000000}"/>
    <cellStyle name="S12" xfId="7" xr:uid="{00000000-0005-0000-0000-000008000000}"/>
    <cellStyle name="S13" xfId="8" xr:uid="{00000000-0005-0000-0000-000009000000}"/>
    <cellStyle name="S14" xfId="9" xr:uid="{00000000-0005-0000-0000-00000A000000}"/>
    <cellStyle name="S15" xfId="10" xr:uid="{00000000-0005-0000-0000-00000B000000}"/>
    <cellStyle name="S16" xfId="11" xr:uid="{00000000-0005-0000-0000-00000C000000}"/>
    <cellStyle name="S2" xfId="12" xr:uid="{00000000-0005-0000-0000-00000D000000}"/>
    <cellStyle name="S3" xfId="13" xr:uid="{00000000-0005-0000-0000-00000E000000}"/>
    <cellStyle name="S4" xfId="14" xr:uid="{00000000-0005-0000-0000-00000F000000}"/>
    <cellStyle name="S5" xfId="15" xr:uid="{00000000-0005-0000-0000-000010000000}"/>
    <cellStyle name="S6" xfId="16" xr:uid="{00000000-0005-0000-0000-000011000000}"/>
    <cellStyle name="S7" xfId="17" xr:uid="{00000000-0005-0000-0000-000012000000}"/>
    <cellStyle name="S8" xfId="18" xr:uid="{00000000-0005-0000-0000-000013000000}"/>
    <cellStyle name="S9" xfId="19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3</xdr:row>
      <xdr:rowOff>95248</xdr:rowOff>
    </xdr:from>
    <xdr:to>
      <xdr:col>6</xdr:col>
      <xdr:colOff>619125</xdr:colOff>
      <xdr:row>7</xdr:row>
      <xdr:rowOff>28575</xdr:rowOff>
    </xdr:to>
    <xdr:pic>
      <xdr:nvPicPr>
        <xdr:cNvPr id="2" name="1 Imagen" descr="Z:\fosaffi_2012\09_ODI\oficial de informacion\OFICIAL DE INFORMACION\2015\LOGO 2015\LOGO OFICIAL DEFINITIV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28648"/>
          <a:ext cx="1076325" cy="6572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153458</xdr:colOff>
      <xdr:row>1</xdr:row>
      <xdr:rowOff>38356</xdr:rowOff>
    </xdr:from>
    <xdr:to>
      <xdr:col>2</xdr:col>
      <xdr:colOff>1226345</xdr:colOff>
      <xdr:row>3</xdr:row>
      <xdr:rowOff>198435</xdr:rowOff>
    </xdr:to>
    <xdr:pic>
      <xdr:nvPicPr>
        <xdr:cNvPr id="2" name="1 Imagen" descr="Z:\fosaffi_2012\09_ODI\oficial de informacion\OFICIAL DE INFORMACION\2015\LOGO 2015\LOGO OFICIAL DEFINITIV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58" y="300294"/>
          <a:ext cx="1477700" cy="648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64554</xdr:colOff>
      <xdr:row>0</xdr:row>
      <xdr:rowOff>104515</xdr:rowOff>
    </xdr:from>
    <xdr:to>
      <xdr:col>4</xdr:col>
      <xdr:colOff>1202531</xdr:colOff>
      <xdr:row>3</xdr:row>
      <xdr:rowOff>154781</xdr:rowOff>
    </xdr:to>
    <xdr:pic>
      <xdr:nvPicPr>
        <xdr:cNvPr id="2" name="1 Imagen" descr="Z:\fosaffi_2012\09_ODI\oficial de informacion\OFICIAL DE INFORMACION\2015\LOGO 2015\LOGO OFICIAL DEFINITIV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429" y="104515"/>
          <a:ext cx="1423727" cy="7170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V69"/>
  <sheetViews>
    <sheetView showGridLines="0" topLeftCell="A15" zoomScaleNormal="75" zoomScaleSheetLayoutView="75" workbookViewId="0">
      <selection activeCell="P58" sqref="P58"/>
    </sheetView>
  </sheetViews>
  <sheetFormatPr baseColWidth="10" defaultColWidth="9.140625" defaultRowHeight="15" x14ac:dyDescent="0.25"/>
  <cols>
    <col min="1" max="1" width="5.85546875" style="183" customWidth="1"/>
    <col min="2" max="2" width="2.85546875" style="183" customWidth="1"/>
    <col min="3" max="3" width="4.28515625" style="183" customWidth="1"/>
    <col min="4" max="4" width="1.42578125" style="183" customWidth="1"/>
    <col min="5" max="5" width="0.85546875" style="184" customWidth="1"/>
    <col min="6" max="6" width="1.28515625" style="184" customWidth="1"/>
    <col min="7" max="7" width="37.85546875" style="184" customWidth="1"/>
    <col min="8" max="8" width="4.5703125" style="184" customWidth="1"/>
    <col min="9" max="9" width="15.5703125" style="184" customWidth="1"/>
    <col min="10" max="10" width="1.42578125" style="185" customWidth="1"/>
    <col min="11" max="11" width="4" style="184" customWidth="1"/>
    <col min="12" max="12" width="18.140625" style="184" customWidth="1"/>
    <col min="13" max="13" width="2.28515625" style="184" customWidth="1"/>
    <col min="14" max="14" width="15" style="184" hidden="1" customWidth="1"/>
    <col min="15" max="15" width="1.140625" style="184" customWidth="1"/>
    <col min="16" max="16" width="5.140625" style="184" customWidth="1"/>
    <col min="17" max="17" width="4" style="184" customWidth="1"/>
    <col min="18" max="18" width="14.140625" style="186" bestFit="1" customWidth="1"/>
    <col min="19" max="19" width="9.28515625" style="186" bestFit="1" customWidth="1"/>
    <col min="20" max="20" width="11.42578125" style="186" bestFit="1" customWidth="1"/>
    <col min="21" max="21" width="9.28515625" style="186" bestFit="1" customWidth="1"/>
    <col min="22" max="22" width="9.28515625" style="187" bestFit="1" customWidth="1"/>
    <col min="23" max="16384" width="9.140625" style="183"/>
  </cols>
  <sheetData>
    <row r="2" spans="3:16" ht="13.5" customHeight="1" thickBot="1" x14ac:dyDescent="0.3"/>
    <row r="3" spans="3:16" ht="13.5" customHeight="1" x14ac:dyDescent="0.25">
      <c r="C3" s="188"/>
      <c r="D3" s="189"/>
      <c r="E3" s="190"/>
      <c r="F3" s="190"/>
      <c r="G3" s="190"/>
      <c r="H3" s="190"/>
      <c r="I3" s="190"/>
      <c r="J3" s="190"/>
      <c r="K3" s="190"/>
      <c r="L3" s="191"/>
      <c r="M3" s="191"/>
      <c r="N3" s="191"/>
      <c r="O3" s="190"/>
      <c r="P3" s="192"/>
    </row>
    <row r="4" spans="3:16" x14ac:dyDescent="0.25">
      <c r="C4" s="193"/>
      <c r="D4" s="194"/>
      <c r="E4" s="185"/>
      <c r="F4" s="185"/>
      <c r="G4" s="185"/>
      <c r="H4" s="185"/>
      <c r="I4" s="185"/>
      <c r="K4" s="185"/>
      <c r="L4" s="195"/>
      <c r="M4" s="195"/>
      <c r="N4" s="195"/>
      <c r="O4" s="185"/>
      <c r="P4" s="196"/>
    </row>
    <row r="5" spans="3:16" ht="18.75" x14ac:dyDescent="0.3">
      <c r="C5" s="193"/>
      <c r="D5" s="194"/>
      <c r="E5" s="271" t="s">
        <v>121</v>
      </c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196"/>
    </row>
    <row r="6" spans="3:16" ht="4.5" customHeight="1" x14ac:dyDescent="0.25">
      <c r="C6" s="193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6"/>
    </row>
    <row r="7" spans="3:16" ht="18.75" customHeight="1" x14ac:dyDescent="0.3">
      <c r="C7" s="193"/>
      <c r="D7" s="194"/>
      <c r="E7" s="271" t="s">
        <v>96</v>
      </c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196"/>
    </row>
    <row r="8" spans="3:16" ht="5.25" customHeight="1" x14ac:dyDescent="0.25">
      <c r="C8" s="193"/>
      <c r="D8" s="194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6"/>
    </row>
    <row r="9" spans="3:16" x14ac:dyDescent="0.25">
      <c r="C9" s="193"/>
      <c r="D9" s="194"/>
      <c r="E9" s="272" t="s">
        <v>134</v>
      </c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196"/>
    </row>
    <row r="10" spans="3:16" ht="5.25" customHeight="1" x14ac:dyDescent="0.25">
      <c r="C10" s="193"/>
      <c r="D10" s="194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6"/>
    </row>
    <row r="11" spans="3:16" x14ac:dyDescent="0.25">
      <c r="C11" s="193"/>
      <c r="D11" s="194"/>
      <c r="E11" s="272" t="s">
        <v>2</v>
      </c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196"/>
    </row>
    <row r="12" spans="3:16" ht="6.75" customHeight="1" x14ac:dyDescent="0.25">
      <c r="C12" s="193"/>
      <c r="D12" s="234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6"/>
      <c r="P12" s="196"/>
    </row>
    <row r="13" spans="3:16" x14ac:dyDescent="0.25">
      <c r="C13" s="193"/>
      <c r="D13" s="237"/>
      <c r="E13" s="238"/>
      <c r="F13" s="238"/>
      <c r="G13" s="239" t="s">
        <v>1</v>
      </c>
      <c r="H13" s="238"/>
      <c r="I13" s="240" t="s">
        <v>131</v>
      </c>
      <c r="J13" s="241"/>
      <c r="K13" s="238"/>
      <c r="L13" s="240" t="s">
        <v>125</v>
      </c>
      <c r="M13" s="240"/>
      <c r="N13" s="240" t="s">
        <v>123</v>
      </c>
      <c r="O13" s="242"/>
      <c r="P13" s="196"/>
    </row>
    <row r="14" spans="3:16" ht="19.5" customHeight="1" x14ac:dyDescent="0.25">
      <c r="C14" s="193"/>
      <c r="D14" s="237"/>
      <c r="E14" s="238"/>
      <c r="F14" s="243" t="s">
        <v>136</v>
      </c>
      <c r="G14" s="243"/>
      <c r="H14" s="243" t="s">
        <v>0</v>
      </c>
      <c r="I14" s="244">
        <f>+'Balance-Anexo1A'!F8</f>
        <v>645057.92000000004</v>
      </c>
      <c r="J14" s="244"/>
      <c r="K14" s="243" t="s">
        <v>0</v>
      </c>
      <c r="L14" s="244">
        <f>+'Balance-Anexo1A'!G8</f>
        <v>514237.45</v>
      </c>
      <c r="M14" s="243"/>
      <c r="N14" s="244">
        <f t="shared" ref="N14:N19" si="0">+I14-L14</f>
        <v>130820.47000000003</v>
      </c>
      <c r="O14" s="245"/>
      <c r="P14" s="196"/>
    </row>
    <row r="15" spans="3:16" ht="19.5" customHeight="1" x14ac:dyDescent="0.25">
      <c r="C15" s="193"/>
      <c r="D15" s="237"/>
      <c r="E15" s="238"/>
      <c r="F15" s="243" t="s">
        <v>137</v>
      </c>
      <c r="G15" s="243"/>
      <c r="H15" s="238"/>
      <c r="I15" s="244">
        <f>+'Balance-Anexo1A'!F14</f>
        <v>100862212.45</v>
      </c>
      <c r="J15" s="244"/>
      <c r="K15" s="246"/>
      <c r="L15" s="244">
        <f>+'Balance-Anexo1A'!G14</f>
        <v>94511845.939999998</v>
      </c>
      <c r="M15" s="238"/>
      <c r="N15" s="244">
        <f t="shared" si="0"/>
        <v>6350366.5100000054</v>
      </c>
      <c r="O15" s="242"/>
      <c r="P15" s="196"/>
    </row>
    <row r="16" spans="3:16" ht="19.5" customHeight="1" x14ac:dyDescent="0.25">
      <c r="C16" s="193"/>
      <c r="D16" s="237"/>
      <c r="E16" s="238"/>
      <c r="F16" s="243" t="s">
        <v>138</v>
      </c>
      <c r="G16" s="243"/>
      <c r="H16" s="238"/>
      <c r="I16" s="244">
        <f>+'Balance-Anexo1A'!F22</f>
        <v>8748353.400000006</v>
      </c>
      <c r="J16" s="244"/>
      <c r="K16" s="246"/>
      <c r="L16" s="244">
        <f>+'Balance-Anexo1A'!G22</f>
        <v>9761114.849999994</v>
      </c>
      <c r="M16" s="238"/>
      <c r="N16" s="244">
        <f t="shared" si="0"/>
        <v>-1012761.4499999881</v>
      </c>
      <c r="O16" s="242"/>
      <c r="P16" s="196"/>
    </row>
    <row r="17" spans="3:20" ht="19.5" customHeight="1" x14ac:dyDescent="0.25">
      <c r="C17" s="193"/>
      <c r="D17" s="237"/>
      <c r="E17" s="238"/>
      <c r="F17" s="243" t="s">
        <v>139</v>
      </c>
      <c r="G17" s="243"/>
      <c r="H17" s="238"/>
      <c r="I17" s="244">
        <f>+'Balance-Anexo1A'!F45</f>
        <v>5389126.0300000003</v>
      </c>
      <c r="J17" s="244"/>
      <c r="K17" s="246"/>
      <c r="L17" s="244">
        <f>+'Balance-Anexo1A'!G45</f>
        <v>5901088.2699999996</v>
      </c>
      <c r="M17" s="238"/>
      <c r="N17" s="244">
        <f t="shared" si="0"/>
        <v>-511962.23999999929</v>
      </c>
      <c r="O17" s="242"/>
      <c r="P17" s="196"/>
    </row>
    <row r="18" spans="3:20" ht="19.5" customHeight="1" x14ac:dyDescent="0.25">
      <c r="C18" s="193"/>
      <c r="D18" s="237"/>
      <c r="E18" s="243"/>
      <c r="F18" s="247" t="s">
        <v>141</v>
      </c>
      <c r="G18" s="243"/>
      <c r="H18" s="238"/>
      <c r="I18" s="246">
        <f>+'Balance-Anexo1A'!F51</f>
        <v>4058158.79</v>
      </c>
      <c r="J18" s="246"/>
      <c r="K18" s="246"/>
      <c r="L18" s="246">
        <f>+'Balance-Anexo1A'!G51</f>
        <v>4641875.28</v>
      </c>
      <c r="M18" s="238"/>
      <c r="N18" s="244">
        <f t="shared" si="0"/>
        <v>-583716.49000000022</v>
      </c>
      <c r="O18" s="242"/>
      <c r="P18" s="196"/>
    </row>
    <row r="19" spans="3:20" ht="19.5" customHeight="1" x14ac:dyDescent="0.25">
      <c r="C19" s="193"/>
      <c r="D19" s="237"/>
      <c r="E19" s="243"/>
      <c r="F19" s="243" t="s">
        <v>140</v>
      </c>
      <c r="G19" s="243"/>
      <c r="H19" s="238"/>
      <c r="I19" s="248">
        <f>+'Balance-Anexo1A'!F58</f>
        <v>57461.81</v>
      </c>
      <c r="J19" s="246"/>
      <c r="K19" s="246"/>
      <c r="L19" s="248">
        <f>+'Balance-Anexo1A'!G58</f>
        <v>70818.87</v>
      </c>
      <c r="M19" s="238"/>
      <c r="N19" s="249">
        <f t="shared" si="0"/>
        <v>-13357.059999999998</v>
      </c>
      <c r="O19" s="242"/>
      <c r="P19" s="196"/>
    </row>
    <row r="20" spans="3:20" ht="5.25" hidden="1" customHeight="1" x14ac:dyDescent="0.25">
      <c r="C20" s="193"/>
      <c r="D20" s="237"/>
      <c r="E20" s="238"/>
      <c r="F20" s="243"/>
      <c r="G20" s="243"/>
      <c r="H20" s="238"/>
      <c r="I20" s="250"/>
      <c r="J20" s="250"/>
      <c r="K20" s="246"/>
      <c r="L20" s="250"/>
      <c r="M20" s="238"/>
      <c r="N20" s="250"/>
      <c r="O20" s="242"/>
      <c r="P20" s="196"/>
      <c r="T20" s="198"/>
    </row>
    <row r="21" spans="3:20" ht="21" customHeight="1" thickBot="1" x14ac:dyDescent="0.3">
      <c r="C21" s="193"/>
      <c r="D21" s="237"/>
      <c r="E21" s="238"/>
      <c r="F21" s="238"/>
      <c r="G21" s="251" t="s">
        <v>97</v>
      </c>
      <c r="H21" s="251" t="s">
        <v>0</v>
      </c>
      <c r="I21" s="252">
        <f>SUM(I14:I19)</f>
        <v>119760370.40000002</v>
      </c>
      <c r="J21" s="253"/>
      <c r="K21" s="251" t="s">
        <v>0</v>
      </c>
      <c r="L21" s="252">
        <f>SUM(L14:L19)</f>
        <v>115400980.66</v>
      </c>
      <c r="M21" s="251"/>
      <c r="N21" s="252">
        <f>SUM(N14:N19)</f>
        <v>4359389.7400000179</v>
      </c>
      <c r="O21" s="254"/>
      <c r="P21" s="196"/>
    </row>
    <row r="22" spans="3:20" ht="8.25" customHeight="1" thickTop="1" x14ac:dyDescent="0.25">
      <c r="C22" s="193"/>
      <c r="D22" s="237"/>
      <c r="E22" s="243"/>
      <c r="F22" s="238"/>
      <c r="G22" s="238"/>
      <c r="H22" s="238"/>
      <c r="I22" s="255"/>
      <c r="J22" s="255"/>
      <c r="K22" s="238"/>
      <c r="L22" s="255"/>
      <c r="M22" s="238"/>
      <c r="N22" s="255"/>
      <c r="O22" s="242"/>
      <c r="P22" s="196"/>
    </row>
    <row r="23" spans="3:20" ht="12.75" customHeight="1" x14ac:dyDescent="0.25">
      <c r="C23" s="193"/>
      <c r="D23" s="237"/>
      <c r="E23" s="238"/>
      <c r="F23" s="251" t="s">
        <v>130</v>
      </c>
      <c r="G23" s="239"/>
      <c r="H23" s="238"/>
      <c r="I23" s="255"/>
      <c r="J23" s="255"/>
      <c r="K23" s="238"/>
      <c r="L23" s="255"/>
      <c r="M23" s="238"/>
      <c r="N23" s="255"/>
      <c r="O23" s="242"/>
      <c r="P23" s="196"/>
    </row>
    <row r="24" spans="3:20" ht="6" customHeight="1" x14ac:dyDescent="0.25">
      <c r="C24" s="193"/>
      <c r="D24" s="237"/>
      <c r="E24" s="243"/>
      <c r="F24" s="238"/>
      <c r="G24" s="238"/>
      <c r="H24" s="238"/>
      <c r="I24" s="255"/>
      <c r="J24" s="255"/>
      <c r="K24" s="238"/>
      <c r="L24" s="255"/>
      <c r="M24" s="238"/>
      <c r="N24" s="255"/>
      <c r="O24" s="242"/>
      <c r="P24" s="196"/>
    </row>
    <row r="25" spans="3:20" ht="14.25" customHeight="1" x14ac:dyDescent="0.25">
      <c r="C25" s="193"/>
      <c r="D25" s="237"/>
      <c r="E25" s="239" t="s">
        <v>146</v>
      </c>
      <c r="F25" s="265"/>
      <c r="G25" s="238"/>
      <c r="H25" s="238"/>
      <c r="I25" s="255"/>
      <c r="J25" s="255"/>
      <c r="K25" s="238"/>
      <c r="L25" s="255"/>
      <c r="M25" s="238"/>
      <c r="N25" s="255"/>
      <c r="O25" s="242"/>
      <c r="P25" s="196"/>
    </row>
    <row r="26" spans="3:20" ht="21" customHeight="1" x14ac:dyDescent="0.25">
      <c r="C26" s="193"/>
      <c r="D26" s="237"/>
      <c r="E26" s="243"/>
      <c r="F26" s="270" t="s">
        <v>142</v>
      </c>
      <c r="G26" s="270"/>
      <c r="H26" s="243" t="s">
        <v>0</v>
      </c>
      <c r="I26" s="244">
        <f>+'Balance-Anexo1A'!F66</f>
        <v>671647.52</v>
      </c>
      <c r="J26" s="244"/>
      <c r="K26" s="243" t="s">
        <v>0</v>
      </c>
      <c r="L26" s="244">
        <f>+'Balance-Anexo1A'!G66</f>
        <v>564282.43999999994</v>
      </c>
      <c r="M26" s="243"/>
      <c r="N26" s="244">
        <f>+I26-L26</f>
        <v>107365.08000000007</v>
      </c>
      <c r="O26" s="242"/>
      <c r="P26" s="196"/>
    </row>
    <row r="27" spans="3:20" ht="21" customHeight="1" x14ac:dyDescent="0.25">
      <c r="C27" s="193"/>
      <c r="D27" s="237"/>
      <c r="E27" s="243"/>
      <c r="F27" s="238" t="s">
        <v>143</v>
      </c>
      <c r="G27" s="238"/>
      <c r="H27" s="238"/>
      <c r="I27" s="250">
        <f>+'Balance-Anexo1A'!F72</f>
        <v>110705544.59999999</v>
      </c>
      <c r="J27" s="255"/>
      <c r="K27" s="238"/>
      <c r="L27" s="250">
        <f>+'Balance-Anexo1A'!G72</f>
        <v>111565544.59999999</v>
      </c>
      <c r="M27" s="238"/>
      <c r="N27" s="244">
        <f>+I27-L27</f>
        <v>-860000</v>
      </c>
      <c r="O27" s="242"/>
      <c r="P27" s="196"/>
    </row>
    <row r="28" spans="3:20" ht="21" customHeight="1" x14ac:dyDescent="0.25">
      <c r="C28" s="193"/>
      <c r="D28" s="237"/>
      <c r="E28" s="238"/>
      <c r="F28" s="238" t="s">
        <v>144</v>
      </c>
      <c r="G28" s="238"/>
      <c r="H28" s="238"/>
      <c r="I28" s="256">
        <f>+'Balance-Anexo1A'!F76</f>
        <v>601571.66999999993</v>
      </c>
      <c r="J28" s="250"/>
      <c r="K28" s="238"/>
      <c r="L28" s="249">
        <f>+'Balance-Anexo1A'!G76</f>
        <v>480025.38999999996</v>
      </c>
      <c r="M28" s="238"/>
      <c r="N28" s="249">
        <f>+I28-L28</f>
        <v>121546.27999999997</v>
      </c>
      <c r="O28" s="245"/>
      <c r="P28" s="196"/>
    </row>
    <row r="29" spans="3:20" ht="4.5" hidden="1" customHeight="1" x14ac:dyDescent="0.25">
      <c r="C29" s="193"/>
      <c r="D29" s="237"/>
      <c r="E29" s="238"/>
      <c r="F29" s="238"/>
      <c r="G29" s="238"/>
      <c r="H29" s="238"/>
      <c r="I29" s="250"/>
      <c r="J29" s="250"/>
      <c r="K29" s="238"/>
      <c r="L29" s="250"/>
      <c r="M29" s="238"/>
      <c r="N29" s="250"/>
      <c r="O29" s="242"/>
      <c r="P29" s="196"/>
    </row>
    <row r="30" spans="3:20" ht="21" customHeight="1" x14ac:dyDescent="0.25">
      <c r="C30" s="193"/>
      <c r="D30" s="237"/>
      <c r="E30" s="238"/>
      <c r="F30" s="238"/>
      <c r="G30" s="257" t="s">
        <v>98</v>
      </c>
      <c r="H30" s="257"/>
      <c r="I30" s="258">
        <f>SUM(I26:I28)</f>
        <v>111978763.78999999</v>
      </c>
      <c r="J30" s="253"/>
      <c r="K30" s="257"/>
      <c r="L30" s="258">
        <f>SUM(L26:L28)</f>
        <v>112609852.42999999</v>
      </c>
      <c r="M30" s="257"/>
      <c r="N30" s="258">
        <f>SUM(N26:N28)</f>
        <v>-631088.6399999999</v>
      </c>
      <c r="O30" s="242"/>
      <c r="P30" s="196"/>
    </row>
    <row r="31" spans="3:20" ht="9.75" hidden="1" customHeight="1" x14ac:dyDescent="0.25">
      <c r="C31" s="193"/>
      <c r="D31" s="237"/>
      <c r="E31" s="238"/>
      <c r="F31" s="238"/>
      <c r="G31" s="243"/>
      <c r="H31" s="238"/>
      <c r="I31" s="255"/>
      <c r="J31" s="255"/>
      <c r="K31" s="238"/>
      <c r="L31" s="255"/>
      <c r="M31" s="238"/>
      <c r="N31" s="255"/>
      <c r="O31" s="242"/>
      <c r="P31" s="196"/>
    </row>
    <row r="32" spans="3:20" ht="6" hidden="1" customHeight="1" x14ac:dyDescent="0.25">
      <c r="C32" s="193"/>
      <c r="D32" s="237"/>
      <c r="E32" s="238"/>
      <c r="F32" s="243"/>
      <c r="G32" s="243"/>
      <c r="H32" s="238"/>
      <c r="I32" s="255"/>
      <c r="J32" s="255"/>
      <c r="K32" s="238"/>
      <c r="L32" s="255"/>
      <c r="M32" s="238"/>
      <c r="N32" s="255"/>
      <c r="O32" s="242"/>
      <c r="P32" s="196"/>
    </row>
    <row r="33" spans="3:18" ht="21" customHeight="1" x14ac:dyDescent="0.25">
      <c r="C33" s="193"/>
      <c r="D33" s="237"/>
      <c r="E33" s="239" t="s">
        <v>145</v>
      </c>
      <c r="F33" s="266"/>
      <c r="G33" s="243"/>
      <c r="H33" s="238"/>
      <c r="I33" s="255"/>
      <c r="J33" s="255"/>
      <c r="K33" s="238"/>
      <c r="L33" s="255"/>
      <c r="M33" s="238"/>
      <c r="N33" s="255"/>
      <c r="O33" s="242"/>
      <c r="P33" s="196"/>
    </row>
    <row r="34" spans="3:18" ht="21" customHeight="1" x14ac:dyDescent="0.25">
      <c r="C34" s="193"/>
      <c r="D34" s="237"/>
      <c r="E34" s="238"/>
      <c r="F34" s="243" t="s">
        <v>9</v>
      </c>
      <c r="G34" s="243"/>
      <c r="H34" s="238"/>
      <c r="I34" s="244">
        <f>+'Balance-Anexo1A'!F83</f>
        <v>123056592.75999999</v>
      </c>
      <c r="J34" s="244"/>
      <c r="K34" s="238"/>
      <c r="L34" s="244">
        <f>+'Balance-Anexo1A'!G83</f>
        <v>122972607.42999999</v>
      </c>
      <c r="M34" s="238"/>
      <c r="N34" s="244">
        <f>+I34-L34</f>
        <v>83985.329999998212</v>
      </c>
      <c r="O34" s="242"/>
      <c r="P34" s="196"/>
    </row>
    <row r="35" spans="3:18" ht="21" customHeight="1" x14ac:dyDescent="0.25">
      <c r="C35" s="193"/>
      <c r="D35" s="237"/>
      <c r="E35" s="238"/>
      <c r="F35" s="243" t="s">
        <v>124</v>
      </c>
      <c r="G35" s="243"/>
      <c r="H35" s="238"/>
      <c r="I35" s="244">
        <f>+'Balance-Anexo1A'!F103</f>
        <v>112902998.92</v>
      </c>
      <c r="J35" s="244"/>
      <c r="K35" s="238"/>
      <c r="L35" s="244">
        <f>+'Balance-Anexo1A'!G103</f>
        <v>107497048.95000002</v>
      </c>
      <c r="M35" s="238"/>
      <c r="N35" s="244">
        <f>+I35-L35</f>
        <v>5405949.9699999839</v>
      </c>
      <c r="O35" s="242"/>
      <c r="P35" s="199"/>
    </row>
    <row r="36" spans="3:18" ht="21" customHeight="1" x14ac:dyDescent="0.25">
      <c r="C36" s="193"/>
      <c r="D36" s="237"/>
      <c r="E36" s="238"/>
      <c r="F36" s="243" t="s">
        <v>108</v>
      </c>
      <c r="G36" s="243"/>
      <c r="H36" s="238"/>
      <c r="I36" s="244">
        <f>+'Balance-Anexo1A'!F110</f>
        <v>-226734111.61000001</v>
      </c>
      <c r="J36" s="244"/>
      <c r="K36" s="238"/>
      <c r="L36" s="244">
        <f>+'Balance-Anexo1A'!G110</f>
        <v>-226060179.28999999</v>
      </c>
      <c r="M36" s="238"/>
      <c r="N36" s="244">
        <f>+I36-L36</f>
        <v>-673932.32000002265</v>
      </c>
      <c r="O36" s="242"/>
      <c r="P36" s="199"/>
    </row>
    <row r="37" spans="3:18" ht="21" customHeight="1" x14ac:dyDescent="0.25">
      <c r="C37" s="193"/>
      <c r="D37" s="237"/>
      <c r="E37" s="238"/>
      <c r="F37" s="243" t="s">
        <v>112</v>
      </c>
      <c r="G37" s="243"/>
      <c r="H37" s="238"/>
      <c r="I37" s="249">
        <f>+'Balance-Anexo1A'!F111</f>
        <v>-1443873.46</v>
      </c>
      <c r="J37" s="244"/>
      <c r="K37" s="238"/>
      <c r="L37" s="249">
        <f>+'Balance-Anexo1A'!G111</f>
        <v>-1618348.86</v>
      </c>
      <c r="M37" s="238"/>
      <c r="N37" s="249">
        <f>+I37-L37</f>
        <v>174475.40000000014</v>
      </c>
      <c r="O37" s="242"/>
      <c r="P37" s="199"/>
    </row>
    <row r="38" spans="3:18" ht="4.5" hidden="1" customHeight="1" x14ac:dyDescent="0.25">
      <c r="C38" s="193"/>
      <c r="D38" s="237"/>
      <c r="E38" s="238"/>
      <c r="F38" s="238"/>
      <c r="G38" s="243"/>
      <c r="H38" s="238"/>
      <c r="I38" s="250"/>
      <c r="J38" s="250"/>
      <c r="K38" s="238"/>
      <c r="L38" s="250"/>
      <c r="M38" s="238"/>
      <c r="N38" s="250"/>
      <c r="O38" s="242"/>
      <c r="P38" s="196"/>
      <c r="R38" s="200"/>
    </row>
    <row r="39" spans="3:18" ht="21" customHeight="1" x14ac:dyDescent="0.25">
      <c r="C39" s="193"/>
      <c r="D39" s="237"/>
      <c r="E39" s="238"/>
      <c r="F39" s="238"/>
      <c r="G39" s="251" t="s">
        <v>99</v>
      </c>
      <c r="H39" s="257"/>
      <c r="I39" s="259">
        <f>SUM(I34:I38)</f>
        <v>7781606.6099999929</v>
      </c>
      <c r="J39" s="260"/>
      <c r="K39" s="257"/>
      <c r="L39" s="259">
        <f>SUM(L34:L38)</f>
        <v>2791128.2300000032</v>
      </c>
      <c r="M39" s="257"/>
      <c r="N39" s="259">
        <f>SUM(N34:N38)</f>
        <v>4990478.3799999598</v>
      </c>
      <c r="O39" s="242"/>
      <c r="P39" s="196"/>
      <c r="R39" s="200"/>
    </row>
    <row r="40" spans="3:18" ht="8.25" hidden="1" customHeight="1" x14ac:dyDescent="0.25">
      <c r="C40" s="193"/>
      <c r="D40" s="237"/>
      <c r="E40" s="238"/>
      <c r="F40" s="238"/>
      <c r="G40" s="243"/>
      <c r="H40" s="238"/>
      <c r="I40" s="261"/>
      <c r="J40" s="261"/>
      <c r="K40" s="238"/>
      <c r="L40" s="261"/>
      <c r="M40" s="238"/>
      <c r="N40" s="261"/>
      <c r="O40" s="242"/>
      <c r="P40" s="196"/>
      <c r="R40" s="200"/>
    </row>
    <row r="41" spans="3:18" ht="7.5" hidden="1" customHeight="1" x14ac:dyDescent="0.25">
      <c r="C41" s="193"/>
      <c r="D41" s="237"/>
      <c r="E41" s="238"/>
      <c r="F41" s="238"/>
      <c r="G41" s="243"/>
      <c r="H41" s="238"/>
      <c r="I41" s="250"/>
      <c r="J41" s="250"/>
      <c r="K41" s="238"/>
      <c r="L41" s="250"/>
      <c r="M41" s="238"/>
      <c r="N41" s="250"/>
      <c r="O41" s="242"/>
      <c r="P41" s="196"/>
      <c r="R41" s="200"/>
    </row>
    <row r="42" spans="3:18" ht="21" customHeight="1" thickBot="1" x14ac:dyDescent="0.3">
      <c r="C42" s="193"/>
      <c r="D42" s="237"/>
      <c r="E42" s="238"/>
      <c r="F42" s="238"/>
      <c r="G42" s="251" t="s">
        <v>100</v>
      </c>
      <c r="H42" s="251" t="s">
        <v>0</v>
      </c>
      <c r="I42" s="252">
        <f>+I30+I39</f>
        <v>119760370.39999999</v>
      </c>
      <c r="J42" s="253"/>
      <c r="K42" s="251" t="s">
        <v>0</v>
      </c>
      <c r="L42" s="252">
        <f>+L30+L39</f>
        <v>115400980.66</v>
      </c>
      <c r="M42" s="251"/>
      <c r="N42" s="252">
        <f>+N30+N39</f>
        <v>4359389.7399999602</v>
      </c>
      <c r="O42" s="245"/>
      <c r="P42" s="196"/>
    </row>
    <row r="43" spans="3:18" ht="6.75" customHeight="1" thickTop="1" x14ac:dyDescent="0.25">
      <c r="C43" s="193"/>
      <c r="D43" s="262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4"/>
      <c r="P43" s="196"/>
      <c r="R43" s="201"/>
    </row>
    <row r="44" spans="3:18" x14ac:dyDescent="0.25">
      <c r="C44" s="193"/>
      <c r="D44" s="194"/>
      <c r="E44" s="185"/>
      <c r="F44" s="185"/>
      <c r="G44" s="185"/>
      <c r="H44" s="202"/>
      <c r="I44" s="185"/>
      <c r="K44" s="202"/>
      <c r="L44" s="185"/>
      <c r="M44" s="185"/>
      <c r="N44" s="185"/>
      <c r="O44" s="185"/>
      <c r="P44" s="196"/>
    </row>
    <row r="45" spans="3:18" x14ac:dyDescent="0.25">
      <c r="C45" s="193"/>
      <c r="D45" s="194"/>
      <c r="E45" s="185"/>
      <c r="F45" s="185"/>
      <c r="G45" s="185"/>
      <c r="H45" s="185"/>
      <c r="I45" s="185"/>
      <c r="K45" s="185"/>
      <c r="L45" s="185"/>
      <c r="M45" s="185"/>
      <c r="N45" s="185"/>
      <c r="O45" s="185"/>
      <c r="P45" s="196"/>
    </row>
    <row r="46" spans="3:18" x14ac:dyDescent="0.25">
      <c r="C46" s="193"/>
      <c r="D46" s="194"/>
      <c r="E46" s="185"/>
      <c r="F46" s="185"/>
      <c r="G46" s="185"/>
      <c r="H46" s="185"/>
      <c r="I46" s="185"/>
      <c r="K46" s="185"/>
      <c r="L46" s="185"/>
      <c r="M46" s="185"/>
      <c r="N46" s="185"/>
      <c r="O46" s="185"/>
      <c r="P46" s="196"/>
    </row>
    <row r="47" spans="3:18" x14ac:dyDescent="0.25">
      <c r="C47" s="193"/>
      <c r="D47" s="194"/>
      <c r="E47" s="185"/>
      <c r="F47" s="185"/>
      <c r="G47" s="185"/>
      <c r="H47" s="185"/>
      <c r="I47" s="203"/>
      <c r="J47" s="203"/>
      <c r="K47" s="185"/>
      <c r="L47" s="185"/>
      <c r="M47" s="185"/>
      <c r="N47" s="185"/>
      <c r="O47" s="185"/>
      <c r="P47" s="196"/>
    </row>
    <row r="48" spans="3:18" x14ac:dyDescent="0.25">
      <c r="C48" s="193"/>
      <c r="D48" s="194"/>
      <c r="E48" s="185"/>
      <c r="F48" s="185"/>
      <c r="G48" s="185"/>
      <c r="H48" s="185"/>
      <c r="I48" s="185"/>
      <c r="K48" s="185"/>
      <c r="L48" s="185"/>
      <c r="M48" s="185"/>
      <c r="N48" s="185"/>
      <c r="O48" s="185"/>
      <c r="P48" s="196"/>
    </row>
    <row r="49" spans="3:16" x14ac:dyDescent="0.25">
      <c r="C49" s="193"/>
      <c r="D49" s="194"/>
      <c r="E49" s="185"/>
      <c r="F49" s="185"/>
      <c r="G49" s="185"/>
      <c r="H49" s="185"/>
      <c r="I49" s="185"/>
      <c r="K49" s="185"/>
      <c r="L49" s="185"/>
      <c r="M49" s="185"/>
      <c r="N49" s="185"/>
      <c r="O49" s="185"/>
      <c r="P49" s="196"/>
    </row>
    <row r="50" spans="3:16" x14ac:dyDescent="0.25">
      <c r="C50" s="193"/>
      <c r="D50" s="194"/>
      <c r="E50" s="269" t="s">
        <v>135</v>
      </c>
      <c r="F50" s="269"/>
      <c r="G50" s="269"/>
      <c r="H50" s="269"/>
      <c r="I50" s="269"/>
      <c r="J50" s="269"/>
      <c r="K50" s="269"/>
      <c r="L50" s="269"/>
      <c r="M50" s="269"/>
      <c r="N50" s="269"/>
      <c r="O50" s="269"/>
      <c r="P50" s="196"/>
    </row>
    <row r="51" spans="3:16" x14ac:dyDescent="0.25">
      <c r="C51" s="193"/>
      <c r="D51" s="194"/>
      <c r="E51" s="185"/>
      <c r="F51" s="185"/>
      <c r="G51" s="185"/>
      <c r="H51" s="185"/>
      <c r="I51" s="185"/>
      <c r="K51" s="185"/>
      <c r="L51" s="185"/>
      <c r="M51" s="185"/>
      <c r="N51" s="185"/>
      <c r="O51" s="185"/>
      <c r="P51" s="196"/>
    </row>
    <row r="52" spans="3:16" x14ac:dyDescent="0.25">
      <c r="C52" s="193"/>
      <c r="D52" s="194"/>
      <c r="E52" s="185"/>
      <c r="F52" s="185"/>
      <c r="G52" s="185"/>
      <c r="H52" s="185"/>
      <c r="I52" s="185"/>
      <c r="K52" s="185"/>
      <c r="L52" s="185"/>
      <c r="M52" s="185"/>
      <c r="N52" s="185"/>
      <c r="O52" s="185"/>
      <c r="P52" s="196"/>
    </row>
    <row r="53" spans="3:16" ht="15.75" thickBot="1" x14ac:dyDescent="0.3">
      <c r="C53" s="204"/>
      <c r="D53" s="205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7"/>
    </row>
    <row r="54" spans="3:16" x14ac:dyDescent="0.25">
      <c r="E54" s="208"/>
      <c r="I54" s="209"/>
      <c r="J54" s="210"/>
    </row>
    <row r="58" spans="3:16" ht="21.75" customHeight="1" x14ac:dyDescent="0.25"/>
    <row r="68" spans="9:16" x14ac:dyDescent="0.25">
      <c r="I68" s="232"/>
      <c r="P68" s="233"/>
    </row>
    <row r="69" spans="9:16" x14ac:dyDescent="0.25">
      <c r="I69" s="232"/>
      <c r="P69" s="233"/>
    </row>
  </sheetData>
  <mergeCells count="6">
    <mergeCell ref="E50:O50"/>
    <mergeCell ref="F26:G26"/>
    <mergeCell ref="E5:O5"/>
    <mergeCell ref="E7:O7"/>
    <mergeCell ref="E9:O9"/>
    <mergeCell ref="E11:O11"/>
  </mergeCells>
  <phoneticPr fontId="0" type="noConversion"/>
  <printOptions horizontalCentered="1"/>
  <pageMargins left="0.55118110236220474" right="0.35433070866141736" top="1.1417322834645669" bottom="1.1417322834645669" header="0.98425196850393704" footer="0.51181102362204722"/>
  <pageSetup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H64"/>
  <sheetViews>
    <sheetView showGridLines="0" topLeftCell="A27" zoomScale="80" zoomScaleNormal="80" workbookViewId="0">
      <selection activeCell="H12" sqref="H12"/>
    </sheetView>
  </sheetViews>
  <sheetFormatPr baseColWidth="10" defaultRowHeight="12.75" x14ac:dyDescent="0.2"/>
  <cols>
    <col min="1" max="1" width="2.28515625" style="4" customWidth="1"/>
    <col min="2" max="2" width="3.7109375" style="4" customWidth="1"/>
    <col min="3" max="3" width="58" style="4" customWidth="1"/>
    <col min="4" max="4" width="21.7109375" style="4" customWidth="1"/>
    <col min="5" max="5" width="22.140625" style="4" customWidth="1"/>
    <col min="6" max="6" width="19.140625" style="4" customWidth="1"/>
    <col min="7" max="7" width="15" style="4" customWidth="1"/>
    <col min="8" max="8" width="17.140625" style="4" customWidth="1"/>
    <col min="9" max="16384" width="11.42578125" style="4"/>
  </cols>
  <sheetData>
    <row r="1" spans="1:8" ht="21" x14ac:dyDescent="0.35">
      <c r="A1" s="142"/>
      <c r="B1" s="144"/>
      <c r="C1" s="145"/>
      <c r="D1" s="145"/>
      <c r="E1" s="145"/>
    </row>
    <row r="2" spans="1:8" ht="21" x14ac:dyDescent="0.35">
      <c r="A2" s="142"/>
      <c r="B2" s="144"/>
      <c r="C2" s="145"/>
      <c r="D2" s="145"/>
      <c r="E2" s="145"/>
    </row>
    <row r="3" spans="1:8" ht="18" customHeight="1" x14ac:dyDescent="0.35">
      <c r="A3" s="274" t="s">
        <v>121</v>
      </c>
      <c r="B3" s="274"/>
      <c r="C3" s="274"/>
      <c r="D3" s="274"/>
      <c r="E3" s="274"/>
      <c r="F3" s="274"/>
    </row>
    <row r="4" spans="1:8" ht="18.75" x14ac:dyDescent="0.3">
      <c r="A4" s="275" t="s">
        <v>85</v>
      </c>
      <c r="B4" s="275"/>
      <c r="C4" s="275"/>
      <c r="D4" s="275"/>
      <c r="E4" s="275"/>
      <c r="F4" s="275"/>
    </row>
    <row r="5" spans="1:8" ht="15.75" x14ac:dyDescent="0.25">
      <c r="A5" s="276" t="s">
        <v>86</v>
      </c>
      <c r="B5" s="276"/>
      <c r="C5" s="276"/>
      <c r="D5" s="276"/>
      <c r="E5" s="276"/>
      <c r="F5" s="276"/>
    </row>
    <row r="6" spans="1:8" ht="16.5" customHeight="1" x14ac:dyDescent="0.25">
      <c r="A6" s="142"/>
      <c r="B6" s="146"/>
      <c r="C6" s="147"/>
      <c r="D6" s="277" t="s">
        <v>131</v>
      </c>
      <c r="E6" s="283" t="s">
        <v>125</v>
      </c>
      <c r="F6" s="280" t="s">
        <v>128</v>
      </c>
    </row>
    <row r="7" spans="1:8" ht="17.25" hidden="1" customHeight="1" x14ac:dyDescent="0.25">
      <c r="A7" s="142"/>
      <c r="B7" s="148"/>
      <c r="C7" s="149"/>
      <c r="D7" s="278"/>
      <c r="E7" s="284"/>
      <c r="F7" s="281"/>
    </row>
    <row r="8" spans="1:8" ht="12.75" customHeight="1" x14ac:dyDescent="0.25">
      <c r="A8" s="142"/>
      <c r="B8" s="215" t="s">
        <v>87</v>
      </c>
      <c r="C8" s="150"/>
      <c r="D8" s="279"/>
      <c r="E8" s="285"/>
      <c r="F8" s="282"/>
    </row>
    <row r="9" spans="1:8" ht="7.5" customHeight="1" x14ac:dyDescent="0.25">
      <c r="A9" s="142"/>
      <c r="B9" s="151"/>
      <c r="C9" s="152"/>
      <c r="D9" s="153"/>
      <c r="E9" s="153"/>
      <c r="F9" s="35"/>
    </row>
    <row r="10" spans="1:8" ht="21" customHeight="1" x14ac:dyDescent="0.25">
      <c r="A10" s="142"/>
      <c r="B10" s="216" t="s">
        <v>147</v>
      </c>
      <c r="C10" s="154"/>
      <c r="D10" s="217">
        <f>SUM(D11:D16)</f>
        <v>1614685.88</v>
      </c>
      <c r="E10" s="217">
        <f t="shared" ref="E10:F10" si="0">SUM(E11:E16)</f>
        <v>2018479.3500000003</v>
      </c>
      <c r="F10" s="160">
        <f t="shared" si="0"/>
        <v>-403793.47</v>
      </c>
      <c r="H10" s="155"/>
    </row>
    <row r="11" spans="1:8" ht="21" customHeight="1" x14ac:dyDescent="0.25">
      <c r="A11" s="142"/>
      <c r="B11" s="151"/>
      <c r="C11" s="156" t="s">
        <v>114</v>
      </c>
      <c r="D11" s="157">
        <v>833520.66</v>
      </c>
      <c r="E11" s="157">
        <v>663754.09</v>
      </c>
      <c r="F11" s="157">
        <f t="shared" ref="F11:F16" si="1">+D11-E11</f>
        <v>169766.57000000007</v>
      </c>
      <c r="G11" s="26"/>
      <c r="H11" s="155"/>
    </row>
    <row r="12" spans="1:8" ht="21" customHeight="1" x14ac:dyDescent="0.25">
      <c r="A12" s="142"/>
      <c r="B12" s="151"/>
      <c r="C12" s="156" t="s">
        <v>88</v>
      </c>
      <c r="D12" s="157">
        <v>26450.77</v>
      </c>
      <c r="E12" s="157">
        <v>103381.42</v>
      </c>
      <c r="F12" s="157">
        <f t="shared" si="1"/>
        <v>-76930.649999999994</v>
      </c>
      <c r="H12" s="26"/>
    </row>
    <row r="13" spans="1:8" ht="21" customHeight="1" x14ac:dyDescent="0.25">
      <c r="A13" s="142"/>
      <c r="B13" s="151"/>
      <c r="C13" s="156" t="s">
        <v>115</v>
      </c>
      <c r="D13" s="157">
        <v>27669.78</v>
      </c>
      <c r="E13" s="157">
        <v>56184.15</v>
      </c>
      <c r="F13" s="157">
        <f t="shared" si="1"/>
        <v>-28514.370000000003</v>
      </c>
      <c r="G13" s="1"/>
    </row>
    <row r="14" spans="1:8" ht="21" customHeight="1" x14ac:dyDescent="0.25">
      <c r="A14" s="142"/>
      <c r="B14" s="151"/>
      <c r="C14" s="156" t="s">
        <v>90</v>
      </c>
      <c r="D14" s="157">
        <v>596814.42000000004</v>
      </c>
      <c r="E14" s="157">
        <v>1072380.56</v>
      </c>
      <c r="F14" s="157">
        <f t="shared" si="1"/>
        <v>-475566.14</v>
      </c>
      <c r="G14" s="1"/>
    </row>
    <row r="15" spans="1:8" ht="21" customHeight="1" x14ac:dyDescent="0.25">
      <c r="A15" s="142"/>
      <c r="B15" s="151"/>
      <c r="C15" s="156" t="s">
        <v>89</v>
      </c>
      <c r="D15" s="157">
        <v>118863.12</v>
      </c>
      <c r="E15" s="157">
        <v>116844.26</v>
      </c>
      <c r="F15" s="157">
        <f t="shared" si="1"/>
        <v>2018.8600000000006</v>
      </c>
      <c r="G15" s="1"/>
      <c r="H15" s="26"/>
    </row>
    <row r="16" spans="1:8" ht="21" customHeight="1" x14ac:dyDescent="0.25">
      <c r="A16" s="142"/>
      <c r="B16" s="151"/>
      <c r="C16" s="156" t="s">
        <v>91</v>
      </c>
      <c r="D16" s="158">
        <v>11367.13</v>
      </c>
      <c r="E16" s="158">
        <v>5934.87</v>
      </c>
      <c r="F16" s="158">
        <f t="shared" si="1"/>
        <v>5432.2599999999993</v>
      </c>
      <c r="G16" s="1"/>
      <c r="H16" s="41"/>
    </row>
    <row r="17" spans="1:7" ht="7.5" customHeight="1" x14ac:dyDescent="0.25">
      <c r="A17" s="142"/>
      <c r="B17" s="151"/>
      <c r="C17" s="152"/>
      <c r="D17" s="153"/>
      <c r="E17" s="153"/>
      <c r="F17" s="35"/>
    </row>
    <row r="18" spans="1:7" ht="21" customHeight="1" x14ac:dyDescent="0.25">
      <c r="A18" s="142"/>
      <c r="B18" s="218" t="s">
        <v>148</v>
      </c>
      <c r="C18" s="152"/>
      <c r="D18" s="217">
        <f>SUM(D19:D21)</f>
        <v>15860.98</v>
      </c>
      <c r="E18" s="217">
        <f t="shared" ref="E18:F18" si="2">SUM(E19:E21)</f>
        <v>17303.650000000001</v>
      </c>
      <c r="F18" s="160">
        <f t="shared" si="2"/>
        <v>-1442.6700000000019</v>
      </c>
      <c r="G18" s="41"/>
    </row>
    <row r="19" spans="1:7" ht="21" hidden="1" customHeight="1" x14ac:dyDescent="0.25">
      <c r="A19" s="142"/>
      <c r="B19" s="151"/>
      <c r="C19" s="156"/>
      <c r="D19" s="157"/>
      <c r="E19" s="157"/>
      <c r="F19" s="25">
        <f>+D19-E19</f>
        <v>0</v>
      </c>
    </row>
    <row r="20" spans="1:7" ht="21" hidden="1" customHeight="1" x14ac:dyDescent="0.25">
      <c r="A20" s="142"/>
      <c r="B20" s="151"/>
      <c r="C20" s="156"/>
      <c r="D20" s="157"/>
      <c r="E20" s="157"/>
      <c r="F20" s="25">
        <f>+D20-E20</f>
        <v>0</v>
      </c>
    </row>
    <row r="21" spans="1:7" ht="21" customHeight="1" x14ac:dyDescent="0.25">
      <c r="A21" s="142"/>
      <c r="B21" s="151"/>
      <c r="C21" s="156" t="s">
        <v>127</v>
      </c>
      <c r="D21" s="158">
        <v>15860.98</v>
      </c>
      <c r="E21" s="158">
        <v>17303.650000000001</v>
      </c>
      <c r="F21" s="158">
        <f>+D21-E21</f>
        <v>-1442.6700000000019</v>
      </c>
      <c r="G21" s="1"/>
    </row>
    <row r="22" spans="1:7" ht="6" customHeight="1" x14ac:dyDescent="0.25">
      <c r="A22" s="142"/>
      <c r="B22" s="215"/>
      <c r="C22" s="150"/>
      <c r="D22" s="159"/>
      <c r="E22" s="159"/>
      <c r="F22" s="160"/>
    </row>
    <row r="23" spans="1:7" ht="6.75" customHeight="1" x14ac:dyDescent="0.25">
      <c r="A23" s="142"/>
      <c r="B23" s="151"/>
      <c r="C23" s="152"/>
      <c r="D23" s="161"/>
      <c r="E23" s="161"/>
      <c r="F23" s="35"/>
      <c r="G23" s="41"/>
    </row>
    <row r="24" spans="1:7" ht="16.5" thickBot="1" x14ac:dyDescent="0.3">
      <c r="A24" s="142"/>
      <c r="B24" s="219" t="s">
        <v>92</v>
      </c>
      <c r="C24" s="162"/>
      <c r="D24" s="220">
        <f>D10+D18+D22</f>
        <v>1630546.8599999999</v>
      </c>
      <c r="E24" s="221">
        <f>E10+E18+E22</f>
        <v>2035783.0000000002</v>
      </c>
      <c r="F24" s="222">
        <f>+F10+F18</f>
        <v>-405236.13999999996</v>
      </c>
    </row>
    <row r="25" spans="1:7" ht="9" customHeight="1" thickTop="1" x14ac:dyDescent="0.25">
      <c r="A25" s="142"/>
      <c r="B25" s="152"/>
      <c r="C25" s="152"/>
      <c r="D25" s="163"/>
      <c r="E25" s="163"/>
      <c r="F25" s="102"/>
      <c r="G25" s="41"/>
    </row>
    <row r="26" spans="1:7" ht="15.75" x14ac:dyDescent="0.25">
      <c r="A26" s="142"/>
      <c r="B26" s="223" t="s">
        <v>93</v>
      </c>
      <c r="C26" s="164"/>
      <c r="D26" s="165"/>
      <c r="E26" s="165"/>
      <c r="F26" s="18"/>
    </row>
    <row r="27" spans="1:7" ht="5.25" customHeight="1" x14ac:dyDescent="0.25">
      <c r="A27" s="142"/>
      <c r="B27" s="166"/>
      <c r="C27" s="167"/>
      <c r="D27" s="161"/>
      <c r="E27" s="161"/>
      <c r="F27" s="33"/>
    </row>
    <row r="28" spans="1:7" ht="21" customHeight="1" x14ac:dyDescent="0.25">
      <c r="A28" s="142"/>
      <c r="B28" s="224" t="s">
        <v>126</v>
      </c>
      <c r="C28" s="167"/>
      <c r="D28" s="217">
        <f>SUM(D29:D32)</f>
        <v>2696880.32</v>
      </c>
      <c r="E28" s="171">
        <f>SUM(E29:E32)</f>
        <v>3276705.5300000003</v>
      </c>
      <c r="F28" s="172">
        <f t="shared" ref="F28" si="3">SUM(F29:F32)</f>
        <v>-579825.21</v>
      </c>
    </row>
    <row r="29" spans="1:7" ht="21" customHeight="1" x14ac:dyDescent="0.25">
      <c r="A29" s="142"/>
      <c r="B29" s="224"/>
      <c r="C29" s="168" t="s">
        <v>149</v>
      </c>
      <c r="D29" s="169">
        <v>2007138.84</v>
      </c>
      <c r="E29" s="169">
        <v>1991592.86</v>
      </c>
      <c r="F29" s="169">
        <f>+D29-E29</f>
        <v>15545.979999999981</v>
      </c>
    </row>
    <row r="30" spans="1:7" ht="21" customHeight="1" x14ac:dyDescent="0.25">
      <c r="A30" s="142"/>
      <c r="B30" s="166"/>
      <c r="C30" s="168" t="s">
        <v>150</v>
      </c>
      <c r="D30" s="169">
        <v>145613.54</v>
      </c>
      <c r="E30" s="169">
        <v>140782.29999999999</v>
      </c>
      <c r="F30" s="169">
        <f>+D30-E30</f>
        <v>4831.2400000000198</v>
      </c>
    </row>
    <row r="31" spans="1:7" ht="21" customHeight="1" x14ac:dyDescent="0.25">
      <c r="A31" s="142"/>
      <c r="B31" s="166"/>
      <c r="C31" s="168" t="s">
        <v>151</v>
      </c>
      <c r="D31" s="169">
        <f>504005.57-D37</f>
        <v>126465.57</v>
      </c>
      <c r="E31" s="169">
        <v>99456.780000000028</v>
      </c>
      <c r="F31" s="169">
        <f>+D31-E31</f>
        <v>27008.789999999979</v>
      </c>
    </row>
    <row r="32" spans="1:7" ht="21" customHeight="1" x14ac:dyDescent="0.25">
      <c r="A32" s="142"/>
      <c r="B32" s="166"/>
      <c r="C32" s="168" t="s">
        <v>152</v>
      </c>
      <c r="D32" s="169">
        <v>417662.37</v>
      </c>
      <c r="E32" s="169">
        <v>1044873.59</v>
      </c>
      <c r="F32" s="169">
        <f>+D32-E32</f>
        <v>-627211.22</v>
      </c>
    </row>
    <row r="33" spans="1:6" ht="6.75" customHeight="1" x14ac:dyDescent="0.25">
      <c r="A33" s="142"/>
      <c r="B33" s="166"/>
      <c r="C33" s="170"/>
      <c r="D33" s="171"/>
      <c r="E33" s="231"/>
      <c r="F33" s="230"/>
    </row>
    <row r="34" spans="1:6" ht="9" customHeight="1" x14ac:dyDescent="0.25">
      <c r="A34" s="142"/>
      <c r="B34" s="166"/>
      <c r="C34" s="167"/>
      <c r="D34" s="161"/>
      <c r="E34" s="161"/>
      <c r="F34" s="33"/>
    </row>
    <row r="35" spans="1:6" ht="21" customHeight="1" x14ac:dyDescent="0.25">
      <c r="A35" s="142"/>
      <c r="B35" s="224" t="s">
        <v>153</v>
      </c>
      <c r="C35" s="167"/>
      <c r="D35" s="217">
        <f>SUM(D36:D38)</f>
        <v>377540</v>
      </c>
      <c r="E35" s="171">
        <f>SUM(E36:E38)</f>
        <v>377426.33</v>
      </c>
      <c r="F35" s="172">
        <f>+F37+F38+F36</f>
        <v>113.67</v>
      </c>
    </row>
    <row r="36" spans="1:6" ht="21" customHeight="1" x14ac:dyDescent="0.25">
      <c r="A36" s="142"/>
      <c r="B36" s="224"/>
      <c r="C36" s="168" t="s">
        <v>122</v>
      </c>
      <c r="D36" s="173">
        <v>0</v>
      </c>
      <c r="E36" s="173">
        <v>26.33</v>
      </c>
      <c r="F36" s="169">
        <f>+D36-E36</f>
        <v>-26.33</v>
      </c>
    </row>
    <row r="37" spans="1:6" ht="20.25" customHeight="1" x14ac:dyDescent="0.25">
      <c r="A37" s="142"/>
      <c r="B37" s="166"/>
      <c r="C37" s="168" t="s">
        <v>118</v>
      </c>
      <c r="D37" s="169">
        <v>377540</v>
      </c>
      <c r="E37" s="169">
        <v>377400</v>
      </c>
      <c r="F37" s="169">
        <f>+D37-E37</f>
        <v>140</v>
      </c>
    </row>
    <row r="38" spans="1:6" ht="20.25" hidden="1" customHeight="1" x14ac:dyDescent="0.25">
      <c r="A38" s="142"/>
      <c r="B38" s="225"/>
      <c r="C38" s="174" t="s">
        <v>119</v>
      </c>
      <c r="D38" s="175">
        <v>0</v>
      </c>
      <c r="E38" s="175">
        <v>0</v>
      </c>
      <c r="F38" s="175">
        <f>+D38-E38</f>
        <v>0</v>
      </c>
    </row>
    <row r="39" spans="1:6" ht="6.75" customHeight="1" x14ac:dyDescent="0.25">
      <c r="A39" s="142"/>
      <c r="B39" s="151"/>
      <c r="C39" s="152"/>
      <c r="D39" s="212"/>
      <c r="E39" s="212"/>
      <c r="F39" s="213"/>
    </row>
    <row r="40" spans="1:6" ht="16.5" thickBot="1" x14ac:dyDescent="0.3">
      <c r="A40" s="142"/>
      <c r="B40" s="219" t="s">
        <v>94</v>
      </c>
      <c r="C40" s="162"/>
      <c r="D40" s="220">
        <f t="shared" ref="D40:F40" si="4">D28+D35</f>
        <v>3074420.32</v>
      </c>
      <c r="E40" s="221">
        <f t="shared" si="4"/>
        <v>3654131.8600000003</v>
      </c>
      <c r="F40" s="222">
        <f t="shared" si="4"/>
        <v>-579711.53999999992</v>
      </c>
    </row>
    <row r="41" spans="1:6" ht="8.25" customHeight="1" thickTop="1" thickBot="1" x14ac:dyDescent="0.3">
      <c r="A41" s="142"/>
      <c r="B41" s="152"/>
      <c r="C41" s="152"/>
      <c r="D41" s="163"/>
      <c r="E41" s="163"/>
      <c r="F41" s="102"/>
    </row>
    <row r="42" spans="1:6" ht="7.5" customHeight="1" thickTop="1" x14ac:dyDescent="0.25">
      <c r="A42" s="142"/>
      <c r="B42" s="226"/>
      <c r="C42" s="176"/>
      <c r="D42" s="211"/>
      <c r="E42" s="177"/>
      <c r="F42" s="178"/>
    </row>
    <row r="43" spans="1:6" ht="16.5" thickBot="1" x14ac:dyDescent="0.3">
      <c r="A43" s="142"/>
      <c r="B43" s="227" t="s">
        <v>117</v>
      </c>
      <c r="C43" s="162"/>
      <c r="D43" s="229">
        <f>+D24-D40</f>
        <v>-1443873.46</v>
      </c>
      <c r="E43" s="228">
        <f t="shared" ref="E43:F43" si="5">E24-E40</f>
        <v>-1618348.86</v>
      </c>
      <c r="F43" s="228">
        <f t="shared" si="5"/>
        <v>174475.39999999997</v>
      </c>
    </row>
    <row r="44" spans="1:6" ht="16.5" thickTop="1" x14ac:dyDescent="0.25">
      <c r="A44" s="142"/>
      <c r="B44" s="142"/>
      <c r="C44" s="142"/>
      <c r="D44" s="179"/>
      <c r="E44" s="179"/>
    </row>
    <row r="45" spans="1:6" ht="15.75" x14ac:dyDescent="0.25">
      <c r="A45" s="142"/>
      <c r="B45" s="142"/>
      <c r="C45" s="142"/>
      <c r="D45" s="179"/>
      <c r="E45" s="142"/>
      <c r="F45" s="41"/>
    </row>
    <row r="46" spans="1:6" ht="15.75" x14ac:dyDescent="0.25">
      <c r="A46" s="142"/>
      <c r="B46" s="142"/>
      <c r="C46" s="142"/>
      <c r="D46" s="180"/>
      <c r="E46" s="142"/>
      <c r="F46" s="41"/>
    </row>
    <row r="47" spans="1:6" ht="15.75" x14ac:dyDescent="0.25">
      <c r="A47" s="142"/>
      <c r="B47" s="142"/>
      <c r="C47" s="142"/>
      <c r="D47" s="142"/>
      <c r="E47" s="142"/>
    </row>
    <row r="51" spans="2:6" s="181" customFormat="1" ht="17.25" customHeight="1" x14ac:dyDescent="0.25">
      <c r="B51" s="273" t="s">
        <v>132</v>
      </c>
      <c r="C51" s="273"/>
      <c r="D51" s="273"/>
      <c r="E51" s="273"/>
      <c r="F51" s="273"/>
    </row>
    <row r="61" spans="2:6" x14ac:dyDescent="0.2">
      <c r="B61" s="214"/>
      <c r="C61" s="214"/>
    </row>
    <row r="62" spans="2:6" x14ac:dyDescent="0.2">
      <c r="B62" s="214"/>
      <c r="C62" s="214"/>
    </row>
    <row r="63" spans="2:6" x14ac:dyDescent="0.2">
      <c r="B63" s="214"/>
      <c r="C63" s="214"/>
      <c r="D63" s="1"/>
      <c r="E63" s="182"/>
    </row>
    <row r="64" spans="2:6" x14ac:dyDescent="0.2">
      <c r="B64" s="214"/>
      <c r="C64" s="214"/>
    </row>
  </sheetData>
  <mergeCells count="7">
    <mergeCell ref="B51:F51"/>
    <mergeCell ref="A3:F3"/>
    <mergeCell ref="A4:F4"/>
    <mergeCell ref="A5:F5"/>
    <mergeCell ref="D6:D8"/>
    <mergeCell ref="F6:F8"/>
    <mergeCell ref="E6:E8"/>
  </mergeCells>
  <phoneticPr fontId="2" type="noConversion"/>
  <printOptions horizontalCentered="1"/>
  <pageMargins left="0.23622047244094491" right="0.23622047244094491" top="0.6692913385826772" bottom="0.31496062992125984" header="0" footer="0"/>
  <pageSetup scale="75" orientation="portrait" r:id="rId1"/>
  <headerFooter alignWithMargins="0"/>
  <ignoredErrors>
    <ignoredError sqref="E24 F35 F2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144"/>
  <sheetViews>
    <sheetView showGridLines="0" tabSelected="1" topLeftCell="A40" zoomScale="80" zoomScaleNormal="80" workbookViewId="0">
      <selection activeCell="L10" sqref="L10"/>
    </sheetView>
  </sheetViews>
  <sheetFormatPr baseColWidth="10" defaultRowHeight="12.75" x14ac:dyDescent="0.2"/>
  <cols>
    <col min="1" max="1" width="2.140625" style="4" customWidth="1"/>
    <col min="2" max="4" width="1.42578125" style="4" customWidth="1"/>
    <col min="5" max="5" width="52.28515625" style="4" customWidth="1"/>
    <col min="6" max="6" width="24" style="4" customWidth="1"/>
    <col min="7" max="7" width="24.28515625" style="4" customWidth="1"/>
    <col min="8" max="8" width="21.5703125" style="4" customWidth="1"/>
    <col min="9" max="16384" width="11.42578125" style="4"/>
  </cols>
  <sheetData>
    <row r="2" spans="1:8" ht="21" x14ac:dyDescent="0.35">
      <c r="A2" s="2" t="s">
        <v>6</v>
      </c>
      <c r="B2" s="288" t="s">
        <v>7</v>
      </c>
      <c r="C2" s="288"/>
      <c r="D2" s="288"/>
      <c r="E2" s="288"/>
      <c r="F2" s="288"/>
      <c r="G2" s="288"/>
      <c r="H2" s="288"/>
    </row>
    <row r="3" spans="1:8" ht="18.75" x14ac:dyDescent="0.3">
      <c r="A3" s="2"/>
      <c r="B3" s="287" t="s">
        <v>13</v>
      </c>
      <c r="C3" s="287"/>
      <c r="D3" s="287"/>
      <c r="E3" s="287"/>
      <c r="F3" s="287"/>
      <c r="G3" s="287"/>
      <c r="H3" s="287"/>
    </row>
    <row r="4" spans="1:8" x14ac:dyDescent="0.2">
      <c r="A4" s="2"/>
      <c r="B4" s="289" t="s">
        <v>14</v>
      </c>
      <c r="C4" s="289"/>
      <c r="D4" s="289"/>
      <c r="E4" s="289"/>
      <c r="F4" s="289"/>
      <c r="G4" s="289"/>
      <c r="H4" s="289"/>
    </row>
    <row r="5" spans="1:8" ht="8.25" customHeight="1" x14ac:dyDescent="0.2">
      <c r="A5" s="2"/>
      <c r="B5" s="289"/>
      <c r="C5" s="289"/>
      <c r="D5" s="289"/>
      <c r="E5" s="289"/>
      <c r="F5" s="289"/>
      <c r="G5" s="289"/>
      <c r="H5" s="289"/>
    </row>
    <row r="6" spans="1:8" ht="30" customHeight="1" x14ac:dyDescent="0.25">
      <c r="A6" s="2"/>
      <c r="B6" s="5"/>
      <c r="C6" s="6"/>
      <c r="D6" s="6"/>
      <c r="E6" s="7"/>
      <c r="F6" s="8" t="s">
        <v>131</v>
      </c>
      <c r="G6" s="8" t="s">
        <v>125</v>
      </c>
      <c r="H6" s="9" t="s">
        <v>120</v>
      </c>
    </row>
    <row r="7" spans="1:8" ht="24" customHeight="1" x14ac:dyDescent="0.25">
      <c r="A7" s="2"/>
      <c r="B7" s="10" t="s">
        <v>15</v>
      </c>
      <c r="C7" s="11"/>
      <c r="D7" s="11"/>
      <c r="E7" s="12"/>
      <c r="F7" s="13" t="s">
        <v>16</v>
      </c>
      <c r="G7" s="14">
        <v>-2</v>
      </c>
      <c r="H7" s="15" t="s">
        <v>17</v>
      </c>
    </row>
    <row r="8" spans="1:8" ht="21" customHeight="1" x14ac:dyDescent="0.3">
      <c r="A8" s="2"/>
      <c r="B8" s="16" t="s">
        <v>4</v>
      </c>
      <c r="C8" s="17"/>
      <c r="D8" s="17"/>
      <c r="E8" s="18"/>
      <c r="F8" s="19">
        <f t="shared" ref="F8:H8" si="0">SUM(F9:F12)</f>
        <v>645057.92000000004</v>
      </c>
      <c r="G8" s="19">
        <f>SUM(G9:G12)</f>
        <v>514237.45</v>
      </c>
      <c r="H8" s="19">
        <f t="shared" si="0"/>
        <v>130820.46999999997</v>
      </c>
    </row>
    <row r="9" spans="1:8" ht="21" customHeight="1" x14ac:dyDescent="0.25">
      <c r="A9" s="2"/>
      <c r="B9" s="20"/>
      <c r="C9" s="21" t="s">
        <v>18</v>
      </c>
      <c r="D9" s="22"/>
      <c r="E9" s="23"/>
      <c r="F9" s="24">
        <v>247</v>
      </c>
      <c r="G9" s="24">
        <v>80</v>
      </c>
      <c r="H9" s="25">
        <f>+F9-G9</f>
        <v>167</v>
      </c>
    </row>
    <row r="10" spans="1:8" ht="21" customHeight="1" x14ac:dyDescent="0.25">
      <c r="A10" s="2"/>
      <c r="B10" s="27"/>
      <c r="C10" s="21" t="s">
        <v>19</v>
      </c>
      <c r="D10" s="28"/>
      <c r="E10" s="23"/>
      <c r="F10" s="24">
        <v>388143.49</v>
      </c>
      <c r="G10" s="24">
        <v>271961.96000000002</v>
      </c>
      <c r="H10" s="25">
        <f>+F10-G10</f>
        <v>116181.52999999997</v>
      </c>
    </row>
    <row r="11" spans="1:8" ht="21" customHeight="1" x14ac:dyDescent="0.25">
      <c r="A11" s="2"/>
      <c r="B11" s="27"/>
      <c r="C11" s="21" t="s">
        <v>20</v>
      </c>
      <c r="D11" s="28"/>
      <c r="E11" s="23"/>
      <c r="F11" s="24">
        <v>254633.14</v>
      </c>
      <c r="G11" s="24">
        <v>240161.2</v>
      </c>
      <c r="H11" s="25">
        <f>+F11-G11</f>
        <v>14471.940000000002</v>
      </c>
    </row>
    <row r="12" spans="1:8" ht="21" customHeight="1" x14ac:dyDescent="0.25">
      <c r="A12" s="2"/>
      <c r="B12" s="27"/>
      <c r="C12" s="21" t="s">
        <v>21</v>
      </c>
      <c r="D12" s="28"/>
      <c r="E12" s="23"/>
      <c r="F12" s="29">
        <v>2034.29</v>
      </c>
      <c r="G12" s="29">
        <v>2034.29</v>
      </c>
      <c r="H12" s="31">
        <f>+F12-G12</f>
        <v>0</v>
      </c>
    </row>
    <row r="13" spans="1:8" ht="11.25" customHeight="1" x14ac:dyDescent="0.25">
      <c r="A13" s="2"/>
      <c r="B13" s="27"/>
      <c r="C13" s="32"/>
      <c r="D13" s="32"/>
      <c r="E13" s="33"/>
      <c r="F13" s="34"/>
      <c r="G13" s="34"/>
      <c r="H13" s="35"/>
    </row>
    <row r="14" spans="1:8" ht="21" customHeight="1" x14ac:dyDescent="0.3">
      <c r="A14" s="2"/>
      <c r="B14" s="36" t="s">
        <v>3</v>
      </c>
      <c r="C14" s="22"/>
      <c r="D14" s="22"/>
      <c r="E14" s="33"/>
      <c r="F14" s="37">
        <f t="shared" ref="F14:H14" si="1">+F19+F20</f>
        <v>100862212.45</v>
      </c>
      <c r="G14" s="37">
        <f t="shared" ref="G14" si="2">+G19+G20</f>
        <v>94511845.939999998</v>
      </c>
      <c r="H14" s="37">
        <f t="shared" si="1"/>
        <v>6350366.5100000054</v>
      </c>
    </row>
    <row r="15" spans="1:8" ht="21" customHeight="1" x14ac:dyDescent="0.25">
      <c r="A15" s="38"/>
      <c r="B15" s="27"/>
      <c r="C15" s="21" t="s">
        <v>22</v>
      </c>
      <c r="D15" s="28"/>
      <c r="E15" s="39"/>
      <c r="F15" s="267">
        <v>100862212.45</v>
      </c>
      <c r="G15" s="268">
        <v>94511845.939999998</v>
      </c>
      <c r="H15" s="112">
        <f>+F15-G15</f>
        <v>6350366.5100000054</v>
      </c>
    </row>
    <row r="16" spans="1:8" ht="21" hidden="1" customHeight="1" x14ac:dyDescent="0.25">
      <c r="A16" s="2"/>
      <c r="B16" s="27"/>
      <c r="C16" s="21" t="s">
        <v>23</v>
      </c>
      <c r="D16" s="28"/>
      <c r="E16" s="39"/>
      <c r="F16" s="40">
        <v>0</v>
      </c>
      <c r="G16" s="40">
        <v>0</v>
      </c>
      <c r="H16" s="25">
        <f>+F16-G16</f>
        <v>0</v>
      </c>
    </row>
    <row r="17" spans="1:8" ht="21" hidden="1" customHeight="1" x14ac:dyDescent="0.25">
      <c r="A17" s="2"/>
      <c r="B17" s="27"/>
      <c r="C17" s="21" t="s">
        <v>24</v>
      </c>
      <c r="D17" s="28"/>
      <c r="E17" s="39"/>
      <c r="F17" s="40">
        <v>0</v>
      </c>
      <c r="G17" s="40">
        <v>0</v>
      </c>
      <c r="H17" s="25">
        <f>+F17-G17</f>
        <v>0</v>
      </c>
    </row>
    <row r="18" spans="1:8" ht="21" hidden="1" customHeight="1" x14ac:dyDescent="0.25">
      <c r="A18" s="2"/>
      <c r="B18" s="27"/>
      <c r="C18" s="21" t="s">
        <v>25</v>
      </c>
      <c r="D18" s="28"/>
      <c r="E18" s="39"/>
      <c r="F18" s="42">
        <v>0</v>
      </c>
      <c r="G18" s="42">
        <v>0</v>
      </c>
      <c r="H18" s="31">
        <f>+F18-G18</f>
        <v>0</v>
      </c>
    </row>
    <row r="19" spans="1:8" ht="21" hidden="1" customHeight="1" x14ac:dyDescent="0.25">
      <c r="A19" s="2"/>
      <c r="B19" s="27"/>
      <c r="C19" s="28"/>
      <c r="D19" s="28"/>
      <c r="E19" s="39" t="s">
        <v>26</v>
      </c>
      <c r="F19" s="43">
        <f t="shared" ref="F19:H19" si="3">SUM(F15:F18)</f>
        <v>100862212.45</v>
      </c>
      <c r="G19" s="43">
        <f t="shared" ref="G19" si="4">SUM(G15:G18)</f>
        <v>94511845.939999998</v>
      </c>
      <c r="H19" s="43">
        <f t="shared" si="3"/>
        <v>6350366.5100000054</v>
      </c>
    </row>
    <row r="20" spans="1:8" ht="21" hidden="1" customHeight="1" x14ac:dyDescent="0.25">
      <c r="A20" s="2"/>
      <c r="B20" s="27"/>
      <c r="C20" s="44" t="s">
        <v>27</v>
      </c>
      <c r="D20" s="28"/>
      <c r="E20" s="45"/>
      <c r="F20" s="46">
        <v>0</v>
      </c>
      <c r="G20" s="46">
        <v>0</v>
      </c>
      <c r="H20" s="31">
        <f>+F20-G20</f>
        <v>0</v>
      </c>
    </row>
    <row r="21" spans="1:8" ht="10.5" customHeight="1" x14ac:dyDescent="0.25">
      <c r="A21" s="2"/>
      <c r="B21" s="27"/>
      <c r="C21" s="28"/>
      <c r="D21" s="28"/>
      <c r="E21" s="23"/>
      <c r="F21" s="47"/>
      <c r="G21" s="47"/>
      <c r="H21" s="48"/>
    </row>
    <row r="22" spans="1:8" ht="21" customHeight="1" x14ac:dyDescent="0.3">
      <c r="A22" s="2"/>
      <c r="B22" s="36" t="s">
        <v>28</v>
      </c>
      <c r="C22" s="22"/>
      <c r="D22" s="22"/>
      <c r="E22" s="33"/>
      <c r="F22" s="49">
        <f t="shared" ref="F22:H22" si="5">+F23+F43</f>
        <v>8748353.400000006</v>
      </c>
      <c r="G22" s="49">
        <f t="shared" ref="G22" si="6">+G23+G43</f>
        <v>9761114.849999994</v>
      </c>
      <c r="H22" s="49">
        <f t="shared" si="5"/>
        <v>-1012761.4499999899</v>
      </c>
    </row>
    <row r="23" spans="1:8" ht="21" customHeight="1" x14ac:dyDescent="0.3">
      <c r="A23" s="2"/>
      <c r="B23" s="50" t="s">
        <v>95</v>
      </c>
      <c r="C23" s="51"/>
      <c r="D23" s="52"/>
      <c r="E23" s="53"/>
      <c r="F23" s="54">
        <f t="shared" ref="F23:H23" si="7">+F38+F34+F29+F24</f>
        <v>115439242.03</v>
      </c>
      <c r="G23" s="54">
        <f t="shared" ref="G23" si="8">+G38+G34+G29+G24</f>
        <v>123525958.78</v>
      </c>
      <c r="H23" s="54">
        <f t="shared" si="7"/>
        <v>-8086716.7500000019</v>
      </c>
    </row>
    <row r="24" spans="1:8" ht="21" customHeight="1" x14ac:dyDescent="0.3">
      <c r="A24" s="2"/>
      <c r="B24" s="20"/>
      <c r="C24" s="35" t="s">
        <v>29</v>
      </c>
      <c r="D24" s="35"/>
      <c r="E24" s="55"/>
      <c r="F24" s="56">
        <f t="shared" ref="F24:H24" si="9">SUM(F25:F28)</f>
        <v>52964184.700000003</v>
      </c>
      <c r="G24" s="56">
        <f t="shared" ref="G24" si="10">SUM(G25:G28)</f>
        <v>54676037.049999997</v>
      </c>
      <c r="H24" s="56">
        <f t="shared" si="9"/>
        <v>-1711852.350000002</v>
      </c>
    </row>
    <row r="25" spans="1:8" ht="21" customHeight="1" x14ac:dyDescent="0.25">
      <c r="A25" s="2"/>
      <c r="B25" s="27"/>
      <c r="C25" s="28"/>
      <c r="D25" s="39" t="s">
        <v>30</v>
      </c>
      <c r="E25" s="39"/>
      <c r="F25" s="57">
        <v>35838485.469999999</v>
      </c>
      <c r="G25" s="57">
        <v>36611186.93</v>
      </c>
      <c r="H25" s="25">
        <f>+F25-G25</f>
        <v>-772701.46000000089</v>
      </c>
    </row>
    <row r="26" spans="1:8" ht="21" customHeight="1" x14ac:dyDescent="0.25">
      <c r="A26" s="2"/>
      <c r="B26" s="27"/>
      <c r="C26" s="28"/>
      <c r="D26" s="39" t="s">
        <v>31</v>
      </c>
      <c r="E26" s="39"/>
      <c r="F26" s="24">
        <v>13443830.699999999</v>
      </c>
      <c r="G26" s="24">
        <v>13768668.57</v>
      </c>
      <c r="H26" s="58">
        <f>+F26-G26</f>
        <v>-324837.87000000104</v>
      </c>
    </row>
    <row r="27" spans="1:8" ht="21" customHeight="1" x14ac:dyDescent="0.25">
      <c r="A27" s="2"/>
      <c r="B27" s="27"/>
      <c r="C27" s="28"/>
      <c r="D27" s="39" t="s">
        <v>104</v>
      </c>
      <c r="E27" s="39"/>
      <c r="F27" s="59">
        <v>3681868.53</v>
      </c>
      <c r="G27" s="59">
        <v>4296181.55</v>
      </c>
      <c r="H27" s="60">
        <f>+F27-G27</f>
        <v>-614313.02</v>
      </c>
    </row>
    <row r="28" spans="1:8" ht="21.75" hidden="1" customHeight="1" x14ac:dyDescent="0.25">
      <c r="A28" s="2"/>
      <c r="B28" s="27"/>
      <c r="C28" s="28"/>
      <c r="D28" s="39" t="s">
        <v>103</v>
      </c>
      <c r="E28" s="39"/>
      <c r="F28" s="61">
        <v>0</v>
      </c>
      <c r="G28" s="61">
        <v>0</v>
      </c>
      <c r="H28" s="62">
        <f>+F28-G28</f>
        <v>0</v>
      </c>
    </row>
    <row r="29" spans="1:8" ht="21" customHeight="1" x14ac:dyDescent="0.3">
      <c r="A29" s="2"/>
      <c r="B29" s="27"/>
      <c r="C29" s="35" t="s">
        <v>32</v>
      </c>
      <c r="D29" s="35"/>
      <c r="E29" s="55"/>
      <c r="F29" s="56">
        <f t="shared" ref="F29:H29" si="11">SUM(F30:F33)</f>
        <v>34740037.309999995</v>
      </c>
      <c r="G29" s="56">
        <f t="shared" ref="G29" si="12">SUM(G30:G33)</f>
        <v>36569434.809999995</v>
      </c>
      <c r="H29" s="56">
        <f t="shared" si="11"/>
        <v>-1829397.4999999993</v>
      </c>
    </row>
    <row r="30" spans="1:8" ht="21" customHeight="1" x14ac:dyDescent="0.25">
      <c r="A30" s="2"/>
      <c r="B30" s="27"/>
      <c r="C30" s="28"/>
      <c r="D30" s="39" t="s">
        <v>33</v>
      </c>
      <c r="E30" s="39"/>
      <c r="F30" s="59">
        <v>15567079.279999999</v>
      </c>
      <c r="G30" s="59">
        <v>16807343.469999999</v>
      </c>
      <c r="H30" s="63">
        <f>+F30-G30</f>
        <v>-1240264.1899999995</v>
      </c>
    </row>
    <row r="31" spans="1:8" ht="21" customHeight="1" x14ac:dyDescent="0.25">
      <c r="A31" s="2"/>
      <c r="B31" s="27"/>
      <c r="C31" s="28"/>
      <c r="D31" s="39" t="s">
        <v>34</v>
      </c>
      <c r="E31" s="39"/>
      <c r="F31" s="24">
        <v>18535929.309999999</v>
      </c>
      <c r="G31" s="24">
        <v>19122648.149999999</v>
      </c>
      <c r="H31" s="64">
        <f>+F31-G31</f>
        <v>-586718.83999999985</v>
      </c>
    </row>
    <row r="32" spans="1:8" ht="20.25" customHeight="1" x14ac:dyDescent="0.25">
      <c r="A32" s="2"/>
      <c r="B32" s="27"/>
      <c r="C32" s="28"/>
      <c r="D32" s="65" t="s">
        <v>102</v>
      </c>
      <c r="E32" s="39"/>
      <c r="F32" s="59">
        <v>637028.72</v>
      </c>
      <c r="G32" s="59">
        <v>639443.18999999994</v>
      </c>
      <c r="H32" s="64">
        <f>+F32-G32</f>
        <v>-2414.4699999999721</v>
      </c>
    </row>
    <row r="33" spans="1:8" ht="15.75" hidden="1" customHeight="1" x14ac:dyDescent="0.25">
      <c r="A33" s="2"/>
      <c r="B33" s="27"/>
      <c r="C33" s="28"/>
      <c r="D33" s="39" t="s">
        <v>103</v>
      </c>
      <c r="E33" s="39"/>
      <c r="F33" s="66">
        <v>0</v>
      </c>
      <c r="G33" s="66">
        <v>0</v>
      </c>
      <c r="H33" s="67">
        <f>+F33-G33</f>
        <v>0</v>
      </c>
    </row>
    <row r="34" spans="1:8" ht="21" customHeight="1" x14ac:dyDescent="0.3">
      <c r="A34" s="2"/>
      <c r="B34" s="27"/>
      <c r="C34" s="35" t="s">
        <v>35</v>
      </c>
      <c r="D34" s="68"/>
      <c r="E34" s="69"/>
      <c r="F34" s="54">
        <f t="shared" ref="F34:H34" si="13">SUM(F35:F37)</f>
        <v>32437.4</v>
      </c>
      <c r="G34" s="54">
        <f t="shared" ref="G34" si="14">SUM(G35:G37)</f>
        <v>32531.7</v>
      </c>
      <c r="H34" s="56">
        <f t="shared" si="13"/>
        <v>-94.299999999999272</v>
      </c>
    </row>
    <row r="35" spans="1:8" ht="21" customHeight="1" x14ac:dyDescent="0.25">
      <c r="A35" s="2"/>
      <c r="B35" s="27"/>
      <c r="C35" s="28"/>
      <c r="D35" s="39" t="s">
        <v>36</v>
      </c>
      <c r="E35" s="39"/>
      <c r="F35" s="57">
        <v>32437.4</v>
      </c>
      <c r="G35" s="57">
        <v>32531.7</v>
      </c>
      <c r="H35" s="25">
        <f>+F35-G35</f>
        <v>-94.299999999999272</v>
      </c>
    </row>
    <row r="36" spans="1:8" ht="21" hidden="1" customHeight="1" x14ac:dyDescent="0.25">
      <c r="A36" s="2"/>
      <c r="B36" s="27"/>
      <c r="C36" s="28"/>
      <c r="D36" s="39" t="s">
        <v>37</v>
      </c>
      <c r="E36" s="39"/>
      <c r="F36" s="40">
        <v>0</v>
      </c>
      <c r="G36" s="40">
        <v>0</v>
      </c>
      <c r="H36" s="25">
        <f>+F36-G36</f>
        <v>0</v>
      </c>
    </row>
    <row r="37" spans="1:8" ht="21" hidden="1" customHeight="1" x14ac:dyDescent="0.25">
      <c r="A37" s="2"/>
      <c r="B37" s="27"/>
      <c r="C37" s="28"/>
      <c r="D37" s="39" t="s">
        <v>38</v>
      </c>
      <c r="E37" s="39"/>
      <c r="F37" s="30">
        <v>0</v>
      </c>
      <c r="G37" s="30">
        <v>0</v>
      </c>
      <c r="H37" s="70">
        <f>+F37-G37</f>
        <v>0</v>
      </c>
    </row>
    <row r="38" spans="1:8" ht="21" customHeight="1" x14ac:dyDescent="0.3">
      <c r="A38" s="2"/>
      <c r="B38" s="27"/>
      <c r="C38" s="35" t="s">
        <v>39</v>
      </c>
      <c r="D38" s="35"/>
      <c r="E38" s="23"/>
      <c r="F38" s="54">
        <f t="shared" ref="F38:H38" si="15">SUM(F39:F42)</f>
        <v>27702582.620000001</v>
      </c>
      <c r="G38" s="54">
        <f t="shared" ref="G38" si="16">SUM(G39:G42)</f>
        <v>32247955.220000006</v>
      </c>
      <c r="H38" s="54">
        <f t="shared" si="15"/>
        <v>-4545372.6000000006</v>
      </c>
    </row>
    <row r="39" spans="1:8" ht="21" customHeight="1" x14ac:dyDescent="0.25">
      <c r="A39" s="2"/>
      <c r="B39" s="27"/>
      <c r="C39" s="28"/>
      <c r="D39" s="39" t="s">
        <v>40</v>
      </c>
      <c r="E39" s="39"/>
      <c r="F39" s="57">
        <v>19963573.43</v>
      </c>
      <c r="G39" s="57">
        <v>22711986.600000001</v>
      </c>
      <c r="H39" s="25">
        <f>+F39-G39</f>
        <v>-2748413.1700000018</v>
      </c>
    </row>
    <row r="40" spans="1:8" ht="21" customHeight="1" x14ac:dyDescent="0.25">
      <c r="A40" s="2"/>
      <c r="B40" s="27"/>
      <c r="C40" s="28"/>
      <c r="D40" s="39" t="s">
        <v>41</v>
      </c>
      <c r="E40" s="39"/>
      <c r="F40" s="57">
        <v>9028352.7100000009</v>
      </c>
      <c r="G40" s="57">
        <v>11127223.41</v>
      </c>
      <c r="H40" s="25">
        <f>+F40-G40</f>
        <v>-2098870.6999999993</v>
      </c>
    </row>
    <row r="41" spans="1:8" ht="21" customHeight="1" x14ac:dyDescent="0.25">
      <c r="A41" s="2"/>
      <c r="B41" s="27"/>
      <c r="C41" s="28"/>
      <c r="D41" s="39" t="s">
        <v>105</v>
      </c>
      <c r="E41" s="39"/>
      <c r="F41" s="57">
        <v>712803.76</v>
      </c>
      <c r="G41" s="57">
        <v>748993.56</v>
      </c>
      <c r="H41" s="25">
        <f>+F41-G41</f>
        <v>-36189.800000000047</v>
      </c>
    </row>
    <row r="42" spans="1:8" ht="21" customHeight="1" x14ac:dyDescent="0.25">
      <c r="A42" s="2"/>
      <c r="B42" s="27"/>
      <c r="C42" s="28"/>
      <c r="D42" s="39" t="s">
        <v>113</v>
      </c>
      <c r="E42" s="39"/>
      <c r="F42" s="71">
        <v>-2002147.28</v>
      </c>
      <c r="G42" s="71">
        <v>-2340248.35</v>
      </c>
      <c r="H42" s="70">
        <f>+F42-G42</f>
        <v>338101.07000000007</v>
      </c>
    </row>
    <row r="43" spans="1:8" ht="21" customHeight="1" x14ac:dyDescent="0.3">
      <c r="A43" s="2"/>
      <c r="B43" s="27" t="s">
        <v>116</v>
      </c>
      <c r="C43" s="35"/>
      <c r="D43" s="28"/>
      <c r="E43" s="72"/>
      <c r="F43" s="73">
        <v>-106690888.63</v>
      </c>
      <c r="G43" s="73">
        <v>-113764843.93000001</v>
      </c>
      <c r="H43" s="54">
        <f>+F43-G43</f>
        <v>7073955.3000000119</v>
      </c>
    </row>
    <row r="44" spans="1:8" ht="10.5" customHeight="1" x14ac:dyDescent="0.25">
      <c r="A44" s="2"/>
      <c r="B44" s="27"/>
      <c r="C44" s="32"/>
      <c r="D44" s="32"/>
      <c r="E44" s="23"/>
      <c r="F44" s="47"/>
      <c r="G44" s="47"/>
      <c r="H44" s="48"/>
    </row>
    <row r="45" spans="1:8" ht="21" customHeight="1" x14ac:dyDescent="0.3">
      <c r="A45" s="2"/>
      <c r="B45" s="36" t="s">
        <v>42</v>
      </c>
      <c r="C45" s="52"/>
      <c r="D45" s="22"/>
      <c r="E45" s="33"/>
      <c r="F45" s="74">
        <f t="shared" ref="F45:H45" si="17">+F48+F49</f>
        <v>5389126.0300000003</v>
      </c>
      <c r="G45" s="74">
        <f t="shared" ref="G45" si="18">+G48+G49</f>
        <v>5901088.2699999996</v>
      </c>
      <c r="H45" s="74">
        <f t="shared" si="17"/>
        <v>-511962.23999999929</v>
      </c>
    </row>
    <row r="46" spans="1:8" ht="21" customHeight="1" x14ac:dyDescent="0.25">
      <c r="A46" s="2"/>
      <c r="B46" s="27"/>
      <c r="C46" s="39" t="s">
        <v>43</v>
      </c>
      <c r="D46" s="28"/>
      <c r="E46" s="39"/>
      <c r="F46" s="24">
        <v>0</v>
      </c>
      <c r="G46" s="24">
        <v>9448.42</v>
      </c>
      <c r="H46" s="25">
        <f>+F46-G46</f>
        <v>-9448.42</v>
      </c>
    </row>
    <row r="47" spans="1:8" ht="21" customHeight="1" x14ac:dyDescent="0.25">
      <c r="A47" s="2"/>
      <c r="B47" s="27"/>
      <c r="C47" s="39" t="s">
        <v>44</v>
      </c>
      <c r="D47" s="28"/>
      <c r="E47" s="39"/>
      <c r="F47" s="24">
        <v>10492576.220000001</v>
      </c>
      <c r="G47" s="24">
        <v>11857229.609999999</v>
      </c>
      <c r="H47" s="25">
        <f>+F47-G47</f>
        <v>-1364653.3899999987</v>
      </c>
    </row>
    <row r="48" spans="1:8" ht="21" customHeight="1" x14ac:dyDescent="0.25">
      <c r="A48" s="2"/>
      <c r="B48" s="27"/>
      <c r="C48" s="39" t="s">
        <v>26</v>
      </c>
      <c r="D48" s="28"/>
      <c r="E48" s="39"/>
      <c r="F48" s="43">
        <f>SUM(F46:F47)</f>
        <v>10492576.220000001</v>
      </c>
      <c r="G48" s="43">
        <f>SUM(G46:G47)</f>
        <v>11866678.029999999</v>
      </c>
      <c r="H48" s="43">
        <f t="shared" ref="H48" si="19">SUM(H46:H47)</f>
        <v>-1374101.8099999987</v>
      </c>
    </row>
    <row r="49" spans="1:8" ht="21" customHeight="1" x14ac:dyDescent="0.25">
      <c r="A49" s="2"/>
      <c r="B49" s="27"/>
      <c r="C49" s="39" t="s">
        <v>45</v>
      </c>
      <c r="D49" s="28"/>
      <c r="E49" s="39"/>
      <c r="F49" s="46">
        <v>-5103450.1900000004</v>
      </c>
      <c r="G49" s="46">
        <v>-5965589.7599999998</v>
      </c>
      <c r="H49" s="75">
        <f>+F49-G49</f>
        <v>862139.56999999937</v>
      </c>
    </row>
    <row r="50" spans="1:8" ht="9.75" customHeight="1" x14ac:dyDescent="0.25">
      <c r="A50" s="2"/>
      <c r="B50" s="27"/>
      <c r="C50" s="32"/>
      <c r="D50" s="32"/>
      <c r="E50" s="23"/>
      <c r="F50" s="47"/>
      <c r="G50" s="47"/>
      <c r="H50" s="48"/>
    </row>
    <row r="51" spans="1:8" ht="21" customHeight="1" x14ac:dyDescent="0.3">
      <c r="A51" s="2"/>
      <c r="B51" s="36" t="s">
        <v>5</v>
      </c>
      <c r="C51" s="52"/>
      <c r="D51" s="22"/>
      <c r="E51" s="33"/>
      <c r="F51" s="74">
        <f t="shared" ref="F51:H51" si="20">SUM(F52:F56)</f>
        <v>4058158.79</v>
      </c>
      <c r="G51" s="74">
        <f t="shared" ref="G51" si="21">SUM(G52:G56)</f>
        <v>4641875.28</v>
      </c>
      <c r="H51" s="74">
        <f t="shared" si="20"/>
        <v>-583716.49000000034</v>
      </c>
    </row>
    <row r="52" spans="1:8" ht="21" customHeight="1" x14ac:dyDescent="0.25">
      <c r="A52" s="2"/>
      <c r="B52" s="76"/>
      <c r="C52" s="39" t="s">
        <v>46</v>
      </c>
      <c r="D52" s="44"/>
      <c r="E52" s="39"/>
      <c r="F52" s="40">
        <v>23141.98</v>
      </c>
      <c r="G52" s="40">
        <v>21264.639999999999</v>
      </c>
      <c r="H52" s="25">
        <f>+F52-G52</f>
        <v>1877.3400000000001</v>
      </c>
    </row>
    <row r="53" spans="1:8" ht="21" customHeight="1" x14ac:dyDescent="0.25">
      <c r="A53" s="2"/>
      <c r="B53" s="76"/>
      <c r="C53" s="39" t="s">
        <v>47</v>
      </c>
      <c r="D53" s="44"/>
      <c r="E53" s="39"/>
      <c r="F53" s="40">
        <v>0</v>
      </c>
      <c r="G53" s="40">
        <v>0</v>
      </c>
      <c r="H53" s="25">
        <f>+F53-G53</f>
        <v>0</v>
      </c>
    </row>
    <row r="54" spans="1:8" ht="21" customHeight="1" x14ac:dyDescent="0.25">
      <c r="A54" s="2"/>
      <c r="B54" s="76"/>
      <c r="C54" s="39" t="s">
        <v>48</v>
      </c>
      <c r="D54" s="44"/>
      <c r="E54" s="39"/>
      <c r="F54" s="40">
        <v>4013729.64</v>
      </c>
      <c r="G54" s="40">
        <v>4600152.1900000004</v>
      </c>
      <c r="H54" s="25">
        <f>+F54-G54</f>
        <v>-586422.55000000028</v>
      </c>
    </row>
    <row r="55" spans="1:8" ht="21" customHeight="1" x14ac:dyDescent="0.25">
      <c r="A55" s="2"/>
      <c r="B55" s="76"/>
      <c r="C55" s="39" t="s">
        <v>49</v>
      </c>
      <c r="D55" s="44"/>
      <c r="E55" s="39"/>
      <c r="F55" s="40">
        <v>19698.599999999999</v>
      </c>
      <c r="G55" s="40">
        <v>18869.88</v>
      </c>
      <c r="H55" s="25">
        <f>+F55-G55</f>
        <v>828.71999999999753</v>
      </c>
    </row>
    <row r="56" spans="1:8" ht="21" customHeight="1" x14ac:dyDescent="0.25">
      <c r="A56" s="2"/>
      <c r="B56" s="76"/>
      <c r="C56" s="39" t="s">
        <v>50</v>
      </c>
      <c r="D56" s="44"/>
      <c r="E56" s="39"/>
      <c r="F56" s="42">
        <v>1588.57</v>
      </c>
      <c r="G56" s="42">
        <v>1588.57</v>
      </c>
      <c r="H56" s="31">
        <f>+F56-G56</f>
        <v>0</v>
      </c>
    </row>
    <row r="57" spans="1:8" ht="9.75" customHeight="1" x14ac:dyDescent="0.25">
      <c r="A57" s="2"/>
      <c r="B57" s="76"/>
      <c r="C57" s="22"/>
      <c r="D57" s="22"/>
      <c r="E57" s="33"/>
      <c r="F57" s="77"/>
      <c r="G57" s="77"/>
      <c r="H57" s="78"/>
    </row>
    <row r="58" spans="1:8" ht="21" customHeight="1" x14ac:dyDescent="0.3">
      <c r="A58" s="2"/>
      <c r="B58" s="36" t="s">
        <v>51</v>
      </c>
      <c r="C58" s="52"/>
      <c r="D58" s="22"/>
      <c r="E58" s="33"/>
      <c r="F58" s="74">
        <f>+F59+F60</f>
        <v>57461.81</v>
      </c>
      <c r="G58" s="74">
        <f>+G59+G60</f>
        <v>70818.87</v>
      </c>
      <c r="H58" s="74">
        <f t="shared" ref="H58" si="22">+H59+H60</f>
        <v>-13357.059999999998</v>
      </c>
    </row>
    <row r="59" spans="1:8" ht="21" customHeight="1" x14ac:dyDescent="0.25">
      <c r="A59" s="2"/>
      <c r="B59" s="20"/>
      <c r="C59" s="79" t="s">
        <v>52</v>
      </c>
      <c r="D59" s="44"/>
      <c r="E59" s="79"/>
      <c r="F59" s="63">
        <v>436995.71</v>
      </c>
      <c r="G59" s="63">
        <v>499979.98</v>
      </c>
      <c r="H59" s="63">
        <f>+F59-G59</f>
        <v>-62984.26999999996</v>
      </c>
    </row>
    <row r="60" spans="1:8" ht="21" customHeight="1" x14ac:dyDescent="0.25">
      <c r="A60" s="2"/>
      <c r="B60" s="80"/>
      <c r="C60" s="81" t="s">
        <v>53</v>
      </c>
      <c r="D60" s="82"/>
      <c r="E60" s="81"/>
      <c r="F60" s="61">
        <v>-379533.9</v>
      </c>
      <c r="G60" s="61">
        <v>-429161.11</v>
      </c>
      <c r="H60" s="61">
        <f>+F60-G60</f>
        <v>49627.209999999963</v>
      </c>
    </row>
    <row r="61" spans="1:8" ht="21" customHeight="1" thickBot="1" x14ac:dyDescent="0.35">
      <c r="A61" s="2"/>
      <c r="B61" s="84" t="s">
        <v>54</v>
      </c>
      <c r="C61" s="84"/>
      <c r="D61" s="85"/>
      <c r="E61" s="86"/>
      <c r="F61" s="87">
        <f>+F8+F14+F22+F45+F51+F58</f>
        <v>119760370.40000002</v>
      </c>
      <c r="G61" s="87">
        <f>+G8+G14+G22+G45+G51+G58</f>
        <v>115400980.66</v>
      </c>
      <c r="H61" s="88">
        <f>+F61-G61</f>
        <v>4359389.7400000244</v>
      </c>
    </row>
    <row r="62" spans="1:8" ht="15.75" x14ac:dyDescent="0.25">
      <c r="A62" s="2"/>
      <c r="B62" s="89"/>
      <c r="C62" s="89"/>
      <c r="D62" s="89"/>
      <c r="E62" s="90"/>
      <c r="F62" s="91"/>
      <c r="G62" s="91"/>
    </row>
    <row r="63" spans="1:8" ht="16.5" customHeight="1" x14ac:dyDescent="0.25">
      <c r="A63" s="2"/>
      <c r="B63" s="290"/>
      <c r="C63" s="290"/>
      <c r="D63" s="290"/>
      <c r="E63" s="290"/>
      <c r="F63" s="290"/>
      <c r="G63" s="290"/>
      <c r="H63" s="290"/>
    </row>
    <row r="64" spans="1:8" ht="29.25" customHeight="1" x14ac:dyDescent="0.25">
      <c r="A64" s="2"/>
      <c r="B64" s="92"/>
      <c r="C64" s="93"/>
      <c r="D64" s="93"/>
      <c r="E64" s="94"/>
      <c r="F64" s="8" t="s">
        <v>131</v>
      </c>
      <c r="G64" s="8" t="s">
        <v>125</v>
      </c>
      <c r="H64" s="9" t="s">
        <v>120</v>
      </c>
    </row>
    <row r="65" spans="1:8" ht="15.75" x14ac:dyDescent="0.25">
      <c r="A65" s="2"/>
      <c r="B65" s="95" t="s">
        <v>55</v>
      </c>
      <c r="C65" s="96"/>
      <c r="D65" s="96"/>
      <c r="E65" s="97"/>
      <c r="F65" s="98" t="s">
        <v>16</v>
      </c>
      <c r="G65" s="99">
        <v>-2</v>
      </c>
      <c r="H65" s="100" t="s">
        <v>17</v>
      </c>
    </row>
    <row r="66" spans="1:8" ht="21" customHeight="1" x14ac:dyDescent="0.3">
      <c r="A66" s="2"/>
      <c r="B66" s="101" t="s">
        <v>56</v>
      </c>
      <c r="C66" s="22"/>
      <c r="D66" s="22"/>
      <c r="E66" s="102"/>
      <c r="F66" s="37">
        <f>SUM(F67:F70)</f>
        <v>671647.52</v>
      </c>
      <c r="G66" s="37">
        <f t="shared" ref="G66" si="23">SUM(G67:G70)</f>
        <v>564282.43999999994</v>
      </c>
      <c r="H66" s="37">
        <f t="shared" ref="H66" si="24">SUM(H67:H70)</f>
        <v>107365.07999999999</v>
      </c>
    </row>
    <row r="67" spans="1:8" ht="21" customHeight="1" x14ac:dyDescent="0.25">
      <c r="A67" s="2"/>
      <c r="B67" s="103"/>
      <c r="C67" s="104" t="s">
        <v>110</v>
      </c>
      <c r="D67" s="104"/>
      <c r="E67" s="105"/>
      <c r="F67" s="106">
        <v>62240.32</v>
      </c>
      <c r="G67" s="106">
        <v>56729.22</v>
      </c>
      <c r="H67" s="60">
        <f>+F67-G67</f>
        <v>5511.0999999999985</v>
      </c>
    </row>
    <row r="68" spans="1:8" ht="21" customHeight="1" x14ac:dyDescent="0.25">
      <c r="A68" s="2"/>
      <c r="B68" s="103"/>
      <c r="C68" s="104" t="s">
        <v>57</v>
      </c>
      <c r="D68" s="44"/>
      <c r="E68" s="105"/>
      <c r="F68" s="106">
        <v>42387.14</v>
      </c>
      <c r="G68" s="106">
        <v>43838.78</v>
      </c>
      <c r="H68" s="60">
        <f>+F68-G68</f>
        <v>-1451.6399999999994</v>
      </c>
    </row>
    <row r="69" spans="1:8" ht="21" customHeight="1" x14ac:dyDescent="0.25">
      <c r="A69" s="2"/>
      <c r="B69" s="103"/>
      <c r="C69" s="104" t="s">
        <v>58</v>
      </c>
      <c r="D69" s="44"/>
      <c r="E69" s="105"/>
      <c r="F69" s="106">
        <v>566726.89</v>
      </c>
      <c r="G69" s="106">
        <v>462163.71</v>
      </c>
      <c r="H69" s="60">
        <f>+F69-G69</f>
        <v>104563.18</v>
      </c>
    </row>
    <row r="70" spans="1:8" ht="21" customHeight="1" x14ac:dyDescent="0.25">
      <c r="A70" s="2"/>
      <c r="B70" s="103"/>
      <c r="C70" s="104" t="s">
        <v>59</v>
      </c>
      <c r="D70" s="44"/>
      <c r="E70" s="105"/>
      <c r="F70" s="66">
        <v>293.17</v>
      </c>
      <c r="G70" s="66">
        <v>1550.73</v>
      </c>
      <c r="H70" s="61">
        <f>+F70-G70</f>
        <v>-1257.56</v>
      </c>
    </row>
    <row r="71" spans="1:8" ht="10.5" customHeight="1" x14ac:dyDescent="0.25">
      <c r="A71" s="2"/>
      <c r="B71" s="107"/>
      <c r="C71" s="89"/>
      <c r="D71" s="89"/>
      <c r="E71" s="90"/>
      <c r="F71" s="108"/>
      <c r="G71" s="108"/>
      <c r="H71" s="109"/>
    </row>
    <row r="72" spans="1:8" ht="21" customHeight="1" x14ac:dyDescent="0.3">
      <c r="A72" s="2"/>
      <c r="B72" s="101" t="s">
        <v>60</v>
      </c>
      <c r="C72" s="22"/>
      <c r="D72" s="22"/>
      <c r="E72" s="102"/>
      <c r="F72" s="37">
        <f t="shared" ref="F72:H72" si="25">SUM(F73:F74)</f>
        <v>110705544.59999999</v>
      </c>
      <c r="G72" s="37">
        <f t="shared" ref="G72" si="26">SUM(G73:G74)</f>
        <v>111565544.59999999</v>
      </c>
      <c r="H72" s="37">
        <f t="shared" si="25"/>
        <v>-860000</v>
      </c>
    </row>
    <row r="73" spans="1:8" ht="21" customHeight="1" x14ac:dyDescent="0.25">
      <c r="A73" s="2"/>
      <c r="B73" s="110"/>
      <c r="C73" s="104" t="s">
        <v>61</v>
      </c>
      <c r="D73" s="28"/>
      <c r="E73" s="104"/>
      <c r="F73" s="111">
        <v>110705544.59999999</v>
      </c>
      <c r="G73" s="111">
        <v>111565544.59999999</v>
      </c>
      <c r="H73" s="112">
        <f>+F73-G73</f>
        <v>-860000</v>
      </c>
    </row>
    <row r="74" spans="1:8" ht="21" hidden="1" customHeight="1" x14ac:dyDescent="0.25">
      <c r="A74" s="2"/>
      <c r="B74" s="110"/>
      <c r="C74" s="104" t="s">
        <v>62</v>
      </c>
      <c r="D74" s="28"/>
      <c r="E74" s="104"/>
      <c r="F74" s="42">
        <v>0</v>
      </c>
      <c r="G74" s="42">
        <v>0</v>
      </c>
      <c r="H74" s="31">
        <f>+F74-G74</f>
        <v>0</v>
      </c>
    </row>
    <row r="75" spans="1:8" ht="12.75" customHeight="1" x14ac:dyDescent="0.25">
      <c r="A75" s="2"/>
      <c r="B75" s="110"/>
      <c r="C75" s="32"/>
      <c r="D75" s="32"/>
      <c r="E75" s="113"/>
      <c r="F75" s="47"/>
      <c r="G75" s="47"/>
      <c r="H75" s="48"/>
    </row>
    <row r="76" spans="1:8" ht="21" customHeight="1" x14ac:dyDescent="0.3">
      <c r="A76" s="2"/>
      <c r="B76" s="101" t="s">
        <v>63</v>
      </c>
      <c r="C76" s="22"/>
      <c r="D76" s="22"/>
      <c r="E76" s="102"/>
      <c r="F76" s="37">
        <f t="shared" ref="F76:H76" si="27">SUM(F77:F79)</f>
        <v>601571.66999999993</v>
      </c>
      <c r="G76" s="37">
        <f t="shared" ref="G76" si="28">SUM(G77:G79)</f>
        <v>480025.38999999996</v>
      </c>
      <c r="H76" s="37">
        <f t="shared" si="27"/>
        <v>121546.27999999997</v>
      </c>
    </row>
    <row r="77" spans="1:8" ht="21" customHeight="1" x14ac:dyDescent="0.25">
      <c r="A77" s="2"/>
      <c r="B77" s="110"/>
      <c r="C77" s="28" t="s">
        <v>64</v>
      </c>
      <c r="D77" s="28"/>
      <c r="E77" s="2"/>
      <c r="F77" s="40">
        <v>208667.15</v>
      </c>
      <c r="G77" s="40">
        <v>201977.71</v>
      </c>
      <c r="H77" s="25">
        <f>+F77-G77</f>
        <v>6689.4400000000023</v>
      </c>
    </row>
    <row r="78" spans="1:8" ht="21" customHeight="1" x14ac:dyDescent="0.25">
      <c r="A78" s="2"/>
      <c r="B78" s="110"/>
      <c r="C78" s="28" t="s">
        <v>63</v>
      </c>
      <c r="D78" s="28"/>
      <c r="E78" s="2"/>
      <c r="F78" s="40">
        <v>391374.42</v>
      </c>
      <c r="G78" s="40">
        <v>276864.14</v>
      </c>
      <c r="H78" s="25">
        <f>+F78-G78</f>
        <v>114510.27999999997</v>
      </c>
    </row>
    <row r="79" spans="1:8" ht="21" customHeight="1" x14ac:dyDescent="0.25">
      <c r="A79" s="2"/>
      <c r="B79" s="110"/>
      <c r="C79" s="104" t="s">
        <v>65</v>
      </c>
      <c r="D79" s="28"/>
      <c r="E79" s="104"/>
      <c r="F79" s="30">
        <v>1530.1</v>
      </c>
      <c r="G79" s="30">
        <v>1183.54</v>
      </c>
      <c r="H79" s="25">
        <f>+F79-G79</f>
        <v>346.55999999999995</v>
      </c>
    </row>
    <row r="80" spans="1:8" ht="21" customHeight="1" x14ac:dyDescent="0.3">
      <c r="A80" s="2"/>
      <c r="B80" s="114"/>
      <c r="C80" s="115"/>
      <c r="D80" s="115"/>
      <c r="E80" s="116" t="s">
        <v>66</v>
      </c>
      <c r="F80" s="37">
        <f t="shared" ref="F80:H80" si="29">F72+F66+F76</f>
        <v>111978763.78999999</v>
      </c>
      <c r="G80" s="37">
        <f t="shared" ref="G80" si="30">G72+G66+G76</f>
        <v>112609852.42999999</v>
      </c>
      <c r="H80" s="74">
        <f t="shared" si="29"/>
        <v>-631088.64000000013</v>
      </c>
    </row>
    <row r="81" spans="1:8" ht="9.75" customHeight="1" x14ac:dyDescent="0.25">
      <c r="A81" s="2"/>
      <c r="B81" s="110"/>
      <c r="C81" s="32"/>
      <c r="D81" s="32"/>
      <c r="E81" s="102"/>
      <c r="F81" s="117"/>
      <c r="G81" s="117"/>
      <c r="H81" s="118"/>
    </row>
    <row r="82" spans="1:8" ht="21" customHeight="1" x14ac:dyDescent="0.25">
      <c r="A82" s="2"/>
      <c r="B82" s="119" t="s">
        <v>8</v>
      </c>
      <c r="C82" s="120"/>
      <c r="D82" s="120"/>
      <c r="E82" s="121"/>
      <c r="F82" s="122"/>
      <c r="G82" s="122"/>
      <c r="H82" s="123"/>
    </row>
    <row r="83" spans="1:8" ht="21" customHeight="1" x14ac:dyDescent="0.3">
      <c r="A83" s="2"/>
      <c r="B83" s="101" t="s">
        <v>9</v>
      </c>
      <c r="C83" s="22"/>
      <c r="D83" s="22"/>
      <c r="E83" s="102"/>
      <c r="F83" s="37">
        <f t="shared" ref="F83:H83" si="31">+F84+F95+F100</f>
        <v>123056592.75999999</v>
      </c>
      <c r="G83" s="37">
        <f t="shared" ref="G83" si="32">+G84+G95+G100</f>
        <v>122972607.42999999</v>
      </c>
      <c r="H83" s="124">
        <f t="shared" si="31"/>
        <v>83985.330000001937</v>
      </c>
    </row>
    <row r="84" spans="1:8" ht="21" customHeight="1" x14ac:dyDescent="0.3">
      <c r="A84" s="2"/>
      <c r="B84" s="103"/>
      <c r="C84" s="22" t="s">
        <v>67</v>
      </c>
      <c r="D84" s="22"/>
      <c r="E84" s="102"/>
      <c r="F84" s="125">
        <f t="shared" ref="F84:H84" si="33">SUM(F85:F94)</f>
        <v>75350841.069999993</v>
      </c>
      <c r="G84" s="125">
        <f t="shared" ref="G84" si="34">SUM(G85:G94)</f>
        <v>75266855.739999995</v>
      </c>
      <c r="H84" s="54">
        <f t="shared" si="33"/>
        <v>83985.330000001937</v>
      </c>
    </row>
    <row r="85" spans="1:8" ht="21" customHeight="1" x14ac:dyDescent="0.25">
      <c r="A85" s="2"/>
      <c r="B85" s="110"/>
      <c r="C85" s="32"/>
      <c r="D85" s="104" t="s">
        <v>68</v>
      </c>
      <c r="E85" s="104"/>
      <c r="F85" s="126">
        <v>47174927.689999998</v>
      </c>
      <c r="G85" s="126">
        <v>47174927.689999998</v>
      </c>
      <c r="H85" s="60">
        <f t="shared" ref="H85:H94" si="35">+F85-G85</f>
        <v>0</v>
      </c>
    </row>
    <row r="86" spans="1:8" ht="21" customHeight="1" x14ac:dyDescent="0.25">
      <c r="A86" s="2"/>
      <c r="B86" s="110"/>
      <c r="C86" s="32"/>
      <c r="D86" s="104" t="s">
        <v>69</v>
      </c>
      <c r="E86" s="104"/>
      <c r="F86" s="126">
        <v>4223599.72</v>
      </c>
      <c r="G86" s="126">
        <v>4223599.72</v>
      </c>
      <c r="H86" s="60">
        <f t="shared" si="35"/>
        <v>0</v>
      </c>
    </row>
    <row r="87" spans="1:8" ht="21" hidden="1" customHeight="1" x14ac:dyDescent="0.25">
      <c r="A87" s="2"/>
      <c r="B87" s="110"/>
      <c r="C87" s="32"/>
      <c r="D87" s="104" t="s">
        <v>70</v>
      </c>
      <c r="E87" s="104"/>
      <c r="F87" s="126">
        <v>0</v>
      </c>
      <c r="G87" s="126">
        <v>0</v>
      </c>
      <c r="H87" s="60">
        <f t="shared" si="35"/>
        <v>0</v>
      </c>
    </row>
    <row r="88" spans="1:8" ht="21" customHeight="1" x14ac:dyDescent="0.25">
      <c r="A88" s="2"/>
      <c r="B88" s="110"/>
      <c r="C88" s="32"/>
      <c r="D88" s="104" t="s">
        <v>129</v>
      </c>
      <c r="E88" s="104"/>
      <c r="F88" s="126">
        <v>859660.80000000005</v>
      </c>
      <c r="G88" s="126">
        <v>869660.8</v>
      </c>
      <c r="H88" s="60">
        <f t="shared" si="35"/>
        <v>-10000</v>
      </c>
    </row>
    <row r="89" spans="1:8" ht="21" customHeight="1" x14ac:dyDescent="0.25">
      <c r="A89" s="2"/>
      <c r="B89" s="110"/>
      <c r="C89" s="32"/>
      <c r="D89" s="104" t="s">
        <v>71</v>
      </c>
      <c r="E89" s="104"/>
      <c r="F89" s="126">
        <v>18300057.210000001</v>
      </c>
      <c r="G89" s="126">
        <v>18206071.879999999</v>
      </c>
      <c r="H89" s="60">
        <f t="shared" si="35"/>
        <v>93985.330000001937</v>
      </c>
    </row>
    <row r="90" spans="1:8" ht="21" customHeight="1" x14ac:dyDescent="0.25">
      <c r="A90" s="2"/>
      <c r="B90" s="110"/>
      <c r="C90" s="32"/>
      <c r="D90" s="104" t="s">
        <v>72</v>
      </c>
      <c r="E90" s="104"/>
      <c r="F90" s="126">
        <v>2670429.64</v>
      </c>
      <c r="G90" s="126">
        <v>2670429.64</v>
      </c>
      <c r="H90" s="60">
        <f t="shared" si="35"/>
        <v>0</v>
      </c>
    </row>
    <row r="91" spans="1:8" ht="21" customHeight="1" x14ac:dyDescent="0.25">
      <c r="A91" s="2"/>
      <c r="B91" s="110"/>
      <c r="C91" s="32"/>
      <c r="D91" s="104" t="s">
        <v>73</v>
      </c>
      <c r="E91" s="104"/>
      <c r="F91" s="126">
        <v>1646975.51</v>
      </c>
      <c r="G91" s="126">
        <v>1646975.51</v>
      </c>
      <c r="H91" s="60">
        <f t="shared" si="35"/>
        <v>0</v>
      </c>
    </row>
    <row r="92" spans="1:8" ht="21" hidden="1" customHeight="1" x14ac:dyDescent="0.25">
      <c r="A92" s="2"/>
      <c r="B92" s="110"/>
      <c r="C92" s="32"/>
      <c r="D92" s="104" t="s">
        <v>74</v>
      </c>
      <c r="E92" s="104"/>
      <c r="F92" s="126">
        <v>0</v>
      </c>
      <c r="G92" s="126">
        <v>0</v>
      </c>
      <c r="H92" s="60">
        <f t="shared" si="35"/>
        <v>0</v>
      </c>
    </row>
    <row r="93" spans="1:8" ht="21" hidden="1" customHeight="1" x14ac:dyDescent="0.25">
      <c r="A93" s="2"/>
      <c r="B93" s="110"/>
      <c r="C93" s="32"/>
      <c r="D93" s="104" t="s">
        <v>75</v>
      </c>
      <c r="E93" s="104"/>
      <c r="F93" s="126">
        <v>0</v>
      </c>
      <c r="G93" s="126">
        <v>0</v>
      </c>
      <c r="H93" s="60">
        <f t="shared" si="35"/>
        <v>0</v>
      </c>
    </row>
    <row r="94" spans="1:8" ht="21" customHeight="1" x14ac:dyDescent="0.25">
      <c r="A94" s="2"/>
      <c r="B94" s="110"/>
      <c r="C94" s="32"/>
      <c r="D94" s="104" t="s">
        <v>109</v>
      </c>
      <c r="E94" s="104"/>
      <c r="F94" s="66">
        <v>475190.5</v>
      </c>
      <c r="G94" s="66">
        <v>475190.5</v>
      </c>
      <c r="H94" s="61">
        <f t="shared" si="35"/>
        <v>0</v>
      </c>
    </row>
    <row r="95" spans="1:8" ht="21" customHeight="1" x14ac:dyDescent="0.3">
      <c r="A95" s="2"/>
      <c r="B95" s="110"/>
      <c r="C95" s="22" t="s">
        <v>76</v>
      </c>
      <c r="D95" s="22"/>
      <c r="E95" s="102"/>
      <c r="F95" s="125">
        <f t="shared" ref="F95:H95" si="36">SUM(F96:F98)</f>
        <v>46216987.689999998</v>
      </c>
      <c r="G95" s="125">
        <f t="shared" ref="G95" si="37">SUM(G96:G98)</f>
        <v>46216987.689999998</v>
      </c>
      <c r="H95" s="54">
        <f t="shared" si="36"/>
        <v>0</v>
      </c>
    </row>
    <row r="96" spans="1:8" ht="21" customHeight="1" x14ac:dyDescent="0.25">
      <c r="A96" s="2"/>
      <c r="B96" s="110"/>
      <c r="C96" s="32"/>
      <c r="D96" s="104" t="s">
        <v>77</v>
      </c>
      <c r="E96" s="104"/>
      <c r="F96" s="126">
        <v>14032640.65</v>
      </c>
      <c r="G96" s="126">
        <v>14032640.65</v>
      </c>
      <c r="H96" s="60">
        <f>+F96-G96</f>
        <v>0</v>
      </c>
    </row>
    <row r="97" spans="1:8" ht="21" customHeight="1" x14ac:dyDescent="0.25">
      <c r="A97" s="2"/>
      <c r="B97" s="110"/>
      <c r="C97" s="32"/>
      <c r="D97" s="104" t="s">
        <v>78</v>
      </c>
      <c r="E97" s="104"/>
      <c r="F97" s="126">
        <v>28571428.57</v>
      </c>
      <c r="G97" s="126">
        <v>28571428.57</v>
      </c>
      <c r="H97" s="60">
        <f>+F97-G97</f>
        <v>0</v>
      </c>
    </row>
    <row r="98" spans="1:8" ht="21" customHeight="1" x14ac:dyDescent="0.25">
      <c r="A98" s="2"/>
      <c r="B98" s="110"/>
      <c r="C98" s="32"/>
      <c r="D98" s="104" t="s">
        <v>79</v>
      </c>
      <c r="E98" s="104"/>
      <c r="F98" s="127">
        <v>3612918.47</v>
      </c>
      <c r="G98" s="127">
        <v>3612918.47</v>
      </c>
      <c r="H98" s="83">
        <f>+F98-G98</f>
        <v>0</v>
      </c>
    </row>
    <row r="99" spans="1:8" ht="11.25" customHeight="1" x14ac:dyDescent="0.25">
      <c r="A99" s="2"/>
      <c r="B99" s="110"/>
      <c r="C99" s="32"/>
      <c r="D99" s="104"/>
      <c r="E99" s="104"/>
      <c r="F99" s="126"/>
      <c r="G99" s="126"/>
      <c r="H99" s="128"/>
    </row>
    <row r="100" spans="1:8" ht="21" customHeight="1" x14ac:dyDescent="0.3">
      <c r="A100" s="2"/>
      <c r="B100" s="110"/>
      <c r="C100" s="22" t="s">
        <v>106</v>
      </c>
      <c r="D100" s="104"/>
      <c r="E100" s="104"/>
      <c r="F100" s="125">
        <f>+F101</f>
        <v>1488764</v>
      </c>
      <c r="G100" s="125">
        <f>+G101</f>
        <v>1488764</v>
      </c>
      <c r="H100" s="129">
        <f>+F100-G100</f>
        <v>0</v>
      </c>
    </row>
    <row r="101" spans="1:8" ht="21" customHeight="1" x14ac:dyDescent="0.25">
      <c r="A101" s="2"/>
      <c r="B101" s="110"/>
      <c r="C101" s="32"/>
      <c r="D101" s="104" t="s">
        <v>107</v>
      </c>
      <c r="E101" s="104"/>
      <c r="F101" s="126">
        <v>1488764</v>
      </c>
      <c r="G101" s="126">
        <v>1488764</v>
      </c>
      <c r="H101" s="130">
        <f>+F101-G101</f>
        <v>0</v>
      </c>
    </row>
    <row r="102" spans="1:8" ht="11.25" customHeight="1" x14ac:dyDescent="0.25">
      <c r="A102" s="2"/>
      <c r="B102" s="110"/>
      <c r="C102" s="32"/>
      <c r="D102" s="32"/>
      <c r="E102" s="102"/>
      <c r="F102" s="131"/>
      <c r="G102" s="131"/>
      <c r="H102" s="34"/>
    </row>
    <row r="103" spans="1:8" ht="21" customHeight="1" x14ac:dyDescent="0.3">
      <c r="A103" s="2"/>
      <c r="B103" s="101" t="s">
        <v>10</v>
      </c>
      <c r="C103" s="22"/>
      <c r="D103" s="22"/>
      <c r="E103" s="102"/>
      <c r="F103" s="37">
        <f t="shared" ref="F103:H103" si="38">SUM(F104:F107)</f>
        <v>112902998.92</v>
      </c>
      <c r="G103" s="37">
        <f t="shared" ref="G103" si="39">SUM(G104:G107)</f>
        <v>107497048.95000002</v>
      </c>
      <c r="H103" s="37">
        <f t="shared" si="38"/>
        <v>5405949.9699999988</v>
      </c>
    </row>
    <row r="104" spans="1:8" ht="21" customHeight="1" x14ac:dyDescent="0.25">
      <c r="A104" s="2"/>
      <c r="B104" s="110"/>
      <c r="C104" s="104" t="s">
        <v>80</v>
      </c>
      <c r="D104" s="28"/>
      <c r="E104" s="104"/>
      <c r="F104" s="132">
        <v>53212094.259999998</v>
      </c>
      <c r="G104" s="132">
        <v>46861727.75</v>
      </c>
      <c r="H104" s="133">
        <f>+F104-G104</f>
        <v>6350366.5099999979</v>
      </c>
    </row>
    <row r="105" spans="1:8" ht="21" customHeight="1" x14ac:dyDescent="0.25">
      <c r="A105" s="2"/>
      <c r="B105" s="110"/>
      <c r="C105" s="104" t="s">
        <v>81</v>
      </c>
      <c r="D105" s="28"/>
      <c r="E105" s="104"/>
      <c r="F105" s="132">
        <f>50356324.84-1148158.07</f>
        <v>49208166.770000003</v>
      </c>
      <c r="G105" s="132">
        <f>50356324.84-1148158.07</f>
        <v>49208166.770000003</v>
      </c>
      <c r="H105" s="133">
        <f>+F105-G105</f>
        <v>0</v>
      </c>
    </row>
    <row r="106" spans="1:8" ht="21" customHeight="1" x14ac:dyDescent="0.25">
      <c r="A106" s="2"/>
      <c r="B106" s="110"/>
      <c r="C106" s="104" t="s">
        <v>101</v>
      </c>
      <c r="D106" s="28"/>
      <c r="E106" s="104"/>
      <c r="F106" s="132">
        <v>10482737.890000001</v>
      </c>
      <c r="G106" s="132">
        <v>11427154.43</v>
      </c>
      <c r="H106" s="133">
        <f>+F106-G106</f>
        <v>-944416.53999999911</v>
      </c>
    </row>
    <row r="107" spans="1:8" ht="21" hidden="1" customHeight="1" x14ac:dyDescent="0.25">
      <c r="A107" s="2"/>
      <c r="B107" s="110"/>
      <c r="C107" s="104" t="s">
        <v>111</v>
      </c>
      <c r="D107" s="28"/>
      <c r="E107" s="104"/>
      <c r="F107" s="40">
        <v>0</v>
      </c>
      <c r="G107" s="40">
        <v>0</v>
      </c>
      <c r="H107" s="25">
        <f>+F107-G107</f>
        <v>0</v>
      </c>
    </row>
    <row r="108" spans="1:8" ht="11.25" customHeight="1" x14ac:dyDescent="0.25">
      <c r="A108" s="2"/>
      <c r="B108" s="110"/>
      <c r="C108" s="32"/>
      <c r="D108" s="32"/>
      <c r="E108" s="102"/>
      <c r="F108" s="131"/>
      <c r="G108" s="131"/>
      <c r="H108" s="131"/>
    </row>
    <row r="109" spans="1:8" ht="21" customHeight="1" x14ac:dyDescent="0.3">
      <c r="A109" s="2"/>
      <c r="B109" s="101" t="s">
        <v>11</v>
      </c>
      <c r="C109" s="22"/>
      <c r="D109" s="22"/>
      <c r="E109" s="102"/>
      <c r="F109" s="134">
        <f t="shared" ref="F109:H109" si="40">F110+F111</f>
        <v>-228177985.07000002</v>
      </c>
      <c r="G109" s="134">
        <f t="shared" ref="G109" si="41">G110+G111</f>
        <v>-227678528.15000001</v>
      </c>
      <c r="H109" s="134">
        <f t="shared" si="40"/>
        <v>-499456.92000002251</v>
      </c>
    </row>
    <row r="110" spans="1:8" ht="21" customHeight="1" x14ac:dyDescent="0.25">
      <c r="A110" s="2"/>
      <c r="B110" s="110"/>
      <c r="C110" s="104" t="s">
        <v>84</v>
      </c>
      <c r="D110" s="28"/>
      <c r="E110" s="104"/>
      <c r="F110" s="132">
        <v>-226734111.61000001</v>
      </c>
      <c r="G110" s="132">
        <v>-226060179.28999999</v>
      </c>
      <c r="H110" s="133">
        <f>+F110-G110</f>
        <v>-673932.32000002265</v>
      </c>
    </row>
    <row r="111" spans="1:8" ht="21" customHeight="1" x14ac:dyDescent="0.25">
      <c r="A111" s="2"/>
      <c r="B111" s="110"/>
      <c r="C111" s="104" t="s">
        <v>82</v>
      </c>
      <c r="D111" s="28"/>
      <c r="E111" s="104"/>
      <c r="F111" s="42">
        <v>-1443873.46</v>
      </c>
      <c r="G111" s="42">
        <v>-1618348.86</v>
      </c>
      <c r="H111" s="31">
        <f>+F111-G111</f>
        <v>174475.40000000014</v>
      </c>
    </row>
    <row r="112" spans="1:8" ht="21" customHeight="1" x14ac:dyDescent="0.3">
      <c r="A112" s="2"/>
      <c r="B112" s="114"/>
      <c r="C112" s="115"/>
      <c r="D112" s="115"/>
      <c r="E112" s="135" t="s">
        <v>12</v>
      </c>
      <c r="F112" s="19">
        <f t="shared" ref="F112:H112" si="42">F83+F103+F109</f>
        <v>7781606.6099999845</v>
      </c>
      <c r="G112" s="19">
        <f t="shared" si="42"/>
        <v>2791128.2299999893</v>
      </c>
      <c r="H112" s="19">
        <f t="shared" si="42"/>
        <v>4990478.3799999785</v>
      </c>
    </row>
    <row r="113" spans="1:8" ht="5.25" customHeight="1" x14ac:dyDescent="0.25">
      <c r="A113" s="2"/>
      <c r="B113" s="110"/>
      <c r="C113" s="32"/>
      <c r="D113" s="32"/>
      <c r="E113" s="102"/>
      <c r="F113" s="34"/>
      <c r="G113" s="34"/>
      <c r="H113" s="136"/>
    </row>
    <row r="114" spans="1:8" ht="21" customHeight="1" thickBot="1" x14ac:dyDescent="0.35">
      <c r="A114" s="2"/>
      <c r="B114" s="119" t="s">
        <v>83</v>
      </c>
      <c r="C114" s="120"/>
      <c r="D114" s="120"/>
      <c r="E114" s="137"/>
      <c r="F114" s="138">
        <f>F112+F80</f>
        <v>119760370.39999998</v>
      </c>
      <c r="G114" s="138">
        <f>G112+G80</f>
        <v>115400980.65999998</v>
      </c>
      <c r="H114" s="138">
        <f>+F114-G114</f>
        <v>4359389.7399999946</v>
      </c>
    </row>
    <row r="115" spans="1:8" ht="15" x14ac:dyDescent="0.25">
      <c r="A115" s="2"/>
      <c r="B115" s="139"/>
      <c r="C115" s="139"/>
      <c r="D115" s="139"/>
      <c r="E115" s="139"/>
      <c r="F115" s="139"/>
      <c r="G115" s="139"/>
    </row>
    <row r="116" spans="1:8" ht="15" x14ac:dyDescent="0.25">
      <c r="A116" s="2"/>
      <c r="B116" s="139"/>
      <c r="C116" s="139"/>
      <c r="D116" s="139"/>
      <c r="E116" s="139"/>
      <c r="F116" s="139"/>
      <c r="G116" s="139"/>
      <c r="H116" s="139"/>
    </row>
    <row r="117" spans="1:8" ht="15" x14ac:dyDescent="0.25">
      <c r="A117" s="2"/>
      <c r="B117" s="139"/>
      <c r="C117" s="139"/>
      <c r="D117" s="139"/>
      <c r="E117" s="139"/>
      <c r="F117" s="139"/>
      <c r="G117" s="139"/>
      <c r="H117" s="139"/>
    </row>
    <row r="118" spans="1:8" ht="15" x14ac:dyDescent="0.25">
      <c r="A118" s="2"/>
      <c r="B118" s="139"/>
      <c r="C118" s="139"/>
      <c r="D118" s="139"/>
      <c r="E118" s="139"/>
      <c r="F118" s="139"/>
      <c r="G118" s="139"/>
      <c r="H118" s="139"/>
    </row>
    <row r="119" spans="1:8" ht="15" x14ac:dyDescent="0.25">
      <c r="A119" s="2"/>
      <c r="B119" s="3"/>
      <c r="C119" s="3"/>
      <c r="D119" s="3"/>
      <c r="E119" s="3"/>
      <c r="F119" s="140"/>
      <c r="G119" s="140"/>
      <c r="H119" s="2"/>
    </row>
    <row r="120" spans="1:8" s="142" customFormat="1" ht="21.75" customHeight="1" x14ac:dyDescent="0.25">
      <c r="A120" s="141"/>
      <c r="B120" s="286" t="s">
        <v>133</v>
      </c>
      <c r="C120" s="286"/>
      <c r="D120" s="286"/>
      <c r="E120" s="286"/>
      <c r="F120" s="286"/>
      <c r="G120" s="286"/>
      <c r="H120" s="286"/>
    </row>
    <row r="121" spans="1:8" ht="15" x14ac:dyDescent="0.25">
      <c r="A121" s="2"/>
      <c r="B121" s="3"/>
      <c r="C121" s="3"/>
      <c r="D121" s="3"/>
      <c r="E121" s="3"/>
      <c r="F121" s="140"/>
      <c r="G121" s="140"/>
      <c r="H121" s="2"/>
    </row>
    <row r="122" spans="1:8" ht="15" x14ac:dyDescent="0.25">
      <c r="A122" s="2"/>
      <c r="B122" s="3"/>
      <c r="C122" s="3"/>
      <c r="D122" s="3"/>
      <c r="E122" s="3"/>
      <c r="F122" s="140"/>
      <c r="G122" s="140"/>
      <c r="H122" s="2"/>
    </row>
    <row r="123" spans="1:8" ht="15" x14ac:dyDescent="0.25">
      <c r="A123" s="2"/>
      <c r="B123" s="3"/>
      <c r="C123" s="3"/>
      <c r="D123" s="3"/>
      <c r="E123" s="3"/>
      <c r="F123" s="3"/>
      <c r="G123" s="3"/>
      <c r="H123" s="2"/>
    </row>
    <row r="124" spans="1:8" x14ac:dyDescent="0.2">
      <c r="A124" s="2"/>
      <c r="B124" s="2"/>
      <c r="C124" s="2"/>
      <c r="D124" s="2"/>
      <c r="E124" s="2"/>
      <c r="F124" s="143"/>
      <c r="G124" s="2"/>
      <c r="H124" s="2"/>
    </row>
    <row r="125" spans="1:8" x14ac:dyDescent="0.2">
      <c r="A125" s="2"/>
      <c r="B125" s="2"/>
      <c r="C125" s="2"/>
      <c r="D125" s="2"/>
      <c r="E125" s="2"/>
      <c r="F125" s="2"/>
      <c r="G125" s="2"/>
    </row>
    <row r="126" spans="1:8" x14ac:dyDescent="0.2">
      <c r="A126" s="2"/>
      <c r="B126" s="2"/>
      <c r="C126" s="2"/>
      <c r="D126" s="2"/>
      <c r="E126" s="2"/>
      <c r="F126" s="2"/>
      <c r="G126" s="2"/>
    </row>
    <row r="127" spans="1:8" x14ac:dyDescent="0.2">
      <c r="A127" s="2"/>
      <c r="B127" s="2"/>
      <c r="C127" s="2"/>
      <c r="D127" s="2"/>
      <c r="E127" s="2"/>
      <c r="F127" s="2"/>
      <c r="G127" s="2"/>
    </row>
    <row r="128" spans="1:8" x14ac:dyDescent="0.2">
      <c r="A128" s="2"/>
      <c r="B128" s="2"/>
      <c r="C128" s="2"/>
      <c r="D128" s="2"/>
      <c r="E128" s="2"/>
      <c r="F128" s="2"/>
      <c r="G128" s="2"/>
    </row>
    <row r="129" spans="1:7" x14ac:dyDescent="0.2">
      <c r="A129" s="2"/>
      <c r="B129" s="2"/>
      <c r="C129" s="2"/>
      <c r="D129" s="2"/>
      <c r="E129" s="2"/>
      <c r="F129" s="2"/>
      <c r="G129" s="2"/>
    </row>
    <row r="130" spans="1:7" x14ac:dyDescent="0.2">
      <c r="A130" s="2"/>
      <c r="B130" s="2"/>
      <c r="C130" s="2"/>
      <c r="D130" s="2"/>
      <c r="E130" s="2"/>
      <c r="F130" s="2"/>
      <c r="G130" s="2"/>
    </row>
    <row r="131" spans="1:7" x14ac:dyDescent="0.2">
      <c r="A131" s="2"/>
      <c r="B131" s="2"/>
      <c r="C131" s="2"/>
      <c r="D131" s="2"/>
      <c r="E131" s="2"/>
      <c r="F131" s="2"/>
      <c r="G131" s="2"/>
    </row>
    <row r="132" spans="1:7" x14ac:dyDescent="0.2">
      <c r="A132" s="2"/>
      <c r="B132" s="2"/>
      <c r="C132" s="2"/>
      <c r="D132" s="2"/>
      <c r="E132" s="2"/>
      <c r="F132" s="2"/>
      <c r="G132" s="2"/>
    </row>
    <row r="133" spans="1:7" x14ac:dyDescent="0.2">
      <c r="A133" s="2"/>
      <c r="B133" s="2"/>
      <c r="C133" s="2"/>
      <c r="D133" s="2"/>
      <c r="E133" s="2"/>
      <c r="F133" s="2"/>
      <c r="G133" s="2"/>
    </row>
    <row r="134" spans="1:7" x14ac:dyDescent="0.2">
      <c r="A134" s="2"/>
      <c r="B134" s="2"/>
      <c r="C134" s="2"/>
      <c r="D134" s="2"/>
      <c r="E134" s="2"/>
      <c r="F134" s="2"/>
      <c r="G134" s="2"/>
    </row>
    <row r="135" spans="1:7" x14ac:dyDescent="0.2">
      <c r="A135" s="2"/>
      <c r="B135" s="2"/>
      <c r="C135" s="2"/>
      <c r="D135" s="2"/>
      <c r="E135" s="2"/>
      <c r="F135" s="2"/>
      <c r="G135" s="2"/>
    </row>
    <row r="136" spans="1:7" x14ac:dyDescent="0.2">
      <c r="A136" s="2"/>
      <c r="B136" s="2"/>
      <c r="C136" s="2"/>
      <c r="D136" s="2"/>
      <c r="E136" s="2"/>
      <c r="F136" s="2"/>
      <c r="G136" s="2"/>
    </row>
    <row r="137" spans="1:7" x14ac:dyDescent="0.2">
      <c r="A137" s="2"/>
      <c r="B137" s="2"/>
      <c r="C137" s="2"/>
      <c r="D137" s="2"/>
      <c r="E137" s="2"/>
      <c r="F137" s="2"/>
      <c r="G137" s="2"/>
    </row>
    <row r="138" spans="1:7" x14ac:dyDescent="0.2">
      <c r="A138" s="2"/>
      <c r="B138" s="2"/>
      <c r="C138" s="2"/>
      <c r="D138" s="2"/>
      <c r="E138" s="2"/>
      <c r="F138" s="2"/>
      <c r="G138" s="2"/>
    </row>
    <row r="139" spans="1:7" x14ac:dyDescent="0.2">
      <c r="A139" s="2"/>
      <c r="B139" s="2"/>
      <c r="C139" s="2"/>
      <c r="D139" s="2"/>
      <c r="E139" s="2"/>
      <c r="F139" s="2"/>
      <c r="G139" s="2"/>
    </row>
    <row r="140" spans="1:7" x14ac:dyDescent="0.2">
      <c r="A140" s="2"/>
      <c r="B140" s="2"/>
      <c r="C140" s="2"/>
      <c r="D140" s="2"/>
      <c r="E140" s="2"/>
      <c r="F140" s="2"/>
      <c r="G140" s="2"/>
    </row>
    <row r="141" spans="1:7" x14ac:dyDescent="0.2">
      <c r="A141" s="2"/>
      <c r="B141" s="2"/>
      <c r="C141" s="2"/>
      <c r="D141" s="2"/>
      <c r="E141" s="2"/>
      <c r="F141" s="2"/>
      <c r="G141" s="2"/>
    </row>
    <row r="142" spans="1:7" x14ac:dyDescent="0.2">
      <c r="A142" s="2"/>
      <c r="B142" s="2"/>
      <c r="C142" s="2"/>
      <c r="D142" s="2"/>
      <c r="E142" s="2"/>
      <c r="F142" s="2"/>
      <c r="G142" s="2"/>
    </row>
    <row r="143" spans="1:7" x14ac:dyDescent="0.2">
      <c r="A143" s="2"/>
      <c r="B143" s="2"/>
      <c r="C143" s="2"/>
      <c r="D143" s="2"/>
      <c r="E143" s="2"/>
      <c r="F143" s="2"/>
      <c r="G143" s="2"/>
    </row>
    <row r="144" spans="1:7" x14ac:dyDescent="0.2">
      <c r="A144" s="2"/>
      <c r="B144" s="2"/>
      <c r="C144" s="2"/>
      <c r="D144" s="2"/>
      <c r="E144" s="2"/>
      <c r="F144" s="2"/>
      <c r="G144" s="2"/>
    </row>
  </sheetData>
  <mergeCells count="6">
    <mergeCell ref="B120:H120"/>
    <mergeCell ref="B3:H3"/>
    <mergeCell ref="B2:H2"/>
    <mergeCell ref="B5:H5"/>
    <mergeCell ref="B63:H63"/>
    <mergeCell ref="B4:H4"/>
  </mergeCells>
  <phoneticPr fontId="2" type="noConversion"/>
  <printOptions horizontalCentered="1"/>
  <pageMargins left="0.11811023622047245" right="0.11811023622047245" top="0.62992125984251968" bottom="0.27559055118110237" header="0" footer="0"/>
  <pageSetup scale="65" fitToHeight="2" orientation="portrait" r:id="rId1"/>
  <headerFooter alignWithMargins="0"/>
  <rowBreaks count="1" manualBreakCount="1"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Resultados-Anexo2A</vt:lpstr>
      <vt:lpstr>Balance-Anexo1A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Roxana Diaz</cp:lastModifiedBy>
  <cp:lastPrinted>2019-02-08T19:31:36Z</cp:lastPrinted>
  <dcterms:created xsi:type="dcterms:W3CDTF">2004-04-13T04:53:39Z</dcterms:created>
  <dcterms:modified xsi:type="dcterms:W3CDTF">2019-02-12T16:52:54Z</dcterms:modified>
</cp:coreProperties>
</file>