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2_daf\CONTABILIDAD\Armando M\Estados Financieros\Ejercicio 2018\Sept 2018\"/>
    </mc:Choice>
  </mc:AlternateContent>
  <xr:revisionPtr revIDLastSave="0" documentId="13_ncr:1_{3CC69E52-DF99-4E32-ABE1-AB913CDEA272}" xr6:coauthVersionLast="37" xr6:coauthVersionMax="37" xr10:uidLastSave="{00000000-0000-0000-0000-000000000000}"/>
  <bookViews>
    <workbookView xWindow="0" yWindow="0" windowWidth="20490" windowHeight="7485" tabRatio="663" activeTab="2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'Balance-Anexo1'!$B$2:$Q$58</definedName>
    <definedName name="_xlnm.Print_Area" localSheetId="2">'Balance-Anexo1A'!$A$2:$H$120</definedName>
    <definedName name="_xlnm.Print_Titles" localSheetId="2">'Balance-Anexo1A'!$2:$5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8" i="5" l="1"/>
  <c r="G51" i="5"/>
  <c r="G48" i="5"/>
  <c r="G45" i="5" s="1"/>
  <c r="G38" i="5"/>
  <c r="G34" i="5"/>
  <c r="G29" i="5"/>
  <c r="G24" i="5"/>
  <c r="G19" i="5"/>
  <c r="G14" i="5" s="1"/>
  <c r="G109" i="5"/>
  <c r="G105" i="5"/>
  <c r="G103" i="5" s="1"/>
  <c r="G100" i="5"/>
  <c r="G95" i="5"/>
  <c r="G84" i="5"/>
  <c r="G83" i="5" s="1"/>
  <c r="G76" i="5"/>
  <c r="G72" i="5"/>
  <c r="G23" i="5" l="1"/>
  <c r="G22" i="5" s="1"/>
  <c r="D9" i="6"/>
  <c r="G8" i="5" l="1"/>
  <c r="G66" i="5" l="1"/>
  <c r="G80" i="5" s="1"/>
  <c r="E34" i="6" l="1"/>
  <c r="D34" i="6"/>
  <c r="F35" i="6"/>
  <c r="H30" i="5" l="1"/>
  <c r="H31" i="5"/>
  <c r="H32" i="5"/>
  <c r="E27" i="6" l="1"/>
  <c r="D27" i="6" l="1"/>
  <c r="F27" i="6" s="1"/>
  <c r="F37" i="6" l="1"/>
  <c r="F34" i="6" l="1"/>
  <c r="E17" i="6"/>
  <c r="E9" i="6" l="1"/>
  <c r="F31" i="6"/>
  <c r="G61" i="5" l="1"/>
  <c r="L17" i="1" l="1"/>
  <c r="L16" i="1"/>
  <c r="F105" i="5"/>
  <c r="L35" i="1"/>
  <c r="L27" i="1"/>
  <c r="L28" i="1"/>
  <c r="L18" i="1"/>
  <c r="H25" i="5"/>
  <c r="H26" i="5"/>
  <c r="H27" i="5"/>
  <c r="L19" i="1"/>
  <c r="F13" i="6"/>
  <c r="F14" i="6"/>
  <c r="H73" i="5"/>
  <c r="H67" i="5"/>
  <c r="H68" i="5"/>
  <c r="H69" i="5"/>
  <c r="H70" i="5"/>
  <c r="H49" i="5"/>
  <c r="F9" i="6"/>
  <c r="H106" i="5"/>
  <c r="H78" i="5"/>
  <c r="E39" i="6"/>
  <c r="H94" i="5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5" i="5"/>
  <c r="H107" i="5"/>
  <c r="H101" i="5"/>
  <c r="F95" i="5"/>
  <c r="F66" i="5"/>
  <c r="I26" i="1" s="1"/>
  <c r="F72" i="5"/>
  <c r="I27" i="1" s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F58" i="5"/>
  <c r="I19" i="1" s="1"/>
  <c r="H41" i="5"/>
  <c r="D17" i="6"/>
  <c r="H20" i="5"/>
  <c r="F36" i="6"/>
  <c r="F29" i="6"/>
  <c r="F28" i="6"/>
  <c r="F15" i="6"/>
  <c r="F12" i="6"/>
  <c r="F11" i="6"/>
  <c r="H77" i="5"/>
  <c r="H79" i="5"/>
  <c r="H74" i="5"/>
  <c r="H52" i="5"/>
  <c r="H53" i="5"/>
  <c r="H54" i="5"/>
  <c r="H55" i="5"/>
  <c r="H56" i="5"/>
  <c r="H9" i="5"/>
  <c r="H10" i="5"/>
  <c r="H11" i="5"/>
  <c r="H12" i="5"/>
  <c r="H15" i="5"/>
  <c r="H16" i="5"/>
  <c r="H17" i="5"/>
  <c r="H18" i="5"/>
  <c r="H39" i="5"/>
  <c r="H40" i="5"/>
  <c r="H42" i="5"/>
  <c r="H35" i="5"/>
  <c r="H36" i="5"/>
  <c r="H37" i="5"/>
  <c r="H33" i="5"/>
  <c r="H28" i="5"/>
  <c r="H43" i="5"/>
  <c r="H60" i="5"/>
  <c r="H59" i="5"/>
  <c r="H47" i="5"/>
  <c r="H46" i="5"/>
  <c r="F109" i="5"/>
  <c r="L26" i="1"/>
  <c r="F84" i="5"/>
  <c r="F76" i="5"/>
  <c r="F30" i="6"/>
  <c r="H104" i="5"/>
  <c r="F10" i="6"/>
  <c r="F20" i="6"/>
  <c r="L14" i="1"/>
  <c r="L34" i="1"/>
  <c r="H66" i="5" l="1"/>
  <c r="H100" i="5"/>
  <c r="F83" i="5"/>
  <c r="I34" i="1" s="1"/>
  <c r="N34" i="1" s="1"/>
  <c r="F103" i="5"/>
  <c r="I35" i="1" s="1"/>
  <c r="N35" i="1" s="1"/>
  <c r="N14" i="1"/>
  <c r="N36" i="1"/>
  <c r="N27" i="1"/>
  <c r="N26" i="1"/>
  <c r="N19" i="1"/>
  <c r="N18" i="1"/>
  <c r="N17" i="1"/>
  <c r="L30" i="1"/>
  <c r="H58" i="5"/>
  <c r="D39" i="6"/>
  <c r="H24" i="5"/>
  <c r="H103" i="5"/>
  <c r="H48" i="5"/>
  <c r="H45" i="5" s="1"/>
  <c r="H95" i="5"/>
  <c r="H29" i="5"/>
  <c r="E23" i="6"/>
  <c r="H34" i="5"/>
  <c r="H76" i="5"/>
  <c r="H38" i="5"/>
  <c r="F17" i="6"/>
  <c r="F23" i="6" s="1"/>
  <c r="H72" i="5"/>
  <c r="H8" i="5"/>
  <c r="D23" i="6"/>
  <c r="F23" i="5"/>
  <c r="F22" i="5" s="1"/>
  <c r="F61" i="5" s="1"/>
  <c r="I28" i="1"/>
  <c r="N28" i="1" s="1"/>
  <c r="F80" i="5"/>
  <c r="L15" i="1"/>
  <c r="H19" i="5"/>
  <c r="H14" i="5" s="1"/>
  <c r="H51" i="5"/>
  <c r="H84" i="5"/>
  <c r="F112" i="5" l="1"/>
  <c r="F114" i="5" s="1"/>
  <c r="L21" i="1"/>
  <c r="N15" i="1"/>
  <c r="N30" i="1"/>
  <c r="I30" i="1"/>
  <c r="I39" i="1"/>
  <c r="D42" i="6"/>
  <c r="E42" i="6"/>
  <c r="F39" i="6"/>
  <c r="H83" i="5"/>
  <c r="H80" i="5"/>
  <c r="H23" i="5"/>
  <c r="H22" i="5" s="1"/>
  <c r="H61" i="5" s="1"/>
  <c r="I16" i="1"/>
  <c r="G112" i="5" l="1"/>
  <c r="G114" i="5" s="1"/>
  <c r="H111" i="5"/>
  <c r="L37" i="1"/>
  <c r="I42" i="1"/>
  <c r="N16" i="1"/>
  <c r="N21" i="1" s="1"/>
  <c r="I21" i="1"/>
  <c r="F42" i="6"/>
  <c r="H109" i="5" l="1"/>
  <c r="H112" i="5" s="1"/>
  <c r="H114" i="5" s="1"/>
  <c r="N37" i="1"/>
  <c r="N39" i="1" s="1"/>
  <c r="N42" i="1" s="1"/>
  <c r="L39" i="1"/>
  <c r="L42" i="1" s="1"/>
</calcChain>
</file>

<file path=xl/sharedStrings.xml><?xml version="1.0" encoding="utf-8"?>
<sst xmlns="http://schemas.openxmlformats.org/spreadsheetml/2006/main" count="178" uniqueCount="154">
  <si>
    <t>US$</t>
  </si>
  <si>
    <t>Pasivo: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</si>
  <si>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</si>
  <si>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</si>
  <si>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</si>
  <si>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</si>
  <si>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</si>
  <si>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</si>
  <si>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</si>
  <si>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</si>
  <si>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</si>
  <si>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</si>
  <si>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</si>
  <si>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</si>
  <si>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BALANCE  GENERAL</t>
  </si>
  <si>
    <t>(EN U.S. DOLARES)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</si>
  <si>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</si>
  <si>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</si>
  <si>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</si>
  <si>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</si>
  <si>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</si>
  <si>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</si>
  <si>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</si>
  <si>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</si>
  <si>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</si>
  <si>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</si>
  <si>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</si>
  <si>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</si>
  <si>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</si>
  <si>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</si>
  <si>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</si>
  <si>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</si>
  <si>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</si>
  <si>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</si>
  <si>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</si>
  <si>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</si>
  <si>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</si>
  <si>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</si>
  <si>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</si>
  <si>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</si>
  <si>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</si>
  <si>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</si>
  <si>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</si>
  <si>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</si>
  <si>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</si>
  <si>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</si>
  <si>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</si>
  <si>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</si>
  <si>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</si>
  <si>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</si>
  <si>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</si>
  <si>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</si>
  <si>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</si>
  <si>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</si>
  <si>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</si>
  <si>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</si>
  <si>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</si>
  <si>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</si>
  <si>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</si>
  <si>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</si>
  <si>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</si>
  <si>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</si>
  <si>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</si>
  <si>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</si>
  <si>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</si>
  <si>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</si>
  <si>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</si>
  <si>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</si>
  <si>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</si>
  <si>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</si>
  <si>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</si>
  <si>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</si>
  <si>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</si>
  <si>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</si>
  <si>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</si>
  <si>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</si>
  <si>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Aportaciones BCR-Equipo de Cómputación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</si>
  <si>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</si>
  <si>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</si>
  <si>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</si>
  <si>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</si>
  <si>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</si>
  <si>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</si>
  <si>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</si>
  <si>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</si>
  <si>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</si>
  <si>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ESTADO DE RESULTADOS</t>
  </si>
  <si>
    <t>(En US Dólares)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</si>
  <si>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</si>
  <si>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</si>
  <si>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</si>
  <si>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</si>
  <si>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NO DE OPERACION</t>
  </si>
  <si>
    <t>Ingresos por Administración de Activos</t>
  </si>
  <si>
    <t>TOTAL INGRESOS</t>
  </si>
  <si>
    <t>GASTOS</t>
  </si>
  <si>
    <t xml:space="preserve">Gastos de  Activos Extraordinarios 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</si>
  <si>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</si>
  <si>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</si>
  <si>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</si>
  <si>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</si>
  <si>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</si>
  <si>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</si>
  <si>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</si>
  <si>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</si>
  <si>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</si>
  <si>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</si>
  <si>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</si>
  <si>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</si>
  <si>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</si>
  <si>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</si>
  <si>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</si>
  <si>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</si>
  <si>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</si>
  <si>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</si>
  <si>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 xml:space="preserve">Gastos por Constitución de Reservas 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</si>
  <si>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</si>
  <si>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</si>
  <si>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</si>
  <si>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</si>
  <si>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</si>
  <si>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</si>
  <si>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</si>
  <si>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</si>
  <si>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Variacion</t>
  </si>
  <si>
    <r>
      <t xml:space="preserve">      </t>
    </r>
    <r>
      <rPr>
        <b/>
        <u/>
        <sz val="11"/>
        <color indexed="8"/>
        <rFont val="Calibri"/>
        <family val="2"/>
      </rPr>
      <t>Pasivo y Patrimonio</t>
    </r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</si>
  <si>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</si>
  <si>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</si>
  <si>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</si>
  <si>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</si>
  <si>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>Resultados del Mes</t>
  </si>
  <si>
    <t xml:space="preserve">GASTOS DE OPERACIÓN </t>
  </si>
  <si>
    <t xml:space="preserve">Gastos de Funcionamiento </t>
  </si>
  <si>
    <t xml:space="preserve">Gestión de Recuperación y Comercialización </t>
  </si>
  <si>
    <r>
      <t xml:space="preserve">OTROS GASTOS </t>
    </r>
    <r>
      <rPr>
        <b/>
        <sz val="10"/>
        <rFont val="Calibri"/>
        <family val="2"/>
      </rPr>
      <t xml:space="preserve"> </t>
    </r>
  </si>
  <si>
    <t xml:space="preserve">Otros Ingresos </t>
  </si>
  <si>
    <t xml:space="preserve">INGRESOS DE OPERACIÓN </t>
  </si>
  <si>
    <t xml:space="preserve">Presidente                           Gerente General                        Jefe Sección Contabilidad y Finanzas </t>
  </si>
  <si>
    <t xml:space="preserve"> Presidente                       Gerente General                          Jefe Sección Contabilidad y Finanzas</t>
  </si>
  <si>
    <t>Presidente                               Gerente General                            Jefe Sección Contabilidad y Finanzas</t>
  </si>
  <si>
    <t xml:space="preserve">Cuentas por pagar </t>
  </si>
  <si>
    <t xml:space="preserve">Obligaciones con Banco Central de Reserva </t>
  </si>
  <si>
    <r>
      <t>Otros Pasivos</t>
    </r>
    <r>
      <rPr>
        <sz val="9"/>
        <rFont val="Calibri"/>
        <family val="2"/>
      </rPr>
      <t xml:space="preserve"> </t>
    </r>
  </si>
  <si>
    <t xml:space="preserve">Patrimonio:   </t>
  </si>
  <si>
    <r>
      <t xml:space="preserve">Efectivo y Equivalentes </t>
    </r>
    <r>
      <rPr>
        <sz val="9"/>
        <color indexed="8"/>
        <rFont val="Calibri"/>
        <family val="2"/>
      </rPr>
      <t xml:space="preserve"> </t>
    </r>
  </si>
  <si>
    <t xml:space="preserve">Inversiones Financieras   </t>
  </si>
  <si>
    <r>
      <t xml:space="preserve">Cartera de Préstamos - netos  </t>
    </r>
    <r>
      <rPr>
        <sz val="9"/>
        <color indexed="8"/>
        <rFont val="Calibri"/>
        <family val="2"/>
      </rPr>
      <t xml:space="preserve"> </t>
    </r>
  </si>
  <si>
    <t xml:space="preserve">Activos extraordinarios - neto   </t>
  </si>
  <si>
    <t xml:space="preserve">Otros Activos </t>
  </si>
  <si>
    <r>
      <t xml:space="preserve">Propiedad, Planta y Equipo - neto </t>
    </r>
    <r>
      <rPr>
        <sz val="9"/>
        <color indexed="8"/>
        <rFont val="Calibri"/>
        <family val="2"/>
      </rPr>
      <t xml:space="preserve"> </t>
    </r>
  </si>
  <si>
    <t>Aporte Activos Extraordinarios Ex Credisa</t>
  </si>
  <si>
    <t>Agosto 2018</t>
  </si>
  <si>
    <t>Septiembre 2018</t>
  </si>
  <si>
    <t>Al 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</si>
</sst>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u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0"/>
      <color rgb="FF000000"/>
      <name val="Calibri"/>
      <family val="2"/>
    </font>
    <font>
      <sz val="9"/>
      <name val="Calibri"/>
      <family val="2"/>
    </font>
    <font>
      <b/>
      <u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"/>
      <name val="Calibri"/>
      <family val="2"/>
    </font>
    <font>
      <u val="double"/>
      <sz val="11"/>
      <color indexed="8"/>
      <name val="Calibri"/>
      <family val="2"/>
    </font>
    <font>
      <sz val="14"/>
      <name val="Calibri"/>
      <family val="2"/>
    </font>
    <font>
      <b/>
      <sz val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</cellStyleXfs>
  <cellXfs count="295">
    <xf numFmtId="0" fontId="0" fillId="0" borderId="0" xfId="0"/>
    <xf numFmtId="43" fontId="11" fillId="0" borderId="0" xfId="1" applyFo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Border="1"/>
    <xf numFmtId="0" fontId="12" fillId="0" borderId="9" xfId="0" applyFont="1" applyFill="1" applyBorder="1"/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49" fontId="15" fillId="0" borderId="0" xfId="0" applyNumberFormat="1" applyFont="1" applyFill="1" applyBorder="1" applyAlignment="1">
      <alignment horizontal="center"/>
    </xf>
    <xf numFmtId="17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13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43" fontId="12" fillId="0" borderId="0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left"/>
    </xf>
    <xf numFmtId="0" fontId="12" fillId="0" borderId="13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3" fontId="13" fillId="0" borderId="0" xfId="1" applyFont="1" applyFill="1" applyBorder="1" applyAlignment="1">
      <alignment horizontal="right"/>
    </xf>
    <xf numFmtId="43" fontId="13" fillId="0" borderId="0" xfId="1" applyFont="1" applyFill="1" applyBorder="1" applyAlignment="1">
      <alignment horizontal="left"/>
    </xf>
    <xf numFmtId="0" fontId="12" fillId="0" borderId="16" xfId="0" applyFont="1" applyFill="1" applyBorder="1"/>
    <xf numFmtId="0" fontId="11" fillId="0" borderId="0" xfId="0" applyFont="1"/>
    <xf numFmtId="167" fontId="13" fillId="0" borderId="24" xfId="0" applyNumberFormat="1" applyFont="1" applyFill="1" applyBorder="1"/>
    <xf numFmtId="167" fontId="13" fillId="0" borderId="18" xfId="0" applyNumberFormat="1" applyFont="1" applyFill="1" applyBorder="1"/>
    <xf numFmtId="167" fontId="13" fillId="0" borderId="25" xfId="0" applyNumberFormat="1" applyFont="1" applyFill="1" applyBorder="1"/>
    <xf numFmtId="49" fontId="14" fillId="0" borderId="26" xfId="0" applyNumberFormat="1" applyFont="1" applyFill="1" applyBorder="1" applyAlignment="1" applyProtection="1">
      <alignment horizontal="center" vertical="center" wrapText="1"/>
    </xf>
    <xf numFmtId="49" fontId="14" fillId="0" borderId="45" xfId="0" applyNumberFormat="1" applyFont="1" applyFill="1" applyBorder="1" applyAlignment="1" applyProtection="1">
      <alignment horizontal="center" vertical="center" wrapText="1"/>
    </xf>
    <xf numFmtId="167" fontId="13" fillId="0" borderId="28" xfId="0" applyNumberFormat="1" applyFont="1" applyFill="1" applyBorder="1" applyAlignment="1" applyProtection="1">
      <alignment horizontal="centerContinuous"/>
    </xf>
    <xf numFmtId="167" fontId="13" fillId="0" borderId="0" xfId="0" applyNumberFormat="1" applyFont="1" applyFill="1" applyBorder="1" applyAlignment="1" applyProtection="1">
      <alignment horizontal="centerContinuous"/>
    </xf>
    <xf numFmtId="167" fontId="13" fillId="0" borderId="29" xfId="0" applyNumberFormat="1" applyFont="1" applyFill="1" applyBorder="1" applyAlignment="1">
      <alignment horizontal="centerContinuous"/>
    </xf>
    <xf numFmtId="167" fontId="13" fillId="0" borderId="23" xfId="0" applyNumberFormat="1" applyFont="1" applyFill="1" applyBorder="1" applyAlignment="1" applyProtection="1">
      <alignment horizontal="centerContinuous" vertical="center"/>
    </xf>
    <xf numFmtId="168" fontId="14" fillId="0" borderId="30" xfId="0" applyNumberFormat="1" applyFont="1" applyFill="1" applyBorder="1" applyAlignment="1" applyProtection="1">
      <alignment horizontal="centerContinuous" vertical="center"/>
    </xf>
    <xf numFmtId="167" fontId="13" fillId="0" borderId="22" xfId="0" applyNumberFormat="1" applyFont="1" applyFill="1" applyBorder="1" applyAlignment="1" applyProtection="1">
      <alignment horizontal="centerContinuous" vertical="center"/>
    </xf>
    <xf numFmtId="167" fontId="21" fillId="0" borderId="9" xfId="0" applyNumberFormat="1" applyFont="1" applyFill="1" applyBorder="1" applyAlignment="1" applyProtection="1">
      <alignment horizontal="left"/>
    </xf>
    <xf numFmtId="167" fontId="22" fillId="0" borderId="10" xfId="0" applyNumberFormat="1" applyFont="1" applyFill="1" applyBorder="1" applyAlignment="1" applyProtection="1">
      <alignment horizontal="left"/>
    </xf>
    <xf numFmtId="167" fontId="14" fillId="0" borderId="11" xfId="0" applyNumberFormat="1" applyFont="1" applyFill="1" applyBorder="1"/>
    <xf numFmtId="167" fontId="19" fillId="0" borderId="23" xfId="0" applyNumberFormat="1" applyFont="1" applyFill="1" applyBorder="1" applyProtection="1"/>
    <xf numFmtId="167" fontId="22" fillId="0" borderId="12" xfId="0" applyNumberFormat="1" applyFont="1" applyFill="1" applyBorder="1" applyAlignment="1" applyProtection="1">
      <alignment horizontal="left"/>
    </xf>
    <xf numFmtId="167" fontId="18" fillId="0" borderId="29" xfId="0" applyNumberFormat="1" applyFont="1" applyFill="1" applyBorder="1" applyAlignment="1" applyProtection="1">
      <alignment horizontal="left"/>
    </xf>
    <xf numFmtId="167" fontId="22" fillId="0" borderId="0" xfId="0" applyNumberFormat="1" applyFont="1" applyFill="1" applyBorder="1" applyAlignment="1" applyProtection="1">
      <alignment horizontal="left"/>
    </xf>
    <xf numFmtId="167" fontId="14" fillId="0" borderId="13" xfId="0" applyNumberFormat="1" applyFont="1" applyFill="1" applyBorder="1" applyAlignment="1" applyProtection="1">
      <alignment horizontal="left"/>
    </xf>
    <xf numFmtId="167" fontId="18" fillId="0" borderId="19" xfId="0" applyNumberFormat="1" applyFont="1" applyFill="1" applyBorder="1" applyAlignment="1" applyProtection="1">
      <alignment horizontal="right"/>
    </xf>
    <xf numFmtId="167" fontId="18" fillId="0" borderId="29" xfId="0" applyNumberFormat="1" applyFont="1" applyFill="1" applyBorder="1" applyProtection="1"/>
    <xf numFmtId="167" fontId="11" fillId="0" borderId="0" xfId="0" applyNumberFormat="1" applyFont="1"/>
    <xf numFmtId="167" fontId="14" fillId="0" borderId="12" xfId="0" applyNumberFormat="1" applyFont="1" applyFill="1" applyBorder="1"/>
    <xf numFmtId="167" fontId="18" fillId="0" borderId="0" xfId="0" applyNumberFormat="1" applyFont="1" applyFill="1" applyBorder="1"/>
    <xf numFmtId="167" fontId="18" fillId="0" borderId="22" xfId="0" applyNumberFormat="1" applyFont="1" applyFill="1" applyBorder="1" applyAlignment="1" applyProtection="1">
      <alignment horizontal="right"/>
    </xf>
    <xf numFmtId="167" fontId="18" fillId="0" borderId="31" xfId="0" applyNumberFormat="1" applyFont="1" applyFill="1" applyBorder="1" applyProtection="1"/>
    <xf numFmtId="167" fontId="18" fillId="0" borderId="32" xfId="0" applyNumberFormat="1" applyFont="1" applyFill="1" applyBorder="1" applyProtection="1"/>
    <xf numFmtId="167" fontId="14" fillId="0" borderId="0" xfId="0" applyNumberFormat="1" applyFont="1" applyFill="1" applyBorder="1"/>
    <xf numFmtId="167" fontId="14" fillId="0" borderId="13" xfId="0" applyNumberFormat="1" applyFont="1" applyFill="1" applyBorder="1"/>
    <xf numFmtId="167" fontId="14" fillId="0" borderId="19" xfId="0" applyNumberFormat="1" applyFont="1" applyFill="1" applyBorder="1"/>
    <xf numFmtId="167" fontId="14" fillId="0" borderId="29" xfId="0" applyNumberFormat="1" applyFont="1" applyFill="1" applyBorder="1"/>
    <xf numFmtId="167" fontId="21" fillId="0" borderId="12" xfId="0" applyNumberFormat="1" applyFont="1" applyFill="1" applyBorder="1" applyAlignment="1" applyProtection="1">
      <alignment horizontal="left"/>
    </xf>
    <xf numFmtId="167" fontId="19" fillId="0" borderId="22" xfId="0" applyNumberFormat="1" applyFont="1" applyFill="1" applyBorder="1" applyProtection="1"/>
    <xf numFmtId="167" fontId="14" fillId="0" borderId="0" xfId="0" applyNumberFormat="1" applyFont="1" applyFill="1" applyBorder="1" applyAlignment="1" applyProtection="1">
      <alignment horizontal="left"/>
    </xf>
    <xf numFmtId="167" fontId="18" fillId="0" borderId="13" xfId="0" applyNumberFormat="1" applyFont="1" applyFill="1" applyBorder="1" applyAlignment="1" applyProtection="1">
      <alignment horizontal="left"/>
    </xf>
    <xf numFmtId="4" fontId="11" fillId="0" borderId="0" xfId="0" applyNumberFormat="1" applyFont="1"/>
    <xf numFmtId="167" fontId="18" fillId="0" borderId="19" xfId="0" applyNumberFormat="1" applyFont="1" applyFill="1" applyBorder="1" applyProtection="1"/>
    <xf numFmtId="43" fontId="11" fillId="0" borderId="0" xfId="0" applyNumberFormat="1" applyFont="1"/>
    <xf numFmtId="167" fontId="18" fillId="0" borderId="22" xfId="0" applyNumberFormat="1" applyFont="1" applyFill="1" applyBorder="1" applyProtection="1"/>
    <xf numFmtId="167" fontId="18" fillId="0" borderId="33" xfId="0" applyNumberFormat="1" applyFont="1" applyFill="1" applyBorder="1" applyProtection="1"/>
    <xf numFmtId="167" fontId="23" fillId="0" borderId="0" xfId="0" applyNumberFormat="1" applyFont="1" applyFill="1" applyBorder="1" applyAlignment="1" applyProtection="1">
      <alignment horizontal="left"/>
    </xf>
    <xf numFmtId="167" fontId="23" fillId="0" borderId="13" xfId="0" applyNumberFormat="1" applyFont="1" applyFill="1" applyBorder="1" applyAlignment="1" applyProtection="1">
      <alignment horizontal="left"/>
    </xf>
    <xf numFmtId="167" fontId="18" fillId="0" borderId="22" xfId="1" applyNumberFormat="1" applyFont="1" applyFill="1" applyBorder="1" applyProtection="1"/>
    <xf numFmtId="167" fontId="14" fillId="0" borderId="19" xfId="0" applyNumberFormat="1" applyFont="1" applyFill="1" applyBorder="1" applyProtection="1"/>
    <xf numFmtId="167" fontId="14" fillId="0" borderId="29" xfId="0" applyNumberFormat="1" applyFont="1" applyFill="1" applyBorder="1" applyProtection="1"/>
    <xf numFmtId="167" fontId="19" fillId="0" borderId="19" xfId="0" applyNumberFormat="1" applyFont="1" applyFill="1" applyBorder="1" applyProtection="1"/>
    <xf numFmtId="167" fontId="19" fillId="0" borderId="12" xfId="0" applyNumberFormat="1" applyFont="1" applyFill="1" applyBorder="1"/>
    <xf numFmtId="167" fontId="14" fillId="0" borderId="29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11" fillId="0" borderId="13" xfId="0" applyFont="1" applyFill="1" applyBorder="1"/>
    <xf numFmtId="167" fontId="24" fillId="0" borderId="27" xfId="0" applyNumberFormat="1" applyFont="1" applyFill="1" applyBorder="1" applyProtection="1"/>
    <xf numFmtId="0" fontId="11" fillId="0" borderId="34" xfId="0" applyFont="1" applyFill="1" applyBorder="1"/>
    <xf numFmtId="167" fontId="24" fillId="0" borderId="35" xfId="0" applyNumberFormat="1" applyFont="1" applyFill="1" applyBorder="1" applyProtection="1"/>
    <xf numFmtId="167" fontId="18" fillId="0" borderId="29" xfId="0" applyNumberFormat="1" applyFont="1" applyFill="1" applyBorder="1" applyAlignment="1" applyProtection="1">
      <alignment horizontal="right"/>
    </xf>
    <xf numFmtId="167" fontId="18" fillId="0" borderId="13" xfId="0" applyNumberFormat="1" applyFont="1" applyFill="1" applyBorder="1" applyProtection="1"/>
    <xf numFmtId="167" fontId="18" fillId="0" borderId="36" xfId="0" applyNumberFormat="1" applyFont="1" applyFill="1" applyBorder="1" applyAlignment="1" applyProtection="1">
      <alignment horizontal="right"/>
    </xf>
    <xf numFmtId="167" fontId="18" fillId="0" borderId="36" xfId="0" applyNumberFormat="1" applyFont="1" applyFill="1" applyBorder="1" applyProtection="1"/>
    <xf numFmtId="167" fontId="18" fillId="0" borderId="37" xfId="0" applyNumberFormat="1" applyFont="1" applyFill="1" applyBorder="1" applyProtection="1"/>
    <xf numFmtId="167" fontId="18" fillId="0" borderId="17" xfId="0" applyNumberFormat="1" applyFont="1" applyFill="1" applyBorder="1" applyProtection="1"/>
    <xf numFmtId="167" fontId="18" fillId="0" borderId="38" xfId="0" applyNumberFormat="1" applyFont="1" applyFill="1" applyBorder="1" applyProtection="1"/>
    <xf numFmtId="167" fontId="18" fillId="0" borderId="34" xfId="0" applyNumberFormat="1" applyFont="1" applyFill="1" applyBorder="1" applyProtection="1"/>
    <xf numFmtId="167" fontId="18" fillId="0" borderId="0" xfId="0" applyNumberFormat="1" applyFont="1" applyFill="1" applyBorder="1" applyAlignment="1" applyProtection="1">
      <alignment horizontal="left"/>
    </xf>
    <xf numFmtId="167" fontId="18" fillId="0" borderId="16" xfId="0" applyNumberFormat="1" applyFont="1" applyFill="1" applyBorder="1" applyProtection="1"/>
    <xf numFmtId="167" fontId="18" fillId="0" borderId="39" xfId="0" applyNumberFormat="1" applyFont="1" applyFill="1" applyBorder="1" applyProtection="1"/>
    <xf numFmtId="167" fontId="19" fillId="0" borderId="29" xfId="0" applyNumberFormat="1" applyFont="1" applyFill="1" applyBorder="1"/>
    <xf numFmtId="167" fontId="14" fillId="0" borderId="34" xfId="0" applyNumberFormat="1" applyFont="1" applyFill="1" applyBorder="1" applyAlignment="1" applyProtection="1">
      <alignment horizontal="left"/>
    </xf>
    <xf numFmtId="167" fontId="18" fillId="0" borderId="40" xfId="0" applyNumberFormat="1" applyFont="1" applyFill="1" applyBorder="1" applyProtection="1"/>
    <xf numFmtId="167" fontId="18" fillId="0" borderId="31" xfId="0" applyNumberFormat="1" applyFont="1" applyFill="1" applyBorder="1" applyAlignment="1" applyProtection="1">
      <alignment horizontal="right"/>
    </xf>
    <xf numFmtId="167" fontId="22" fillId="0" borderId="13" xfId="0" applyNumberFormat="1" applyFont="1" applyFill="1" applyBorder="1" applyAlignment="1" applyProtection="1">
      <alignment horizontal="left"/>
    </xf>
    <xf numFmtId="167" fontId="24" fillId="0" borderId="27" xfId="0" applyNumberFormat="1" applyFont="1" applyFill="1" applyBorder="1" applyAlignment="1" applyProtection="1">
      <alignment horizontal="right"/>
    </xf>
    <xf numFmtId="167" fontId="19" fillId="0" borderId="27" xfId="0" applyNumberFormat="1" applyFont="1" applyFill="1" applyBorder="1" applyProtection="1"/>
    <xf numFmtId="167" fontId="18" fillId="0" borderId="32" xfId="1" applyNumberFormat="1" applyFont="1" applyFill="1" applyBorder="1" applyProtection="1"/>
    <xf numFmtId="167" fontId="18" fillId="0" borderId="12" xfId="0" applyNumberFormat="1" applyFont="1" applyFill="1" applyBorder="1"/>
    <xf numFmtId="167" fontId="14" fillId="0" borderId="12" xfId="0" applyNumberFormat="1" applyFont="1" applyFill="1" applyBorder="1" applyProtection="1"/>
    <xf numFmtId="167" fontId="14" fillId="0" borderId="36" xfId="0" applyNumberFormat="1" applyFont="1" applyFill="1" applyBorder="1" applyProtection="1"/>
    <xf numFmtId="167" fontId="18" fillId="0" borderId="13" xfId="0" applyNumberFormat="1" applyFont="1" applyFill="1" applyBorder="1"/>
    <xf numFmtId="167" fontId="22" fillId="0" borderId="16" xfId="0" applyNumberFormat="1" applyFont="1" applyFill="1" applyBorder="1" applyAlignment="1" applyProtection="1">
      <alignment horizontal="left"/>
    </xf>
    <xf numFmtId="167" fontId="18" fillId="0" borderId="17" xfId="0" applyNumberFormat="1" applyFont="1" applyFill="1" applyBorder="1"/>
    <xf numFmtId="167" fontId="23" fillId="0" borderId="14" xfId="0" applyNumberFormat="1" applyFont="1" applyFill="1" applyBorder="1" applyAlignment="1" applyProtection="1">
      <alignment horizontal="left"/>
    </xf>
    <xf numFmtId="167" fontId="18" fillId="0" borderId="47" xfId="0" applyNumberFormat="1" applyFont="1" applyFill="1" applyBorder="1" applyProtection="1"/>
    <xf numFmtId="167" fontId="14" fillId="0" borderId="24" xfId="0" applyNumberFormat="1" applyFont="1" applyFill="1" applyBorder="1" applyAlignment="1" applyProtection="1">
      <alignment horizontal="centerContinuous"/>
    </xf>
    <xf numFmtId="167" fontId="14" fillId="0" borderId="18" xfId="0" applyNumberFormat="1" applyFont="1" applyFill="1" applyBorder="1" applyAlignment="1" applyProtection="1">
      <alignment horizontal="centerContinuous"/>
    </xf>
    <xf numFmtId="167" fontId="14" fillId="0" borderId="25" xfId="0" applyNumberFormat="1" applyFont="1" applyFill="1" applyBorder="1" applyAlignment="1">
      <alignment horizontal="centerContinuous"/>
    </xf>
    <xf numFmtId="167" fontId="19" fillId="0" borderId="41" xfId="0" applyNumberFormat="1" applyFont="1" applyFill="1" applyBorder="1" applyProtection="1"/>
    <xf numFmtId="167" fontId="19" fillId="0" borderId="42" xfId="0" applyNumberFormat="1" applyFont="1" applyFill="1" applyBorder="1" applyProtection="1"/>
    <xf numFmtId="167" fontId="14" fillId="0" borderId="0" xfId="0" applyNumberFormat="1" applyFont="1" applyFill="1" applyBorder="1" applyAlignment="1" applyProtection="1">
      <alignment horizontal="centerContinuous"/>
    </xf>
    <xf numFmtId="167" fontId="14" fillId="0" borderId="0" xfId="0" applyNumberFormat="1" applyFont="1" applyFill="1" applyBorder="1" applyAlignment="1">
      <alignment horizontal="centerContinuous"/>
    </xf>
    <xf numFmtId="167" fontId="14" fillId="0" borderId="0" xfId="0" applyNumberFormat="1" applyFont="1" applyFill="1" applyBorder="1" applyProtection="1"/>
    <xf numFmtId="167" fontId="14" fillId="0" borderId="9" xfId="0" applyNumberFormat="1" applyFont="1" applyFill="1" applyBorder="1" applyAlignment="1">
      <alignment horizontal="centerContinuous"/>
    </xf>
    <xf numFmtId="167" fontId="14" fillId="0" borderId="10" xfId="0" applyNumberFormat="1" applyFont="1" applyFill="1" applyBorder="1" applyAlignment="1">
      <alignment horizontal="centerContinuous"/>
    </xf>
    <xf numFmtId="167" fontId="14" fillId="0" borderId="11" xfId="0" applyNumberFormat="1" applyFont="1" applyFill="1" applyBorder="1" applyAlignment="1">
      <alignment horizontal="centerContinuous"/>
    </xf>
    <xf numFmtId="167" fontId="14" fillId="0" borderId="16" xfId="0" applyNumberFormat="1" applyFont="1" applyFill="1" applyBorder="1" applyAlignment="1" applyProtection="1">
      <alignment horizontal="centerContinuous"/>
    </xf>
    <xf numFmtId="167" fontId="14" fillId="0" borderId="14" xfId="0" applyNumberFormat="1" applyFont="1" applyFill="1" applyBorder="1" applyAlignment="1" applyProtection="1">
      <alignment horizontal="centerContinuous"/>
    </xf>
    <xf numFmtId="167" fontId="14" fillId="0" borderId="17" xfId="0" applyNumberFormat="1" applyFont="1" applyFill="1" applyBorder="1" applyAlignment="1">
      <alignment horizontal="centerContinuous"/>
    </xf>
    <xf numFmtId="167" fontId="14" fillId="0" borderId="30" xfId="0" applyNumberFormat="1" applyFont="1" applyFill="1" applyBorder="1" applyAlignment="1" applyProtection="1">
      <alignment horizontal="centerContinuous"/>
    </xf>
    <xf numFmtId="168" fontId="14" fillId="0" borderId="30" xfId="0" applyNumberFormat="1" applyFont="1" applyFill="1" applyBorder="1" applyAlignment="1" applyProtection="1">
      <alignment horizontal="centerContinuous"/>
    </xf>
    <xf numFmtId="167" fontId="14" fillId="0" borderId="33" xfId="0" applyNumberFormat="1" applyFont="1" applyFill="1" applyBorder="1" applyAlignment="1" applyProtection="1">
      <alignment horizontal="center"/>
    </xf>
    <xf numFmtId="167" fontId="21" fillId="0" borderId="28" xfId="0" applyNumberFormat="1" applyFont="1" applyFill="1" applyBorder="1" applyAlignment="1" applyProtection="1">
      <alignment horizontal="left"/>
    </xf>
    <xf numFmtId="167" fontId="14" fillId="0" borderId="0" xfId="0" applyNumberFormat="1" applyFont="1" applyFill="1"/>
    <xf numFmtId="167" fontId="22" fillId="0" borderId="28" xfId="0" applyNumberFormat="1" applyFont="1" applyFill="1" applyBorder="1" applyAlignment="1" applyProtection="1">
      <alignment horizontal="left"/>
    </xf>
    <xf numFmtId="167" fontId="18" fillId="0" borderId="0" xfId="0" applyNumberFormat="1" applyFont="1" applyFill="1" applyAlignment="1" applyProtection="1">
      <alignment horizontal="left"/>
    </xf>
    <xf numFmtId="167" fontId="18" fillId="0" borderId="0" xfId="0" applyNumberFormat="1" applyFont="1" applyFill="1"/>
    <xf numFmtId="167" fontId="18" fillId="0" borderId="12" xfId="0" applyNumberFormat="1" applyFont="1" applyFill="1" applyBorder="1" applyProtection="1"/>
    <xf numFmtId="167" fontId="14" fillId="0" borderId="28" xfId="0" applyNumberFormat="1" applyFont="1" applyFill="1" applyBorder="1" applyAlignment="1" applyProtection="1">
      <alignment horizontal="centerContinuous"/>
    </xf>
    <xf numFmtId="167" fontId="14" fillId="0" borderId="16" xfId="0" applyNumberFormat="1" applyFont="1" applyFill="1" applyBorder="1"/>
    <xf numFmtId="167" fontId="14" fillId="0" borderId="37" xfId="0" applyNumberFormat="1" applyFont="1" applyFill="1" applyBorder="1"/>
    <xf numFmtId="167" fontId="14" fillId="0" borderId="28" xfId="0" applyNumberFormat="1" applyFont="1" applyFill="1" applyBorder="1"/>
    <xf numFmtId="167" fontId="18" fillId="0" borderId="45" xfId="0" applyNumberFormat="1" applyFont="1" applyFill="1" applyBorder="1" applyProtection="1"/>
    <xf numFmtId="167" fontId="18" fillId="0" borderId="35" xfId="0" applyNumberFormat="1" applyFont="1" applyFill="1" applyBorder="1" applyProtection="1"/>
    <xf numFmtId="167" fontId="14" fillId="0" borderId="0" xfId="0" applyNumberFormat="1" applyFont="1" applyFill="1" applyAlignment="1" applyProtection="1">
      <alignment horizontal="left"/>
    </xf>
    <xf numFmtId="167" fontId="14" fillId="0" borderId="43" xfId="0" applyNumberFormat="1" applyFont="1" applyFill="1" applyBorder="1"/>
    <xf numFmtId="167" fontId="14" fillId="0" borderId="21" xfId="0" applyNumberFormat="1" applyFont="1" applyFill="1" applyBorder="1"/>
    <xf numFmtId="167" fontId="14" fillId="0" borderId="30" xfId="0" applyNumberFormat="1" applyFont="1" applyFill="1" applyBorder="1" applyAlignment="1" applyProtection="1">
      <alignment horizontal="center"/>
    </xf>
    <xf numFmtId="167" fontId="18" fillId="0" borderId="44" xfId="0" applyNumberFormat="1" applyFont="1" applyFill="1" applyBorder="1"/>
    <xf numFmtId="167" fontId="14" fillId="0" borderId="44" xfId="0" applyNumberFormat="1" applyFont="1" applyFill="1" applyBorder="1"/>
    <xf numFmtId="167" fontId="14" fillId="0" borderId="43" xfId="0" applyNumberFormat="1" applyFont="1" applyFill="1" applyBorder="1" applyAlignment="1" applyProtection="1">
      <alignment horizontal="centerContinuous"/>
    </xf>
    <xf numFmtId="167" fontId="14" fillId="0" borderId="21" xfId="0" applyNumberFormat="1" applyFont="1" applyFill="1" applyBorder="1" applyAlignment="1" applyProtection="1">
      <alignment horizontal="centerContinuous"/>
    </xf>
    <xf numFmtId="167" fontId="14" fillId="0" borderId="30" xfId="0" applyNumberFormat="1" applyFont="1" applyFill="1" applyBorder="1" applyAlignment="1">
      <alignment horizontal="centerContinuous"/>
    </xf>
    <xf numFmtId="167" fontId="18" fillId="0" borderId="23" xfId="0" applyNumberFormat="1" applyFont="1" applyFill="1" applyBorder="1"/>
    <xf numFmtId="167" fontId="14" fillId="0" borderId="23" xfId="0" applyNumberFormat="1" applyFont="1" applyFill="1" applyBorder="1"/>
    <xf numFmtId="167" fontId="19" fillId="0" borderId="45" xfId="0" applyNumberFormat="1" applyFont="1" applyFill="1" applyBorder="1" applyProtection="1"/>
    <xf numFmtId="167" fontId="24" fillId="0" borderId="46" xfId="0" applyNumberFormat="1" applyFont="1" applyFill="1" applyBorder="1" applyProtection="1"/>
    <xf numFmtId="167" fontId="18" fillId="0" borderId="28" xfId="0" applyNumberFormat="1" applyFont="1" applyFill="1" applyBorder="1" applyProtection="1"/>
    <xf numFmtId="167" fontId="18" fillId="0" borderId="46" xfId="0" applyNumberFormat="1" applyFont="1" applyFill="1" applyBorder="1" applyProtection="1"/>
    <xf numFmtId="167" fontId="24" fillId="0" borderId="37" xfId="0" applyNumberFormat="1" applyFont="1" applyFill="1" applyBorder="1" applyProtection="1"/>
    <xf numFmtId="167" fontId="18" fillId="0" borderId="27" xfId="0" applyNumberFormat="1" applyFont="1" applyFill="1" applyBorder="1" applyProtection="1"/>
    <xf numFmtId="167" fontId="14" fillId="0" borderId="20" xfId="0" applyNumberFormat="1" applyFont="1" applyFill="1" applyBorder="1"/>
    <xf numFmtId="167" fontId="18" fillId="0" borderId="19" xfId="1" applyNumberFormat="1" applyFont="1" applyFill="1" applyBorder="1" applyProtection="1"/>
    <xf numFmtId="167" fontId="18" fillId="0" borderId="29" xfId="1" applyNumberFormat="1" applyFont="1" applyFill="1" applyBorder="1" applyProtection="1"/>
    <xf numFmtId="167" fontId="19" fillId="0" borderId="22" xfId="1" applyNumberFormat="1" applyFont="1" applyFill="1" applyBorder="1" applyProtection="1"/>
    <xf numFmtId="167" fontId="14" fillId="0" borderId="21" xfId="0" applyNumberFormat="1" applyFont="1" applyFill="1" applyBorder="1" applyAlignment="1" applyProtection="1">
      <alignment horizontal="center"/>
    </xf>
    <xf numFmtId="167" fontId="14" fillId="0" borderId="32" xfId="0" applyNumberFormat="1" applyFont="1" applyFill="1" applyBorder="1"/>
    <xf numFmtId="167" fontId="14" fillId="0" borderId="21" xfId="0" applyNumberFormat="1" applyFont="1" applyFill="1" applyBorder="1" applyAlignment="1">
      <alignment horizontal="centerContinuous"/>
    </xf>
    <xf numFmtId="167" fontId="19" fillId="0" borderId="48" xfId="0" applyNumberFormat="1" applyFont="1" applyFill="1" applyBorder="1" applyProtection="1"/>
    <xf numFmtId="167" fontId="13" fillId="0" borderId="0" xfId="0" applyNumberFormat="1" applyFont="1" applyFill="1"/>
    <xf numFmtId="39" fontId="12" fillId="0" borderId="0" xfId="0" applyNumberFormat="1" applyFont="1" applyFill="1"/>
    <xf numFmtId="0" fontId="18" fillId="0" borderId="0" xfId="0" applyFont="1" applyFill="1"/>
    <xf numFmtId="0" fontId="18" fillId="0" borderId="0" xfId="0" applyFont="1"/>
    <xf numFmtId="169" fontId="11" fillId="0" borderId="0" xfId="2" applyNumberFormat="1" applyFont="1" applyFill="1"/>
    <xf numFmtId="0" fontId="25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9" xfId="0" applyFont="1" applyFill="1" applyBorder="1"/>
    <xf numFmtId="0" fontId="14" fillId="0" borderId="11" xfId="0" applyFont="1" applyFill="1" applyBorder="1"/>
    <xf numFmtId="0" fontId="14" fillId="0" borderId="16" xfId="0" applyFont="1" applyBorder="1"/>
    <xf numFmtId="0" fontId="14" fillId="0" borderId="17" xfId="0" applyFont="1" applyBorder="1"/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167" fontId="14" fillId="0" borderId="36" xfId="0" applyNumberFormat="1" applyFont="1" applyBorder="1"/>
    <xf numFmtId="0" fontId="14" fillId="0" borderId="0" xfId="0" applyFont="1" applyFill="1" applyBorder="1"/>
    <xf numFmtId="169" fontId="11" fillId="0" borderId="0" xfId="2" applyNumberFormat="1" applyFont="1"/>
    <xf numFmtId="0" fontId="26" fillId="0" borderId="0" xfId="0" applyFont="1" applyAlignment="1">
      <alignment horizontal="justify" vertical="center" readingOrder="1"/>
    </xf>
    <xf numFmtId="0" fontId="18" fillId="0" borderId="0" xfId="0" applyFont="1" applyAlignment="1" applyProtection="1">
      <alignment horizontal="left"/>
    </xf>
    <xf numFmtId="167" fontId="18" fillId="0" borderId="36" xfId="0" applyNumberFormat="1" applyFont="1" applyBorder="1" applyProtection="1"/>
    <xf numFmtId="169" fontId="18" fillId="0" borderId="0" xfId="2" applyNumberFormat="1" applyFont="1"/>
    <xf numFmtId="167" fontId="18" fillId="0" borderId="50" xfId="0" applyNumberFormat="1" applyFont="1" applyBorder="1" applyProtection="1"/>
    <xf numFmtId="167" fontId="14" fillId="0" borderId="37" xfId="0" applyNumberFormat="1" applyFont="1" applyBorder="1" applyProtection="1"/>
    <xf numFmtId="167" fontId="14" fillId="0" borderId="32" xfId="0" applyNumberFormat="1" applyFont="1" applyFill="1" applyBorder="1" applyProtection="1"/>
    <xf numFmtId="167" fontId="14" fillId="0" borderId="19" xfId="0" applyNumberFormat="1" applyFont="1" applyBorder="1"/>
    <xf numFmtId="0" fontId="14" fillId="0" borderId="52" xfId="0" applyFont="1" applyBorder="1"/>
    <xf numFmtId="167" fontId="14" fillId="0" borderId="0" xfId="0" applyNumberFormat="1" applyFont="1"/>
    <xf numFmtId="0" fontId="14" fillId="0" borderId="54" xfId="0" applyFont="1" applyBorder="1"/>
    <xf numFmtId="167" fontId="14" fillId="0" borderId="55" xfId="0" applyNumberFormat="1" applyFont="1" applyBorder="1"/>
    <xf numFmtId="167" fontId="14" fillId="0" borderId="56" xfId="0" applyNumberFormat="1" applyFont="1" applyFill="1" applyBorder="1"/>
    <xf numFmtId="0" fontId="14" fillId="0" borderId="12" xfId="0" applyFont="1" applyBorder="1"/>
    <xf numFmtId="0" fontId="14" fillId="0" borderId="0" xfId="0" applyFont="1" applyBorder="1"/>
    <xf numFmtId="0" fontId="27" fillId="0" borderId="0" xfId="0" applyFont="1"/>
    <xf numFmtId="0" fontId="18" fillId="0" borderId="0" xfId="0" applyFont="1" applyBorder="1" applyAlignment="1" applyProtection="1">
      <alignment horizontal="left"/>
    </xf>
    <xf numFmtId="167" fontId="18" fillId="0" borderId="19" xfId="0" applyNumberFormat="1" applyFont="1" applyBorder="1" applyProtection="1"/>
    <xf numFmtId="10" fontId="27" fillId="0" borderId="0" xfId="2" applyNumberFormat="1" applyFont="1"/>
    <xf numFmtId="4" fontId="27" fillId="0" borderId="0" xfId="0" applyNumberFormat="1" applyFont="1"/>
    <xf numFmtId="0" fontId="14" fillId="0" borderId="0" xfId="0" applyFont="1" applyBorder="1" applyAlignment="1" applyProtection="1">
      <alignment horizontal="left"/>
    </xf>
    <xf numFmtId="167" fontId="14" fillId="0" borderId="22" xfId="0" applyNumberFormat="1" applyFont="1" applyBorder="1" applyProtection="1"/>
    <xf numFmtId="167" fontId="18" fillId="0" borderId="62" xfId="0" applyNumberFormat="1" applyFont="1" applyBorder="1" applyProtection="1"/>
    <xf numFmtId="167" fontId="18" fillId="0" borderId="63" xfId="0" applyNumberFormat="1" applyFont="1" applyBorder="1" applyProtection="1"/>
    <xf numFmtId="0" fontId="18" fillId="0" borderId="14" xfId="0" applyFont="1" applyBorder="1"/>
    <xf numFmtId="167" fontId="18" fillId="0" borderId="31" xfId="0" applyNumberFormat="1" applyFont="1" applyBorder="1" applyProtection="1"/>
    <xf numFmtId="2" fontId="11" fillId="0" borderId="0" xfId="0" applyNumberFormat="1" applyFont="1"/>
    <xf numFmtId="0" fontId="14" fillId="0" borderId="59" xfId="0" applyFont="1" applyBorder="1"/>
    <xf numFmtId="167" fontId="18" fillId="0" borderId="0" xfId="0" applyNumberFormat="1" applyFont="1"/>
    <xf numFmtId="43" fontId="18" fillId="0" borderId="0" xfId="0" applyNumberFormat="1" applyFont="1"/>
    <xf numFmtId="0" fontId="28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 applyBorder="1" applyAlignment="1">
      <alignment horizontal="left"/>
    </xf>
    <xf numFmtId="165" fontId="12" fillId="2" borderId="0" xfId="1" applyNumberFormat="1" applyFont="1" applyFill="1" applyAlignment="1">
      <alignment horizontal="left"/>
    </xf>
    <xf numFmtId="165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3" xfId="0" applyFont="1" applyFill="1" applyBorder="1"/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2" fillId="2" borderId="4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30" fillId="0" borderId="0" xfId="0" applyFont="1" applyFill="1" applyBorder="1" applyAlignment="1">
      <alignment horizontal="left"/>
    </xf>
    <xf numFmtId="43" fontId="16" fillId="0" borderId="0" xfId="1" applyFont="1" applyFill="1" applyBorder="1" applyAlignment="1"/>
    <xf numFmtId="0" fontId="11" fillId="0" borderId="0" xfId="0" applyFont="1" applyFill="1" applyBorder="1" applyAlignment="1">
      <alignment horizontal="left"/>
    </xf>
    <xf numFmtId="43" fontId="11" fillId="0" borderId="0" xfId="1" applyFont="1" applyFill="1" applyBorder="1" applyAlignment="1">
      <alignment horizontal="left"/>
    </xf>
    <xf numFmtId="43" fontId="12" fillId="0" borderId="14" xfId="1" applyFont="1" applyFill="1" applyBorder="1" applyAlignment="1">
      <alignment horizontal="left"/>
    </xf>
    <xf numFmtId="43" fontId="16" fillId="0" borderId="14" xfId="1" applyFont="1" applyFill="1" applyBorder="1" applyAlignment="1"/>
    <xf numFmtId="43" fontId="12" fillId="0" borderId="0" xfId="1" applyFont="1" applyFill="1" applyBorder="1" applyAlignment="1"/>
    <xf numFmtId="165" fontId="16" fillId="2" borderId="0" xfId="1" applyNumberFormat="1" applyFont="1" applyFill="1" applyAlignment="1">
      <alignment horizontal="left"/>
    </xf>
    <xf numFmtId="0" fontId="31" fillId="0" borderId="0" xfId="0" applyFont="1" applyFill="1" applyBorder="1" applyAlignment="1">
      <alignment horizontal="left"/>
    </xf>
    <xf numFmtId="43" fontId="13" fillId="0" borderId="15" xfId="1" applyFont="1" applyFill="1" applyBorder="1" applyAlignment="1">
      <alignment horizontal="left"/>
    </xf>
    <xf numFmtId="0" fontId="17" fillId="0" borderId="13" xfId="0" applyFont="1" applyFill="1" applyBorder="1" applyAlignment="1">
      <alignment horizontal="left"/>
    </xf>
    <xf numFmtId="0" fontId="12" fillId="0" borderId="0" xfId="0" applyNumberFormat="1" applyFont="1" applyFill="1" applyBorder="1" applyAlignment="1"/>
    <xf numFmtId="43" fontId="12" fillId="0" borderId="14" xfId="1" applyFont="1" applyFill="1" applyBorder="1" applyAlignment="1"/>
    <xf numFmtId="0" fontId="20" fillId="0" borderId="0" xfId="0" applyFont="1" applyFill="1" applyBorder="1" applyAlignment="1">
      <alignment horizontal="left"/>
    </xf>
    <xf numFmtId="43" fontId="13" fillId="0" borderId="14" xfId="1" applyFont="1" applyFill="1" applyBorder="1" applyAlignment="1">
      <alignment horizontal="left"/>
    </xf>
    <xf numFmtId="165" fontId="12" fillId="2" borderId="4" xfId="0" applyNumberFormat="1" applyFont="1" applyFill="1" applyBorder="1" applyAlignment="1">
      <alignment horizontal="left"/>
    </xf>
    <xf numFmtId="165" fontId="33" fillId="2" borderId="0" xfId="1" applyNumberFormat="1" applyFont="1" applyFill="1" applyAlignment="1">
      <alignment horizontal="left"/>
    </xf>
    <xf numFmtId="43" fontId="13" fillId="0" borderId="14" xfId="1" applyFont="1" applyFill="1" applyBorder="1" applyAlignment="1">
      <alignment horizontal="right"/>
    </xf>
    <xf numFmtId="0" fontId="12" fillId="0" borderId="14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2" fillId="0" borderId="17" xfId="0" applyFont="1" applyFill="1" applyBorder="1" applyAlignment="1">
      <alignment horizontal="left"/>
    </xf>
    <xf numFmtId="43" fontId="12" fillId="2" borderId="0" xfId="1" applyFont="1" applyFill="1" applyAlignment="1">
      <alignment horizontal="left"/>
    </xf>
    <xf numFmtId="0" fontId="11" fillId="2" borderId="0" xfId="0" applyFont="1" applyFill="1" applyBorder="1" applyAlignment="1">
      <alignment horizontal="left"/>
    </xf>
    <xf numFmtId="165" fontId="12" fillId="2" borderId="0" xfId="0" applyNumberFormat="1" applyFont="1" applyFill="1" applyBorder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37" fontId="12" fillId="2" borderId="0" xfId="0" applyNumberFormat="1" applyFont="1" applyFill="1" applyBorder="1" applyAlignment="1">
      <alignment horizontal="left"/>
    </xf>
    <xf numFmtId="167" fontId="14" fillId="0" borderId="66" xfId="0" applyNumberFormat="1" applyFont="1" applyBorder="1"/>
    <xf numFmtId="167" fontId="14" fillId="0" borderId="68" xfId="0" applyNumberFormat="1" applyFont="1" applyBorder="1"/>
    <xf numFmtId="167" fontId="14" fillId="0" borderId="66" xfId="0" applyNumberFormat="1" applyFont="1" applyFill="1" applyBorder="1"/>
    <xf numFmtId="167" fontId="14" fillId="0" borderId="69" xfId="0" applyNumberFormat="1" applyFont="1" applyBorder="1"/>
    <xf numFmtId="43" fontId="11" fillId="0" borderId="0" xfId="1" applyFont="1" applyFill="1"/>
    <xf numFmtId="43" fontId="11" fillId="0" borderId="0" xfId="0" applyNumberFormat="1" applyFont="1" applyFill="1"/>
    <xf numFmtId="167" fontId="14" fillId="0" borderId="33" xfId="0" applyNumberFormat="1" applyFont="1" applyBorder="1"/>
    <xf numFmtId="167" fontId="14" fillId="0" borderId="70" xfId="0" applyNumberFormat="1" applyFont="1" applyFill="1" applyBorder="1"/>
    <xf numFmtId="0" fontId="11" fillId="0" borderId="0" xfId="0" applyFont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4" fillId="0" borderId="49" xfId="0" applyFont="1" applyBorder="1" applyAlignment="1" applyProtection="1">
      <alignment horizontal="left"/>
    </xf>
    <xf numFmtId="0" fontId="14" fillId="0" borderId="60" xfId="0" applyFont="1" applyFill="1" applyBorder="1" applyAlignment="1" applyProtection="1">
      <alignment horizontal="left"/>
    </xf>
    <xf numFmtId="167" fontId="14" fillId="0" borderId="50" xfId="0" applyNumberFormat="1" applyFont="1" applyBorder="1" applyProtection="1"/>
    <xf numFmtId="0" fontId="14" fillId="0" borderId="28" xfId="0" applyFont="1" applyBorder="1" applyAlignment="1" applyProtection="1">
      <alignment horizontal="left"/>
    </xf>
    <xf numFmtId="0" fontId="14" fillId="0" borderId="51" xfId="0" applyFont="1" applyBorder="1" applyAlignment="1" applyProtection="1">
      <alignment horizontal="left"/>
    </xf>
    <xf numFmtId="167" fontId="14" fillId="0" borderId="65" xfId="0" applyNumberFormat="1" applyFont="1" applyBorder="1" applyProtection="1"/>
    <xf numFmtId="167" fontId="14" fillId="0" borderId="64" xfId="0" applyNumberFormat="1" applyFont="1" applyBorder="1" applyProtection="1"/>
    <xf numFmtId="0" fontId="14" fillId="0" borderId="53" xfId="0" applyFont="1" applyBorder="1" applyAlignment="1" applyProtection="1">
      <alignment horizontal="left"/>
    </xf>
    <xf numFmtId="0" fontId="14" fillId="0" borderId="12" xfId="0" applyFont="1" applyBorder="1" applyAlignment="1" applyProtection="1">
      <alignment horizontal="left"/>
    </xf>
    <xf numFmtId="0" fontId="14" fillId="0" borderId="16" xfId="0" applyFont="1" applyBorder="1" applyAlignment="1" applyProtection="1">
      <alignment horizontal="left"/>
    </xf>
    <xf numFmtId="0" fontId="14" fillId="0" borderId="57" xfId="0" applyFont="1" applyBorder="1"/>
    <xf numFmtId="0" fontId="14" fillId="0" borderId="58" xfId="0" applyFont="1" applyBorder="1" applyAlignment="1" applyProtection="1">
      <alignment horizontal="left"/>
    </xf>
    <xf numFmtId="167" fontId="14" fillId="0" borderId="61" xfId="0" applyNumberFormat="1" applyFont="1" applyBorder="1" applyProtection="1"/>
    <xf numFmtId="167" fontId="14" fillId="0" borderId="67" xfId="0" applyNumberFormat="1" applyFont="1" applyBorder="1" applyProtection="1"/>
    <xf numFmtId="167" fontId="14" fillId="0" borderId="71" xfId="0" applyNumberFormat="1" applyFont="1" applyBorder="1" applyProtection="1"/>
    <xf numFmtId="0" fontId="12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center"/>
    </xf>
    <xf numFmtId="0" fontId="34" fillId="2" borderId="0" xfId="0" applyFont="1" applyFill="1" applyAlignment="1">
      <alignment horizontal="center"/>
    </xf>
    <xf numFmtId="0" fontId="35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49" fontId="14" fillId="0" borderId="38" xfId="0" applyNumberFormat="1" applyFont="1" applyFill="1" applyBorder="1" applyAlignment="1" applyProtection="1">
      <alignment horizontal="center" vertical="center" wrapText="1"/>
    </xf>
    <xf numFmtId="49" fontId="14" fillId="0" borderId="36" xfId="0" applyNumberFormat="1" applyFont="1" applyFill="1" applyBorder="1" applyAlignment="1" applyProtection="1">
      <alignment horizontal="center" vertical="center" wrapText="1"/>
    </xf>
    <xf numFmtId="49" fontId="14" fillId="0" borderId="37" xfId="0" applyNumberFormat="1" applyFont="1" applyFill="1" applyBorder="1" applyAlignment="1" applyProtection="1">
      <alignment horizontal="center" vertical="center" wrapText="1"/>
    </xf>
    <xf numFmtId="49" fontId="14" fillId="0" borderId="38" xfId="0" applyNumberFormat="1" applyFont="1" applyFill="1" applyBorder="1" applyAlignment="1" applyProtection="1">
      <alignment horizontal="center" vertical="center"/>
    </xf>
    <xf numFmtId="49" fontId="14" fillId="0" borderId="36" xfId="0" applyNumberFormat="1" applyFont="1" applyFill="1" applyBorder="1" applyAlignment="1" applyProtection="1">
      <alignment horizontal="center" vertical="center"/>
    </xf>
    <xf numFmtId="49" fontId="14" fillId="0" borderId="37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Alignment="1">
      <alignment horizontal="center"/>
    </xf>
    <xf numFmtId="167" fontId="19" fillId="0" borderId="0" xfId="0" applyNumberFormat="1" applyFont="1" applyFill="1" applyAlignment="1" applyProtection="1">
      <alignment horizontal="center"/>
    </xf>
    <xf numFmtId="167" fontId="25" fillId="0" borderId="0" xfId="0" applyNumberFormat="1" applyFont="1" applyFill="1" applyAlignment="1" applyProtection="1">
      <alignment horizontal="center"/>
    </xf>
    <xf numFmtId="167" fontId="20" fillId="0" borderId="0" xfId="0" applyNumberFormat="1" applyFont="1" applyFill="1" applyBorder="1" applyAlignment="1" applyProtection="1">
      <alignment horizontal="center"/>
    </xf>
    <xf numFmtId="167" fontId="14" fillId="0" borderId="0" xfId="0" applyNumberFormat="1" applyFont="1" applyFill="1" applyBorder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3</xdr:row>
      <xdr:rowOff>95248</xdr:rowOff>
    </xdr:from>
    <xdr:to>
      <xdr:col>6</xdr:col>
      <xdr:colOff>619125</xdr:colOff>
      <xdr:row>7</xdr:row>
      <xdr:rowOff>28575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28648"/>
          <a:ext cx="1076325" cy="657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129646</xdr:colOff>
      <xdr:row>0</xdr:row>
      <xdr:rowOff>97892</xdr:rowOff>
    </xdr:from>
    <xdr:to>
      <xdr:col>2</xdr:col>
      <xdr:colOff>1202533</xdr:colOff>
      <xdr:row>3</xdr:row>
      <xdr:rowOff>19846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46" y="97892"/>
          <a:ext cx="1477700" cy="6482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64554</xdr:colOff>
      <xdr:row>1</xdr:row>
      <xdr:rowOff>21169</xdr:rowOff>
    </xdr:from>
    <xdr:to>
      <xdr:col>4</xdr:col>
      <xdr:colOff>1202531</xdr:colOff>
      <xdr:row>4</xdr:row>
      <xdr:rowOff>71435</xdr:rowOff>
    </xdr:to>
    <xdr:pic>
      <xdr:nvPicPr>
        <xdr:cNvPr id="2" name="1 Imagen" descr="Z:\fosaffi_2012\09_ODI\oficial de informacion\OFICIAL DE INFORMACION\2015\LOGO 2015\LOGO OFICIAL DEFINITIV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429" y="187857"/>
          <a:ext cx="1423727" cy="7170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V62"/>
  <sheetViews>
    <sheetView showGridLines="0" topLeftCell="A37" zoomScaleNormal="75" zoomScaleSheetLayoutView="75" workbookViewId="0">
      <selection activeCell="S18" sqref="S18"/>
    </sheetView>
  </sheetViews>
  <sheetFormatPr baseColWidth="10" defaultColWidth="9.140625" defaultRowHeight="15" x14ac:dyDescent="0.25"/>
  <cols>
    <col min="1" max="1" width="5.85546875" style="205" customWidth="1"/>
    <col min="2" max="2" width="2.85546875" style="205" customWidth="1"/>
    <col min="3" max="3" width="4.28515625" style="205" customWidth="1"/>
    <col min="4" max="4" width="1.42578125" style="205" customWidth="1"/>
    <col min="5" max="5" width="0.85546875" style="206" customWidth="1"/>
    <col min="6" max="6" width="1.28515625" style="206" customWidth="1"/>
    <col min="7" max="7" width="37.85546875" style="206" customWidth="1"/>
    <col min="8" max="8" width="4.5703125" style="206" customWidth="1"/>
    <col min="9" max="9" width="15.5703125" style="206" customWidth="1"/>
    <col min="10" max="10" width="1.42578125" style="207" hidden="1" customWidth="1"/>
    <col min="11" max="11" width="4" style="206" hidden="1" customWidth="1"/>
    <col min="12" max="12" width="15.7109375" style="206" customWidth="1"/>
    <col min="13" max="13" width="4.42578125" style="206" hidden="1" customWidth="1"/>
    <col min="14" max="14" width="14.5703125" style="206" customWidth="1"/>
    <col min="15" max="15" width="1.140625" style="206" customWidth="1"/>
    <col min="16" max="16" width="5.140625" style="206" customWidth="1"/>
    <col min="17" max="17" width="4" style="206" customWidth="1"/>
    <col min="18" max="18" width="14.140625" style="208" bestFit="1" customWidth="1"/>
    <col min="19" max="19" width="9.28515625" style="208" bestFit="1" customWidth="1"/>
    <col min="20" max="20" width="11.42578125" style="208" bestFit="1" customWidth="1"/>
    <col min="21" max="21" width="9.28515625" style="208" bestFit="1" customWidth="1"/>
    <col min="22" max="22" width="9.28515625" style="209" bestFit="1" customWidth="1"/>
    <col min="23" max="16384" width="9.140625" style="205"/>
  </cols>
  <sheetData>
    <row r="2" spans="3:16" ht="13.5" customHeight="1" thickBot="1" x14ac:dyDescent="0.3"/>
    <row r="3" spans="3:16" ht="13.5" customHeight="1" x14ac:dyDescent="0.25">
      <c r="C3" s="210"/>
      <c r="D3" s="211"/>
      <c r="E3" s="212"/>
      <c r="F3" s="212"/>
      <c r="G3" s="212"/>
      <c r="H3" s="212"/>
      <c r="I3" s="212"/>
      <c r="J3" s="212"/>
      <c r="K3" s="212"/>
      <c r="L3" s="213"/>
      <c r="M3" s="213"/>
      <c r="N3" s="213"/>
      <c r="O3" s="212"/>
      <c r="P3" s="214"/>
    </row>
    <row r="4" spans="3:16" x14ac:dyDescent="0.25">
      <c r="C4" s="215"/>
      <c r="D4" s="216"/>
      <c r="E4" s="207"/>
      <c r="F4" s="207"/>
      <c r="G4" s="207"/>
      <c r="H4" s="207"/>
      <c r="I4" s="207"/>
      <c r="K4" s="207"/>
      <c r="L4" s="217"/>
      <c r="M4" s="217"/>
      <c r="N4" s="217"/>
      <c r="O4" s="207"/>
      <c r="P4" s="218"/>
    </row>
    <row r="5" spans="3:16" ht="18.75" x14ac:dyDescent="0.3">
      <c r="C5" s="215"/>
      <c r="D5" s="216"/>
      <c r="E5" s="279" t="s">
        <v>126</v>
      </c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18"/>
    </row>
    <row r="6" spans="3:16" ht="4.5" customHeight="1" x14ac:dyDescent="0.25">
      <c r="C6" s="215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8"/>
    </row>
    <row r="7" spans="3:16" ht="18.75" customHeight="1" x14ac:dyDescent="0.3">
      <c r="C7" s="215"/>
      <c r="D7" s="216"/>
      <c r="E7" s="279" t="s">
        <v>99</v>
      </c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18"/>
    </row>
    <row r="8" spans="3:16" ht="5.25" customHeight="1" x14ac:dyDescent="0.25">
      <c r="C8" s="215"/>
      <c r="D8" s="216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8"/>
    </row>
    <row r="9" spans="3:16" x14ac:dyDescent="0.25">
      <c r="C9" s="215"/>
      <c r="D9" s="216"/>
      <c r="E9" s="277" t="s">
        <v>153</v>
      </c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18"/>
    </row>
    <row r="10" spans="3:16" ht="5.25" customHeight="1" x14ac:dyDescent="0.25">
      <c r="C10" s="215"/>
      <c r="D10" s="216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8"/>
    </row>
    <row r="11" spans="3:16" x14ac:dyDescent="0.25">
      <c r="C11" s="215"/>
      <c r="D11" s="216"/>
      <c r="E11" s="277" t="s">
        <v>3</v>
      </c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18"/>
    </row>
    <row r="12" spans="3:16" ht="6.75" customHeight="1" x14ac:dyDescent="0.25">
      <c r="C12" s="215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  <c r="P12" s="218"/>
    </row>
    <row r="13" spans="3:16" x14ac:dyDescent="0.25">
      <c r="C13" s="215"/>
      <c r="D13" s="8"/>
      <c r="E13" s="13"/>
      <c r="F13" s="13"/>
      <c r="G13" s="220" t="s">
        <v>2</v>
      </c>
      <c r="H13" s="13"/>
      <c r="I13" s="9" t="s">
        <v>152</v>
      </c>
      <c r="J13" s="10"/>
      <c r="K13" s="13"/>
      <c r="L13" s="9" t="s">
        <v>151</v>
      </c>
      <c r="M13" s="9"/>
      <c r="N13" s="9" t="s">
        <v>124</v>
      </c>
      <c r="O13" s="16"/>
      <c r="P13" s="218"/>
    </row>
    <row r="14" spans="3:16" ht="19.5" customHeight="1" x14ac:dyDescent="0.25">
      <c r="C14" s="215"/>
      <c r="D14" s="8"/>
      <c r="E14" s="261"/>
      <c r="F14" s="11" t="s">
        <v>144</v>
      </c>
      <c r="G14" s="11"/>
      <c r="H14" s="221" t="s">
        <v>0</v>
      </c>
      <c r="I14" s="222">
        <f>+'Balance-Anexo1A'!F8</f>
        <v>663955.55000000005</v>
      </c>
      <c r="J14" s="222"/>
      <c r="K14" s="221" t="s">
        <v>0</v>
      </c>
      <c r="L14" s="222">
        <f>+'Balance-Anexo1A'!G8</f>
        <v>450806.55</v>
      </c>
      <c r="M14" s="221" t="s">
        <v>0</v>
      </c>
      <c r="N14" s="222">
        <f>+I14-L14</f>
        <v>213149.00000000006</v>
      </c>
      <c r="O14" s="12"/>
      <c r="P14" s="218"/>
    </row>
    <row r="15" spans="3:16" ht="19.5" customHeight="1" x14ac:dyDescent="0.25">
      <c r="C15" s="215"/>
      <c r="D15" s="8"/>
      <c r="E15" s="261"/>
      <c r="F15" s="11" t="s">
        <v>145</v>
      </c>
      <c r="G15" s="11"/>
      <c r="H15" s="223"/>
      <c r="I15" s="222">
        <f>+'Balance-Anexo1A'!F14</f>
        <v>100862212.45</v>
      </c>
      <c r="J15" s="222"/>
      <c r="K15" s="224"/>
      <c r="L15" s="222">
        <f>+'Balance-Anexo1A'!G14</f>
        <v>100862212.45</v>
      </c>
      <c r="M15" s="224"/>
      <c r="N15" s="222">
        <f t="shared" ref="N15:N18" si="0">+I15-L15</f>
        <v>0</v>
      </c>
      <c r="O15" s="16"/>
      <c r="P15" s="218"/>
    </row>
    <row r="16" spans="3:16" ht="19.5" customHeight="1" x14ac:dyDescent="0.25">
      <c r="C16" s="215"/>
      <c r="D16" s="8"/>
      <c r="E16" s="261"/>
      <c r="F16" s="11" t="s">
        <v>146</v>
      </c>
      <c r="G16" s="11"/>
      <c r="H16" s="223"/>
      <c r="I16" s="222">
        <f>+'Balance-Anexo1A'!F22</f>
        <v>8826465.7400000095</v>
      </c>
      <c r="J16" s="222"/>
      <c r="K16" s="224"/>
      <c r="L16" s="222">
        <f>+'Balance-Anexo1A'!G22</f>
        <v>8871315.3199999928</v>
      </c>
      <c r="M16" s="224"/>
      <c r="N16" s="222">
        <f t="shared" si="0"/>
        <v>-44849.579999983311</v>
      </c>
      <c r="O16" s="16"/>
      <c r="P16" s="218"/>
    </row>
    <row r="17" spans="3:20" ht="19.5" customHeight="1" x14ac:dyDescent="0.25">
      <c r="C17" s="215"/>
      <c r="D17" s="8"/>
      <c r="E17" s="261"/>
      <c r="F17" s="11" t="s">
        <v>147</v>
      </c>
      <c r="G17" s="11"/>
      <c r="H17" s="223"/>
      <c r="I17" s="222">
        <f>+'Balance-Anexo1A'!F45</f>
        <v>5693886.1200000001</v>
      </c>
      <c r="J17" s="222"/>
      <c r="K17" s="224"/>
      <c r="L17" s="222">
        <f>+'Balance-Anexo1A'!G45</f>
        <v>5793723.5100000007</v>
      </c>
      <c r="M17" s="224"/>
      <c r="N17" s="222">
        <f t="shared" si="0"/>
        <v>-99837.390000000596</v>
      </c>
      <c r="O17" s="16"/>
      <c r="P17" s="218"/>
    </row>
    <row r="18" spans="3:20" ht="19.5" customHeight="1" x14ac:dyDescent="0.25">
      <c r="C18" s="215"/>
      <c r="D18" s="8"/>
      <c r="E18" s="11"/>
      <c r="F18" s="4" t="s">
        <v>148</v>
      </c>
      <c r="G18" s="11"/>
      <c r="H18" s="223"/>
      <c r="I18" s="15">
        <f>+'Balance-Anexo1A'!F51</f>
        <v>4511571.5699999994</v>
      </c>
      <c r="J18" s="15"/>
      <c r="K18" s="224"/>
      <c r="L18" s="15">
        <f>+'Balance-Anexo1A'!G51</f>
        <v>4952548.34</v>
      </c>
      <c r="M18" s="224"/>
      <c r="N18" s="222">
        <f t="shared" si="0"/>
        <v>-440976.77000000048</v>
      </c>
      <c r="O18" s="16"/>
      <c r="P18" s="218"/>
    </row>
    <row r="19" spans="3:20" ht="19.5" customHeight="1" x14ac:dyDescent="0.25">
      <c r="C19" s="215"/>
      <c r="D19" s="8"/>
      <c r="E19" s="11"/>
      <c r="F19" s="11" t="s">
        <v>149</v>
      </c>
      <c r="G19" s="11"/>
      <c r="H19" s="223"/>
      <c r="I19" s="225">
        <f>+'Balance-Anexo1A'!F58</f>
        <v>52615.5</v>
      </c>
      <c r="J19" s="15"/>
      <c r="K19" s="224"/>
      <c r="L19" s="225">
        <f>+'Balance-Anexo1A'!G58</f>
        <v>54200.150000000023</v>
      </c>
      <c r="M19" s="224"/>
      <c r="N19" s="226">
        <f>+I19-L19</f>
        <v>-1584.6500000000233</v>
      </c>
      <c r="O19" s="16"/>
      <c r="P19" s="218"/>
    </row>
    <row r="20" spans="3:20" ht="5.25" customHeight="1" x14ac:dyDescent="0.25">
      <c r="C20" s="215"/>
      <c r="D20" s="8"/>
      <c r="E20" s="261"/>
      <c r="F20" s="11"/>
      <c r="G20" s="11"/>
      <c r="H20" s="223"/>
      <c r="I20" s="227"/>
      <c r="J20" s="227"/>
      <c r="K20" s="224"/>
      <c r="L20" s="227"/>
      <c r="M20" s="224"/>
      <c r="N20" s="227"/>
      <c r="O20" s="16"/>
      <c r="P20" s="218"/>
      <c r="T20" s="228"/>
    </row>
    <row r="21" spans="3:20" ht="21" customHeight="1" thickBot="1" x14ac:dyDescent="0.3">
      <c r="C21" s="215"/>
      <c r="D21" s="8"/>
      <c r="E21" s="261"/>
      <c r="F21" s="261"/>
      <c r="G21" s="17" t="s">
        <v>100</v>
      </c>
      <c r="H21" s="229" t="s">
        <v>0</v>
      </c>
      <c r="I21" s="230">
        <f>SUM(I14:I19)</f>
        <v>120610706.93000001</v>
      </c>
      <c r="J21" s="20"/>
      <c r="K21" s="229" t="s">
        <v>0</v>
      </c>
      <c r="L21" s="230">
        <f>SUM(L14:L19)</f>
        <v>120984806.32000001</v>
      </c>
      <c r="M21" s="229" t="s">
        <v>0</v>
      </c>
      <c r="N21" s="230">
        <f>SUM(N14:N19)</f>
        <v>-374099.38999998436</v>
      </c>
      <c r="O21" s="231"/>
      <c r="P21" s="218"/>
    </row>
    <row r="22" spans="3:20" ht="8.25" customHeight="1" thickTop="1" x14ac:dyDescent="0.25">
      <c r="C22" s="215"/>
      <c r="D22" s="8"/>
      <c r="E22" s="11"/>
      <c r="F22" s="261"/>
      <c r="G22" s="261"/>
      <c r="H22" s="223"/>
      <c r="I22" s="232"/>
      <c r="J22" s="232"/>
      <c r="K22" s="223"/>
      <c r="L22" s="232"/>
      <c r="M22" s="223"/>
      <c r="N22" s="232"/>
      <c r="O22" s="16"/>
      <c r="P22" s="218"/>
    </row>
    <row r="23" spans="3:20" ht="12.75" customHeight="1" x14ac:dyDescent="0.25">
      <c r="C23" s="215"/>
      <c r="D23" s="8"/>
      <c r="E23" s="261"/>
      <c r="F23" s="17" t="s">
        <v>125</v>
      </c>
      <c r="G23" s="220"/>
      <c r="H23" s="223"/>
      <c r="I23" s="232"/>
      <c r="J23" s="232"/>
      <c r="K23" s="223"/>
      <c r="L23" s="232"/>
      <c r="M23" s="223"/>
      <c r="N23" s="232"/>
      <c r="O23" s="16"/>
      <c r="P23" s="218"/>
    </row>
    <row r="24" spans="3:20" ht="6" customHeight="1" x14ac:dyDescent="0.25">
      <c r="C24" s="215"/>
      <c r="D24" s="8"/>
      <c r="E24" s="11"/>
      <c r="F24" s="261"/>
      <c r="G24" s="261"/>
      <c r="H24" s="223"/>
      <c r="I24" s="232"/>
      <c r="J24" s="232"/>
      <c r="K24" s="223"/>
      <c r="L24" s="232"/>
      <c r="M24" s="223"/>
      <c r="N24" s="232"/>
      <c r="O24" s="16"/>
      <c r="P24" s="218"/>
    </row>
    <row r="25" spans="3:20" ht="14.25" customHeight="1" x14ac:dyDescent="0.25">
      <c r="C25" s="215"/>
      <c r="D25" s="8"/>
      <c r="E25" s="17" t="s">
        <v>1</v>
      </c>
      <c r="F25" s="261"/>
      <c r="G25" s="261"/>
      <c r="H25" s="223"/>
      <c r="I25" s="232"/>
      <c r="J25" s="232"/>
      <c r="K25" s="223"/>
      <c r="L25" s="232"/>
      <c r="M25" s="223"/>
      <c r="N25" s="232"/>
      <c r="O25" s="16"/>
      <c r="P25" s="218"/>
    </row>
    <row r="26" spans="3:20" ht="21" customHeight="1" x14ac:dyDescent="0.25">
      <c r="C26" s="215"/>
      <c r="D26" s="8"/>
      <c r="E26" s="11"/>
      <c r="F26" s="278" t="s">
        <v>140</v>
      </c>
      <c r="G26" s="278"/>
      <c r="H26" s="221" t="s">
        <v>0</v>
      </c>
      <c r="I26" s="222">
        <f>+'Balance-Anexo1A'!F66</f>
        <v>518923.48</v>
      </c>
      <c r="J26" s="222"/>
      <c r="K26" s="221" t="s">
        <v>0</v>
      </c>
      <c r="L26" s="222">
        <f>+'Balance-Anexo1A'!G66</f>
        <v>499867.05</v>
      </c>
      <c r="M26" s="221"/>
      <c r="N26" s="222">
        <f t="shared" ref="N26:N27" si="1">+I26-L26</f>
        <v>19056.429999999993</v>
      </c>
      <c r="O26" s="16"/>
      <c r="P26" s="218"/>
    </row>
    <row r="27" spans="3:20" ht="21" customHeight="1" x14ac:dyDescent="0.25">
      <c r="C27" s="215"/>
      <c r="D27" s="8"/>
      <c r="E27" s="11"/>
      <c r="F27" s="261" t="s">
        <v>141</v>
      </c>
      <c r="G27" s="261"/>
      <c r="H27" s="223"/>
      <c r="I27" s="227">
        <f>+'Balance-Anexo1A'!F72</f>
        <v>111125544.59999999</v>
      </c>
      <c r="J27" s="232"/>
      <c r="K27" s="223"/>
      <c r="L27" s="227">
        <f>+'Balance-Anexo1A'!G72</f>
        <v>111465544.59999999</v>
      </c>
      <c r="M27" s="223"/>
      <c r="N27" s="222">
        <f t="shared" si="1"/>
        <v>-340000</v>
      </c>
      <c r="O27" s="16"/>
      <c r="P27" s="218"/>
    </row>
    <row r="28" spans="3:20" ht="21" customHeight="1" x14ac:dyDescent="0.25">
      <c r="C28" s="215"/>
      <c r="D28" s="8"/>
      <c r="E28" s="261"/>
      <c r="F28" s="261" t="s">
        <v>142</v>
      </c>
      <c r="G28" s="261"/>
      <c r="H28" s="223"/>
      <c r="I28" s="233">
        <f>+'Balance-Anexo1A'!F76</f>
        <v>576570.14</v>
      </c>
      <c r="J28" s="227"/>
      <c r="K28" s="223"/>
      <c r="L28" s="233">
        <f>+'Balance-Anexo1A'!G76</f>
        <v>578586.48</v>
      </c>
      <c r="M28" s="223"/>
      <c r="N28" s="226">
        <f>+I28-L28</f>
        <v>-2016.3399999999674</v>
      </c>
      <c r="O28" s="12"/>
      <c r="P28" s="218"/>
    </row>
    <row r="29" spans="3:20" ht="4.5" customHeight="1" x14ac:dyDescent="0.25">
      <c r="C29" s="215"/>
      <c r="D29" s="8"/>
      <c r="E29" s="261"/>
      <c r="F29" s="261"/>
      <c r="G29" s="261"/>
      <c r="H29" s="223"/>
      <c r="I29" s="227"/>
      <c r="J29" s="227"/>
      <c r="K29" s="223"/>
      <c r="L29" s="227"/>
      <c r="M29" s="223"/>
      <c r="N29" s="227"/>
      <c r="O29" s="16"/>
      <c r="P29" s="218"/>
    </row>
    <row r="30" spans="3:20" ht="21" customHeight="1" x14ac:dyDescent="0.25">
      <c r="C30" s="215"/>
      <c r="D30" s="8"/>
      <c r="E30" s="261"/>
      <c r="F30" s="261"/>
      <c r="G30" s="18" t="s">
        <v>101</v>
      </c>
      <c r="H30" s="234"/>
      <c r="I30" s="235">
        <f>SUM(I26:I28)</f>
        <v>112221038.22</v>
      </c>
      <c r="J30" s="20"/>
      <c r="K30" s="234"/>
      <c r="L30" s="235">
        <f>+L26+L27+L28</f>
        <v>112543998.13</v>
      </c>
      <c r="M30" s="234"/>
      <c r="N30" s="235">
        <f>SUM(N26:N28)</f>
        <v>-322959.90999999997</v>
      </c>
      <c r="O30" s="16"/>
      <c r="P30" s="218"/>
    </row>
    <row r="31" spans="3:20" ht="9.75" customHeight="1" x14ac:dyDescent="0.25">
      <c r="C31" s="215"/>
      <c r="D31" s="8"/>
      <c r="E31" s="261"/>
      <c r="F31" s="261"/>
      <c r="G31" s="11"/>
      <c r="H31" s="223"/>
      <c r="I31" s="232"/>
      <c r="J31" s="232"/>
      <c r="K31" s="223"/>
      <c r="L31" s="232"/>
      <c r="M31" s="223"/>
      <c r="N31" s="232"/>
      <c r="O31" s="16"/>
      <c r="P31" s="218"/>
    </row>
    <row r="32" spans="3:20" ht="6" hidden="1" customHeight="1" x14ac:dyDescent="0.25">
      <c r="C32" s="215"/>
      <c r="D32" s="8"/>
      <c r="E32" s="261"/>
      <c r="F32" s="11"/>
      <c r="G32" s="11"/>
      <c r="H32" s="223"/>
      <c r="I32" s="232"/>
      <c r="J32" s="232"/>
      <c r="K32" s="223"/>
      <c r="L32" s="232"/>
      <c r="M32" s="223"/>
      <c r="N32" s="232"/>
      <c r="O32" s="16"/>
      <c r="P32" s="218"/>
    </row>
    <row r="33" spans="3:18" ht="21" customHeight="1" x14ac:dyDescent="0.25">
      <c r="C33" s="215"/>
      <c r="D33" s="8"/>
      <c r="E33" s="17" t="s">
        <v>143</v>
      </c>
      <c r="F33" s="11"/>
      <c r="G33" s="11"/>
      <c r="H33" s="223"/>
      <c r="I33" s="232"/>
      <c r="J33" s="232"/>
      <c r="K33" s="223"/>
      <c r="L33" s="232"/>
      <c r="M33" s="223"/>
      <c r="N33" s="232"/>
      <c r="O33" s="16"/>
      <c r="P33" s="218"/>
    </row>
    <row r="34" spans="3:18" ht="21" customHeight="1" x14ac:dyDescent="0.25">
      <c r="C34" s="215"/>
      <c r="D34" s="8"/>
      <c r="E34" s="261"/>
      <c r="F34" s="11" t="s">
        <v>10</v>
      </c>
      <c r="G34" s="11"/>
      <c r="H34" s="223"/>
      <c r="I34" s="222">
        <f>+'Balance-Anexo1A'!F83</f>
        <v>122802137.91</v>
      </c>
      <c r="J34" s="222"/>
      <c r="K34" s="223"/>
      <c r="L34" s="222">
        <f>+'Balance-Anexo1A'!G83</f>
        <v>122581814.08</v>
      </c>
      <c r="M34" s="223"/>
      <c r="N34" s="222">
        <f t="shared" ref="N34:N36" si="2">+I34-L34</f>
        <v>220323.82999999821</v>
      </c>
      <c r="O34" s="16"/>
      <c r="P34" s="218"/>
    </row>
    <row r="35" spans="3:18" ht="21" customHeight="1" x14ac:dyDescent="0.25">
      <c r="C35" s="215"/>
      <c r="D35" s="8"/>
      <c r="E35" s="261"/>
      <c r="F35" s="11" t="s">
        <v>129</v>
      </c>
      <c r="G35" s="11"/>
      <c r="H35" s="223"/>
      <c r="I35" s="222">
        <f>+'Balance-Anexo1A'!F103</f>
        <v>112869763.95</v>
      </c>
      <c r="J35" s="222"/>
      <c r="K35" s="223"/>
      <c r="L35" s="222">
        <f>+'Balance-Anexo1A'!G103</f>
        <v>112889763.95</v>
      </c>
      <c r="M35" s="223"/>
      <c r="N35" s="222">
        <f t="shared" si="2"/>
        <v>-20000</v>
      </c>
      <c r="O35" s="16"/>
      <c r="P35" s="236"/>
    </row>
    <row r="36" spans="3:18" ht="21" customHeight="1" x14ac:dyDescent="0.25">
      <c r="C36" s="215"/>
      <c r="D36" s="8"/>
      <c r="E36" s="261"/>
      <c r="F36" s="11" t="s">
        <v>111</v>
      </c>
      <c r="G36" s="11"/>
      <c r="H36" s="223"/>
      <c r="I36" s="222">
        <f>+'Balance-Anexo1A'!F110</f>
        <v>-226700876.63999999</v>
      </c>
      <c r="J36" s="222"/>
      <c r="K36" s="223"/>
      <c r="L36" s="222">
        <f>+'Balance-Anexo1A'!G110</f>
        <v>-226720876.63999999</v>
      </c>
      <c r="M36" s="223"/>
      <c r="N36" s="222">
        <f t="shared" si="2"/>
        <v>20000</v>
      </c>
      <c r="O36" s="16"/>
      <c r="P36" s="236"/>
    </row>
    <row r="37" spans="3:18" ht="21" customHeight="1" x14ac:dyDescent="0.25">
      <c r="C37" s="215"/>
      <c r="D37" s="8"/>
      <c r="E37" s="261"/>
      <c r="F37" s="11" t="s">
        <v>116</v>
      </c>
      <c r="G37" s="11"/>
      <c r="H37" s="223"/>
      <c r="I37" s="226">
        <f>+'Balance-Anexo1A'!F111</f>
        <v>-581356.51</v>
      </c>
      <c r="J37" s="222"/>
      <c r="K37" s="223"/>
      <c r="L37" s="226">
        <f>+'Balance-Anexo1A'!G111</f>
        <v>-309893.2</v>
      </c>
      <c r="M37" s="223"/>
      <c r="N37" s="226">
        <f>+I37-L37</f>
        <v>-271463.31</v>
      </c>
      <c r="O37" s="16"/>
      <c r="P37" s="236"/>
    </row>
    <row r="38" spans="3:18" ht="4.5" customHeight="1" x14ac:dyDescent="0.25">
      <c r="C38" s="215"/>
      <c r="D38" s="8"/>
      <c r="E38" s="13"/>
      <c r="F38" s="13"/>
      <c r="G38" s="11"/>
      <c r="H38" s="223"/>
      <c r="I38" s="227"/>
      <c r="J38" s="227"/>
      <c r="K38" s="223"/>
      <c r="L38" s="227"/>
      <c r="M38" s="223"/>
      <c r="N38" s="227"/>
      <c r="O38" s="16"/>
      <c r="P38" s="218"/>
      <c r="R38" s="237"/>
    </row>
    <row r="39" spans="3:18" ht="21" customHeight="1" x14ac:dyDescent="0.25">
      <c r="C39" s="215"/>
      <c r="D39" s="8"/>
      <c r="E39" s="13"/>
      <c r="F39" s="13"/>
      <c r="G39" s="17" t="s">
        <v>102</v>
      </c>
      <c r="H39" s="234"/>
      <c r="I39" s="238">
        <f>SUM(I34:I38)</f>
        <v>8389668.7100000288</v>
      </c>
      <c r="J39" s="19"/>
      <c r="K39" s="234"/>
      <c r="L39" s="238">
        <f>SUM(L34:L38)</f>
        <v>8440808.1900000162</v>
      </c>
      <c r="M39" s="234"/>
      <c r="N39" s="238">
        <f>SUM(N34:N38)</f>
        <v>-51139.480000001786</v>
      </c>
      <c r="O39" s="16"/>
      <c r="P39" s="218"/>
      <c r="R39" s="237"/>
    </row>
    <row r="40" spans="3:18" ht="8.25" customHeight="1" x14ac:dyDescent="0.25">
      <c r="C40" s="215"/>
      <c r="D40" s="8"/>
      <c r="E40" s="13"/>
      <c r="F40" s="13"/>
      <c r="G40" s="11"/>
      <c r="H40" s="223"/>
      <c r="I40" s="14"/>
      <c r="J40" s="14"/>
      <c r="K40" s="223"/>
      <c r="L40" s="14"/>
      <c r="M40" s="223"/>
      <c r="N40" s="14"/>
      <c r="O40" s="16"/>
      <c r="P40" s="218"/>
      <c r="R40" s="237"/>
    </row>
    <row r="41" spans="3:18" ht="7.5" hidden="1" customHeight="1" x14ac:dyDescent="0.25">
      <c r="C41" s="215"/>
      <c r="D41" s="8"/>
      <c r="E41" s="13"/>
      <c r="F41" s="13"/>
      <c r="G41" s="11"/>
      <c r="H41" s="223"/>
      <c r="I41" s="227"/>
      <c r="J41" s="227"/>
      <c r="K41" s="223"/>
      <c r="L41" s="227"/>
      <c r="M41" s="223"/>
      <c r="N41" s="227"/>
      <c r="O41" s="16"/>
      <c r="P41" s="218"/>
      <c r="R41" s="237"/>
    </row>
    <row r="42" spans="3:18" ht="21" customHeight="1" thickBot="1" x14ac:dyDescent="0.3">
      <c r="C42" s="215"/>
      <c r="D42" s="8"/>
      <c r="E42" s="13"/>
      <c r="F42" s="13"/>
      <c r="G42" s="17" t="s">
        <v>103</v>
      </c>
      <c r="H42" s="229" t="s">
        <v>0</v>
      </c>
      <c r="I42" s="230">
        <f>+I30+I39</f>
        <v>120610706.93000002</v>
      </c>
      <c r="J42" s="20"/>
      <c r="K42" s="229" t="s">
        <v>0</v>
      </c>
      <c r="L42" s="230">
        <f>+L30+L39</f>
        <v>120984806.32000001</v>
      </c>
      <c r="M42" s="229" t="s">
        <v>0</v>
      </c>
      <c r="N42" s="230">
        <f>+N30+N39</f>
        <v>-374099.39000000176</v>
      </c>
      <c r="O42" s="12"/>
      <c r="P42" s="218"/>
    </row>
    <row r="43" spans="3:18" ht="6.75" customHeight="1" thickTop="1" x14ac:dyDescent="0.25">
      <c r="C43" s="215"/>
      <c r="D43" s="21"/>
      <c r="E43" s="239"/>
      <c r="F43" s="239"/>
      <c r="G43" s="239"/>
      <c r="H43" s="240"/>
      <c r="I43" s="239"/>
      <c r="J43" s="239"/>
      <c r="K43" s="240"/>
      <c r="L43" s="239"/>
      <c r="M43" s="239"/>
      <c r="N43" s="239"/>
      <c r="O43" s="241"/>
      <c r="P43" s="218"/>
      <c r="R43" s="242"/>
    </row>
    <row r="44" spans="3:18" x14ac:dyDescent="0.25">
      <c r="C44" s="215"/>
      <c r="D44" s="216"/>
      <c r="E44" s="207"/>
      <c r="F44" s="207"/>
      <c r="G44" s="207"/>
      <c r="H44" s="243"/>
      <c r="I44" s="207"/>
      <c r="K44" s="243"/>
      <c r="L44" s="207"/>
      <c r="M44" s="207"/>
      <c r="N44" s="207"/>
      <c r="O44" s="207"/>
      <c r="P44" s="218"/>
    </row>
    <row r="45" spans="3:18" x14ac:dyDescent="0.25">
      <c r="C45" s="215"/>
      <c r="D45" s="216"/>
      <c r="E45" s="207"/>
      <c r="F45" s="207"/>
      <c r="G45" s="207"/>
      <c r="H45" s="207"/>
      <c r="I45" s="207"/>
      <c r="K45" s="207"/>
      <c r="L45" s="207"/>
      <c r="M45" s="207"/>
      <c r="N45" s="207"/>
      <c r="O45" s="207"/>
      <c r="P45" s="218"/>
    </row>
    <row r="46" spans="3:18" x14ac:dyDescent="0.25">
      <c r="C46" s="215"/>
      <c r="D46" s="216"/>
      <c r="E46" s="207"/>
      <c r="F46" s="207"/>
      <c r="G46" s="207"/>
      <c r="H46" s="207"/>
      <c r="I46" s="207"/>
      <c r="K46" s="207"/>
      <c r="L46" s="207"/>
      <c r="M46" s="207"/>
      <c r="N46" s="207"/>
      <c r="O46" s="207"/>
      <c r="P46" s="218"/>
    </row>
    <row r="47" spans="3:18" x14ac:dyDescent="0.25">
      <c r="C47" s="215"/>
      <c r="D47" s="216"/>
      <c r="E47" s="207"/>
      <c r="F47" s="207"/>
      <c r="G47" s="207"/>
      <c r="H47" s="207"/>
      <c r="I47" s="244"/>
      <c r="J47" s="244"/>
      <c r="K47" s="207"/>
      <c r="L47" s="207"/>
      <c r="M47" s="207"/>
      <c r="N47" s="207"/>
      <c r="O47" s="207"/>
      <c r="P47" s="218"/>
    </row>
    <row r="48" spans="3:18" x14ac:dyDescent="0.25">
      <c r="C48" s="215"/>
      <c r="D48" s="216"/>
      <c r="E48" s="207"/>
      <c r="F48" s="207"/>
      <c r="G48" s="207"/>
      <c r="H48" s="207"/>
      <c r="I48" s="207"/>
      <c r="K48" s="207"/>
      <c r="L48" s="207"/>
      <c r="M48" s="207"/>
      <c r="N48" s="207"/>
      <c r="O48" s="207"/>
      <c r="P48" s="218"/>
    </row>
    <row r="49" spans="3:16" x14ac:dyDescent="0.25">
      <c r="C49" s="215"/>
      <c r="D49" s="216"/>
      <c r="P49" s="218"/>
    </row>
    <row r="50" spans="3:16" x14ac:dyDescent="0.25">
      <c r="C50" s="215"/>
      <c r="D50" s="216"/>
      <c r="E50" s="207"/>
      <c r="F50" s="207"/>
      <c r="G50" s="207"/>
      <c r="H50" s="207"/>
      <c r="I50" s="207"/>
      <c r="K50" s="207"/>
      <c r="L50" s="207"/>
      <c r="M50" s="207"/>
      <c r="N50" s="207"/>
      <c r="O50" s="207"/>
      <c r="P50" s="218"/>
    </row>
    <row r="51" spans="3:16" x14ac:dyDescent="0.25">
      <c r="C51" s="215"/>
      <c r="D51" s="216"/>
      <c r="E51" s="207"/>
      <c r="F51" s="207"/>
      <c r="G51" s="207"/>
      <c r="H51" s="207"/>
      <c r="I51" s="207"/>
      <c r="K51" s="207"/>
      <c r="L51" s="207"/>
      <c r="M51" s="207"/>
      <c r="N51" s="207"/>
      <c r="O51" s="207"/>
      <c r="P51" s="218"/>
    </row>
    <row r="52" spans="3:16" x14ac:dyDescent="0.25">
      <c r="C52" s="215"/>
      <c r="D52" s="216"/>
      <c r="E52" s="277" t="s">
        <v>139</v>
      </c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18"/>
    </row>
    <row r="53" spans="3:16" x14ac:dyDescent="0.25">
      <c r="C53" s="215"/>
      <c r="D53" s="216"/>
      <c r="E53" s="207"/>
      <c r="F53" s="207"/>
      <c r="G53" s="207"/>
      <c r="H53" s="207"/>
      <c r="I53" s="207"/>
      <c r="K53" s="207"/>
      <c r="L53" s="207"/>
      <c r="M53" s="207"/>
      <c r="N53" s="207"/>
      <c r="O53" s="207"/>
      <c r="P53" s="218"/>
    </row>
    <row r="54" spans="3:16" hidden="1" x14ac:dyDescent="0.25">
      <c r="C54" s="215"/>
      <c r="D54" s="216"/>
      <c r="E54" s="207"/>
      <c r="F54" s="207"/>
      <c r="G54" s="207"/>
      <c r="H54" s="207"/>
      <c r="I54" s="207"/>
      <c r="K54" s="207"/>
      <c r="L54" s="207"/>
      <c r="M54" s="207"/>
      <c r="N54" s="207"/>
      <c r="O54" s="207"/>
      <c r="P54" s="218"/>
    </row>
    <row r="55" spans="3:16" hidden="1" x14ac:dyDescent="0.25">
      <c r="C55" s="215"/>
      <c r="D55" s="216"/>
      <c r="E55" s="207"/>
      <c r="F55" s="207"/>
      <c r="G55" s="207"/>
      <c r="H55" s="207"/>
      <c r="I55" s="207"/>
      <c r="K55" s="207"/>
      <c r="L55" s="207"/>
      <c r="M55" s="207"/>
      <c r="N55" s="207"/>
      <c r="O55" s="207"/>
      <c r="P55" s="218"/>
    </row>
    <row r="56" spans="3:16" x14ac:dyDescent="0.25">
      <c r="C56" s="215"/>
      <c r="D56" s="216"/>
      <c r="E56" s="207"/>
      <c r="F56" s="207"/>
      <c r="G56" s="207"/>
      <c r="H56" s="207"/>
      <c r="I56" s="207"/>
      <c r="K56" s="207"/>
      <c r="L56" s="207"/>
      <c r="M56" s="207"/>
      <c r="N56" s="207"/>
      <c r="O56" s="207"/>
      <c r="P56" s="218"/>
    </row>
    <row r="57" spans="3:16" ht="15.75" thickBot="1" x14ac:dyDescent="0.3">
      <c r="C57" s="245"/>
      <c r="D57" s="246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8"/>
    </row>
    <row r="58" spans="3:16" x14ac:dyDescent="0.25">
      <c r="E58" s="249"/>
      <c r="I58" s="250"/>
      <c r="J58" s="251"/>
    </row>
    <row r="62" spans="3:16" ht="21.75" customHeight="1" x14ac:dyDescent="0.25"/>
  </sheetData>
  <mergeCells count="6">
    <mergeCell ref="E52:O52"/>
    <mergeCell ref="F26:G26"/>
    <mergeCell ref="E5:O5"/>
    <mergeCell ref="E7:O7"/>
    <mergeCell ref="E9:O9"/>
    <mergeCell ref="E11:O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P68"/>
  <sheetViews>
    <sheetView showGridLines="0" topLeftCell="A20" zoomScale="80" zoomScaleNormal="80" workbookViewId="0">
      <selection activeCell="J50" sqref="J50"/>
    </sheetView>
  </sheetViews>
  <sheetFormatPr baseColWidth="10" defaultRowHeight="12.75" x14ac:dyDescent="0.2"/>
  <cols>
    <col min="1" max="1" width="2.28515625" style="22" customWidth="1"/>
    <col min="2" max="2" width="3.7109375" style="22" customWidth="1"/>
    <col min="3" max="3" width="56.28515625" style="22" customWidth="1"/>
    <col min="4" max="4" width="21.7109375" style="22" customWidth="1"/>
    <col min="5" max="5" width="21.140625" style="22" customWidth="1"/>
    <col min="6" max="6" width="22.7109375" style="22" customWidth="1"/>
    <col min="7" max="7" width="14.140625" style="22" customWidth="1"/>
    <col min="8" max="8" width="14.7109375" style="22" customWidth="1"/>
    <col min="9" max="9" width="12.42578125" style="22" customWidth="1"/>
    <col min="10" max="10" width="15" style="22" customWidth="1"/>
    <col min="11" max="11" width="17.140625" style="22" customWidth="1"/>
    <col min="12" max="16384" width="11.42578125" style="22"/>
  </cols>
  <sheetData>
    <row r="1" spans="1:11" ht="21" x14ac:dyDescent="0.35">
      <c r="A1" s="160"/>
      <c r="B1" s="162"/>
      <c r="C1" s="163"/>
      <c r="D1" s="163"/>
      <c r="E1" s="163"/>
      <c r="F1" s="163"/>
    </row>
    <row r="2" spans="1:11" ht="18" customHeight="1" x14ac:dyDescent="0.35">
      <c r="A2" s="281" t="s">
        <v>126</v>
      </c>
      <c r="B2" s="281"/>
      <c r="C2" s="281"/>
      <c r="D2" s="281"/>
      <c r="E2" s="281"/>
      <c r="F2" s="281"/>
    </row>
    <row r="3" spans="1:11" ht="18.75" x14ac:dyDescent="0.3">
      <c r="A3" s="282" t="s">
        <v>86</v>
      </c>
      <c r="B3" s="282"/>
      <c r="C3" s="282"/>
      <c r="D3" s="282"/>
      <c r="E3" s="282"/>
      <c r="F3" s="282"/>
    </row>
    <row r="4" spans="1:11" ht="15.75" x14ac:dyDescent="0.25">
      <c r="A4" s="283" t="s">
        <v>87</v>
      </c>
      <c r="B4" s="283"/>
      <c r="C4" s="283"/>
      <c r="D4" s="283"/>
      <c r="E4" s="283"/>
      <c r="F4" s="283"/>
    </row>
    <row r="5" spans="1:11" ht="16.5" customHeight="1" x14ac:dyDescent="0.25">
      <c r="A5" s="160"/>
      <c r="B5" s="164"/>
      <c r="C5" s="165"/>
      <c r="D5" s="287" t="s">
        <v>152</v>
      </c>
      <c r="E5" s="287" t="s">
        <v>151</v>
      </c>
      <c r="F5" s="284" t="s">
        <v>130</v>
      </c>
    </row>
    <row r="6" spans="1:11" ht="17.25" hidden="1" customHeight="1" x14ac:dyDescent="0.25">
      <c r="A6" s="160"/>
      <c r="B6" s="166"/>
      <c r="C6" s="167"/>
      <c r="D6" s="288"/>
      <c r="E6" s="288"/>
      <c r="F6" s="285"/>
    </row>
    <row r="7" spans="1:11" ht="12.75" customHeight="1" x14ac:dyDescent="0.25">
      <c r="A7" s="160"/>
      <c r="B7" s="262" t="s">
        <v>88</v>
      </c>
      <c r="C7" s="168"/>
      <c r="D7" s="289"/>
      <c r="E7" s="289"/>
      <c r="F7" s="286"/>
    </row>
    <row r="8" spans="1:11" ht="7.5" customHeight="1" x14ac:dyDescent="0.25">
      <c r="A8" s="160"/>
      <c r="B8" s="169"/>
      <c r="C8" s="170"/>
      <c r="D8" s="171"/>
      <c r="E8" s="171"/>
      <c r="F8" s="53"/>
    </row>
    <row r="9" spans="1:11" ht="21" customHeight="1" x14ac:dyDescent="0.25">
      <c r="A9" s="160"/>
      <c r="B9" s="263" t="s">
        <v>136</v>
      </c>
      <c r="C9" s="172"/>
      <c r="D9" s="264">
        <f>SUM(D10:D15)</f>
        <v>1303049.48</v>
      </c>
      <c r="E9" s="264">
        <f>SUM(E10:E15)</f>
        <v>1272847.0200000003</v>
      </c>
      <c r="F9" s="264">
        <f>D9-E9</f>
        <v>30202.45999999973</v>
      </c>
      <c r="G9" s="173"/>
      <c r="H9" s="1"/>
      <c r="K9" s="174"/>
    </row>
    <row r="10" spans="1:11" ht="21" customHeight="1" x14ac:dyDescent="0.25">
      <c r="A10" s="160"/>
      <c r="B10" s="169"/>
      <c r="C10" s="175" t="s">
        <v>118</v>
      </c>
      <c r="D10" s="176">
        <v>696604.32</v>
      </c>
      <c r="E10" s="176">
        <v>673700.56</v>
      </c>
      <c r="F10" s="43">
        <f t="shared" ref="F10:F15" si="0">+D10-E10</f>
        <v>22903.759999999893</v>
      </c>
      <c r="G10" s="173"/>
      <c r="H10" s="1"/>
      <c r="I10" s="177"/>
      <c r="J10" s="44"/>
      <c r="K10" s="174"/>
    </row>
    <row r="11" spans="1:11" ht="21" customHeight="1" x14ac:dyDescent="0.25">
      <c r="A11" s="160"/>
      <c r="B11" s="169"/>
      <c r="C11" s="175" t="s">
        <v>89</v>
      </c>
      <c r="D11" s="176">
        <v>22091.48</v>
      </c>
      <c r="E11" s="176">
        <v>20730.18</v>
      </c>
      <c r="F11" s="43">
        <f t="shared" si="0"/>
        <v>1361.2999999999993</v>
      </c>
      <c r="H11" s="1"/>
      <c r="I11" s="1"/>
      <c r="K11" s="44"/>
    </row>
    <row r="12" spans="1:11" ht="21" customHeight="1" x14ac:dyDescent="0.25">
      <c r="A12" s="160"/>
      <c r="B12" s="169"/>
      <c r="C12" s="175" t="s">
        <v>119</v>
      </c>
      <c r="D12" s="176">
        <v>20151.41</v>
      </c>
      <c r="E12" s="176">
        <v>18409.45</v>
      </c>
      <c r="F12" s="43">
        <f t="shared" si="0"/>
        <v>1741.9599999999991</v>
      </c>
      <c r="H12" s="1"/>
      <c r="I12" s="60"/>
      <c r="J12" s="1"/>
    </row>
    <row r="13" spans="1:11" ht="21" customHeight="1" x14ac:dyDescent="0.25">
      <c r="A13" s="160"/>
      <c r="B13" s="169"/>
      <c r="C13" s="175" t="s">
        <v>91</v>
      </c>
      <c r="D13" s="176">
        <v>435376.82</v>
      </c>
      <c r="E13" s="176">
        <v>431482.7</v>
      </c>
      <c r="F13" s="43">
        <f t="shared" si="0"/>
        <v>3894.1199999999953</v>
      </c>
      <c r="H13" s="1"/>
      <c r="I13" s="173"/>
      <c r="J13" s="1"/>
    </row>
    <row r="14" spans="1:11" ht="21" customHeight="1" x14ac:dyDescent="0.25">
      <c r="A14" s="160"/>
      <c r="B14" s="169"/>
      <c r="C14" s="175" t="s">
        <v>90</v>
      </c>
      <c r="D14" s="176">
        <v>118863.12</v>
      </c>
      <c r="E14" s="176">
        <v>118863.12</v>
      </c>
      <c r="F14" s="43">
        <f t="shared" si="0"/>
        <v>0</v>
      </c>
      <c r="H14" s="1"/>
      <c r="I14" s="173"/>
      <c r="J14" s="1"/>
      <c r="K14" s="44"/>
    </row>
    <row r="15" spans="1:11" ht="21" customHeight="1" x14ac:dyDescent="0.25">
      <c r="A15" s="160"/>
      <c r="B15" s="169"/>
      <c r="C15" s="175" t="s">
        <v>93</v>
      </c>
      <c r="D15" s="178">
        <v>9962.33</v>
      </c>
      <c r="E15" s="178">
        <v>9661.01</v>
      </c>
      <c r="F15" s="49">
        <f t="shared" si="0"/>
        <v>301.31999999999971</v>
      </c>
      <c r="G15" s="173"/>
      <c r="H15" s="1"/>
      <c r="J15" s="1"/>
      <c r="K15" s="60"/>
    </row>
    <row r="16" spans="1:11" ht="7.5" customHeight="1" x14ac:dyDescent="0.25">
      <c r="A16" s="160"/>
      <c r="B16" s="169"/>
      <c r="C16" s="170"/>
      <c r="D16" s="171"/>
      <c r="E16" s="171"/>
      <c r="F16" s="53"/>
      <c r="H16" s="1"/>
    </row>
    <row r="17" spans="1:10" ht="21" customHeight="1" x14ac:dyDescent="0.25">
      <c r="A17" s="160"/>
      <c r="B17" s="265" t="s">
        <v>92</v>
      </c>
      <c r="C17" s="170"/>
      <c r="D17" s="264">
        <f>SUM(D18:D20)</f>
        <v>15385.12</v>
      </c>
      <c r="E17" s="264">
        <f>SUM(E18:E20)</f>
        <v>15132.68</v>
      </c>
      <c r="F17" s="264">
        <f>D17-E17</f>
        <v>252.44000000000051</v>
      </c>
      <c r="I17" s="60"/>
      <c r="J17" s="60"/>
    </row>
    <row r="18" spans="1:10" ht="21" hidden="1" customHeight="1" x14ac:dyDescent="0.25">
      <c r="A18" s="160"/>
      <c r="B18" s="169"/>
      <c r="C18" s="175"/>
      <c r="D18" s="176"/>
      <c r="E18" s="176"/>
      <c r="F18" s="43"/>
    </row>
    <row r="19" spans="1:10" ht="21" hidden="1" customHeight="1" x14ac:dyDescent="0.25">
      <c r="A19" s="160"/>
      <c r="B19" s="169"/>
      <c r="C19" s="175"/>
      <c r="D19" s="176"/>
      <c r="E19" s="176"/>
      <c r="F19" s="43"/>
    </row>
    <row r="20" spans="1:10" ht="21" customHeight="1" x14ac:dyDescent="0.25">
      <c r="A20" s="160"/>
      <c r="B20" s="169"/>
      <c r="C20" s="175" t="s">
        <v>135</v>
      </c>
      <c r="D20" s="178">
        <v>15385.12</v>
      </c>
      <c r="E20" s="178">
        <v>15132.68</v>
      </c>
      <c r="F20" s="49">
        <f>+D20-E20</f>
        <v>252.44000000000051</v>
      </c>
      <c r="J20" s="1"/>
    </row>
    <row r="21" spans="1:10" ht="6" customHeight="1" x14ac:dyDescent="0.25">
      <c r="A21" s="160"/>
      <c r="B21" s="262"/>
      <c r="C21" s="168"/>
      <c r="D21" s="179"/>
      <c r="E21" s="179"/>
      <c r="F21" s="180"/>
    </row>
    <row r="22" spans="1:10" ht="6.75" customHeight="1" x14ac:dyDescent="0.25">
      <c r="A22" s="160"/>
      <c r="B22" s="169"/>
      <c r="C22" s="170"/>
      <c r="D22" s="181"/>
      <c r="E22" s="181"/>
      <c r="F22" s="53"/>
      <c r="J22" s="60"/>
    </row>
    <row r="23" spans="1:10" ht="16.5" thickBot="1" x14ac:dyDescent="0.3">
      <c r="A23" s="160"/>
      <c r="B23" s="266" t="s">
        <v>94</v>
      </c>
      <c r="C23" s="182"/>
      <c r="D23" s="267">
        <f>D9+D17+D21</f>
        <v>1318434.6000000001</v>
      </c>
      <c r="E23" s="267">
        <f>E9+E17+E21</f>
        <v>1287979.7000000002</v>
      </c>
      <c r="F23" s="268">
        <f>+F9+F17</f>
        <v>30454.899999999732</v>
      </c>
    </row>
    <row r="24" spans="1:10" ht="9" customHeight="1" thickTop="1" x14ac:dyDescent="0.25">
      <c r="A24" s="160"/>
      <c r="B24" s="170"/>
      <c r="C24" s="170"/>
      <c r="D24" s="183"/>
      <c r="E24" s="183"/>
      <c r="F24" s="121"/>
      <c r="G24" s="60"/>
      <c r="J24" s="60"/>
    </row>
    <row r="25" spans="1:10" ht="15.75" x14ac:dyDescent="0.25">
      <c r="A25" s="160"/>
      <c r="B25" s="269" t="s">
        <v>95</v>
      </c>
      <c r="C25" s="184"/>
      <c r="D25" s="185"/>
      <c r="E25" s="185"/>
      <c r="F25" s="186"/>
    </row>
    <row r="26" spans="1:10" ht="5.25" customHeight="1" x14ac:dyDescent="0.25">
      <c r="A26" s="160"/>
      <c r="B26" s="187"/>
      <c r="C26" s="188"/>
      <c r="D26" s="181"/>
      <c r="E26" s="181"/>
      <c r="F26" s="53"/>
    </row>
    <row r="27" spans="1:10" ht="21" customHeight="1" x14ac:dyDescent="0.25">
      <c r="A27" s="160"/>
      <c r="B27" s="270" t="s">
        <v>131</v>
      </c>
      <c r="C27" s="188"/>
      <c r="D27" s="264">
        <f>SUM(D28:D31)</f>
        <v>1899791.1099999999</v>
      </c>
      <c r="E27" s="264">
        <f>SUM(E28:E31)</f>
        <v>1597872.9000000001</v>
      </c>
      <c r="F27" s="264">
        <f>D27-E27</f>
        <v>301918.20999999973</v>
      </c>
      <c r="G27" s="189"/>
    </row>
    <row r="28" spans="1:10" ht="21" customHeight="1" x14ac:dyDescent="0.25">
      <c r="A28" s="160"/>
      <c r="B28" s="270"/>
      <c r="C28" s="190" t="s">
        <v>132</v>
      </c>
      <c r="D28" s="191">
        <v>1409653.39</v>
      </c>
      <c r="E28" s="191">
        <v>1252514.0900000001</v>
      </c>
      <c r="F28" s="43">
        <f t="shared" ref="F28:F31" si="1">+D28-E28</f>
        <v>157139.29999999981</v>
      </c>
      <c r="G28" s="192"/>
      <c r="H28" s="58"/>
      <c r="I28" s="173"/>
    </row>
    <row r="29" spans="1:10" ht="21" customHeight="1" x14ac:dyDescent="0.25">
      <c r="A29" s="160"/>
      <c r="B29" s="187"/>
      <c r="C29" s="190" t="s">
        <v>96</v>
      </c>
      <c r="D29" s="191">
        <v>107482.14</v>
      </c>
      <c r="E29" s="191">
        <v>86978.51</v>
      </c>
      <c r="F29" s="43">
        <f t="shared" si="1"/>
        <v>20503.630000000005</v>
      </c>
      <c r="G29" s="193"/>
      <c r="H29" s="60"/>
    </row>
    <row r="30" spans="1:10" ht="21" customHeight="1" x14ac:dyDescent="0.25">
      <c r="A30" s="160"/>
      <c r="B30" s="187"/>
      <c r="C30" s="190" t="s">
        <v>133</v>
      </c>
      <c r="D30" s="191">
        <v>64212.34</v>
      </c>
      <c r="E30" s="191">
        <v>57990.54</v>
      </c>
      <c r="F30" s="43">
        <f t="shared" si="1"/>
        <v>6221.7999999999956</v>
      </c>
      <c r="G30" s="193"/>
      <c r="H30" s="44"/>
    </row>
    <row r="31" spans="1:10" ht="21" customHeight="1" x14ac:dyDescent="0.25">
      <c r="A31" s="160"/>
      <c r="B31" s="187"/>
      <c r="C31" s="190" t="s">
        <v>115</v>
      </c>
      <c r="D31" s="191">
        <v>318443.24</v>
      </c>
      <c r="E31" s="191">
        <v>200389.76000000001</v>
      </c>
      <c r="F31" s="43">
        <f t="shared" si="1"/>
        <v>118053.47999999998</v>
      </c>
      <c r="G31" s="193"/>
      <c r="H31" s="44"/>
    </row>
    <row r="32" spans="1:10" ht="6.75" customHeight="1" x14ac:dyDescent="0.25">
      <c r="A32" s="160"/>
      <c r="B32" s="187"/>
      <c r="C32" s="194"/>
      <c r="D32" s="195"/>
      <c r="E32" s="195"/>
      <c r="F32" s="180"/>
    </row>
    <row r="33" spans="1:9" ht="9" customHeight="1" x14ac:dyDescent="0.25">
      <c r="A33" s="160"/>
      <c r="B33" s="187"/>
      <c r="C33" s="188"/>
      <c r="D33" s="181"/>
      <c r="E33" s="181"/>
      <c r="F33" s="53"/>
      <c r="H33" s="60"/>
      <c r="I33" s="1"/>
    </row>
    <row r="34" spans="1:9" ht="21" customHeight="1" x14ac:dyDescent="0.25">
      <c r="A34" s="160"/>
      <c r="B34" s="270" t="s">
        <v>134</v>
      </c>
      <c r="C34" s="188"/>
      <c r="D34" s="264">
        <f>SUM(D35:D37)</f>
        <v>0</v>
      </c>
      <c r="E34" s="264">
        <f>SUM(E35:E37)</f>
        <v>0</v>
      </c>
      <c r="F34" s="264">
        <f>D34-E34</f>
        <v>0</v>
      </c>
    </row>
    <row r="35" spans="1:9" ht="21" customHeight="1" x14ac:dyDescent="0.25">
      <c r="A35" s="160"/>
      <c r="B35" s="270"/>
      <c r="C35" s="190" t="s">
        <v>127</v>
      </c>
      <c r="D35" s="196">
        <v>0</v>
      </c>
      <c r="E35" s="196">
        <v>0</v>
      </c>
      <c r="F35" s="197">
        <f>+D35-E35</f>
        <v>0</v>
      </c>
    </row>
    <row r="36" spans="1:9" ht="20.25" customHeight="1" x14ac:dyDescent="0.25">
      <c r="A36" s="160"/>
      <c r="B36" s="187"/>
      <c r="C36" s="190" t="s">
        <v>122</v>
      </c>
      <c r="D36" s="191">
        <v>0</v>
      </c>
      <c r="E36" s="191">
        <v>0</v>
      </c>
      <c r="F36" s="43">
        <f>+D36-E36</f>
        <v>0</v>
      </c>
    </row>
    <row r="37" spans="1:9" ht="20.25" customHeight="1" x14ac:dyDescent="0.25">
      <c r="A37" s="160"/>
      <c r="B37" s="271"/>
      <c r="C37" s="198" t="s">
        <v>123</v>
      </c>
      <c r="D37" s="199">
        <v>0</v>
      </c>
      <c r="E37" s="199">
        <v>0</v>
      </c>
      <c r="F37" s="89">
        <f>+D37-E37</f>
        <v>0</v>
      </c>
    </row>
    <row r="38" spans="1:9" ht="6.75" customHeight="1" x14ac:dyDescent="0.25">
      <c r="A38" s="160"/>
      <c r="B38" s="169"/>
      <c r="C38" s="170"/>
      <c r="D38" s="258"/>
      <c r="E38" s="258"/>
      <c r="F38" s="259"/>
      <c r="H38" s="200"/>
      <c r="I38" s="200"/>
    </row>
    <row r="39" spans="1:9" ht="16.5" thickBot="1" x14ac:dyDescent="0.3">
      <c r="A39" s="160"/>
      <c r="B39" s="266" t="s">
        <v>97</v>
      </c>
      <c r="C39" s="182"/>
      <c r="D39" s="267">
        <f t="shared" ref="D39:F39" si="2">D27+D34</f>
        <v>1899791.1099999999</v>
      </c>
      <c r="E39" s="267">
        <f t="shared" si="2"/>
        <v>1597872.9000000001</v>
      </c>
      <c r="F39" s="268">
        <f t="shared" si="2"/>
        <v>301918.20999999973</v>
      </c>
      <c r="I39" s="60"/>
    </row>
    <row r="40" spans="1:9" ht="8.25" customHeight="1" thickTop="1" thickBot="1" x14ac:dyDescent="0.3">
      <c r="A40" s="160"/>
      <c r="B40" s="170"/>
      <c r="C40" s="170"/>
      <c r="D40" s="183"/>
      <c r="E40" s="252"/>
      <c r="F40" s="254"/>
      <c r="H40" s="1"/>
      <c r="I40" s="1"/>
    </row>
    <row r="41" spans="1:9" ht="7.5" customHeight="1" thickTop="1" x14ac:dyDescent="0.25">
      <c r="A41" s="160"/>
      <c r="B41" s="272"/>
      <c r="C41" s="201"/>
      <c r="D41" s="255"/>
      <c r="E41" s="253"/>
      <c r="F41" s="253"/>
    </row>
    <row r="42" spans="1:9" ht="16.5" thickBot="1" x14ac:dyDescent="0.3">
      <c r="A42" s="160"/>
      <c r="B42" s="273" t="s">
        <v>121</v>
      </c>
      <c r="C42" s="182"/>
      <c r="D42" s="276">
        <f>+D23-D39</f>
        <v>-581356.50999999978</v>
      </c>
      <c r="E42" s="275">
        <f>E23-E39</f>
        <v>-309893.19999999995</v>
      </c>
      <c r="F42" s="274">
        <f>D42-E42</f>
        <v>-271463.30999999982</v>
      </c>
    </row>
    <row r="43" spans="1:9" ht="16.5" thickTop="1" x14ac:dyDescent="0.25">
      <c r="A43" s="160"/>
      <c r="B43" s="160"/>
      <c r="C43" s="160"/>
      <c r="D43" s="202"/>
      <c r="E43" s="202"/>
      <c r="F43" s="124"/>
    </row>
    <row r="44" spans="1:9" ht="15.75" x14ac:dyDescent="0.25">
      <c r="A44" s="160"/>
      <c r="B44" s="160"/>
      <c r="C44" s="160"/>
      <c r="D44" s="202"/>
      <c r="E44" s="160"/>
      <c r="F44" s="159"/>
    </row>
    <row r="45" spans="1:9" ht="15.75" x14ac:dyDescent="0.25">
      <c r="A45" s="160"/>
      <c r="B45" s="160"/>
      <c r="C45" s="160"/>
      <c r="D45" s="203"/>
      <c r="E45" s="160"/>
      <c r="F45" s="159"/>
    </row>
    <row r="46" spans="1:9" ht="15.75" x14ac:dyDescent="0.25">
      <c r="A46" s="160"/>
      <c r="B46" s="160"/>
      <c r="C46" s="160"/>
      <c r="D46" s="160"/>
      <c r="E46" s="160"/>
      <c r="F46" s="159"/>
    </row>
    <row r="50" spans="2:6" s="204" customFormat="1" ht="17.25" customHeight="1" x14ac:dyDescent="0.3">
      <c r="B50" s="280" t="s">
        <v>138</v>
      </c>
      <c r="C50" s="280"/>
      <c r="D50" s="280"/>
      <c r="E50" s="280"/>
      <c r="F50" s="280"/>
    </row>
    <row r="60" spans="2:6" x14ac:dyDescent="0.2">
      <c r="B60" s="260"/>
      <c r="C60" s="260"/>
    </row>
    <row r="61" spans="2:6" x14ac:dyDescent="0.2">
      <c r="B61" s="260"/>
      <c r="C61" s="260"/>
    </row>
    <row r="62" spans="2:6" x14ac:dyDescent="0.2">
      <c r="B62" s="260"/>
      <c r="C62" s="260"/>
      <c r="D62" s="1"/>
    </row>
    <row r="63" spans="2:6" x14ac:dyDescent="0.2">
      <c r="B63" s="260"/>
      <c r="C63" s="260"/>
      <c r="E63" s="1"/>
      <c r="F63" s="60"/>
    </row>
    <row r="67" spans="5:5" x14ac:dyDescent="0.2">
      <c r="E67" s="60"/>
    </row>
    <row r="68" spans="5:5" x14ac:dyDescent="0.2">
      <c r="E68" s="60"/>
    </row>
  </sheetData>
  <mergeCells count="7">
    <mergeCell ref="B50:F50"/>
    <mergeCell ref="A2:F2"/>
    <mergeCell ref="A3:F3"/>
    <mergeCell ref="A4:F4"/>
    <mergeCell ref="F5:F7"/>
    <mergeCell ref="D5:D7"/>
    <mergeCell ref="E5:E7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144"/>
  <sheetViews>
    <sheetView showGridLines="0" tabSelected="1" topLeftCell="A38" zoomScale="80" zoomScaleNormal="80" workbookViewId="0">
      <selection activeCell="O103" sqref="O103"/>
    </sheetView>
  </sheetViews>
  <sheetFormatPr baseColWidth="10" defaultRowHeight="12.75" x14ac:dyDescent="0.2"/>
  <cols>
    <col min="1" max="1" width="2.140625" style="22" customWidth="1"/>
    <col min="2" max="4" width="1.42578125" style="22" customWidth="1"/>
    <col min="5" max="5" width="52.28515625" style="22" customWidth="1"/>
    <col min="6" max="7" width="24" style="22" customWidth="1"/>
    <col min="8" max="8" width="22" style="22" customWidth="1"/>
    <col min="9" max="10" width="13.7109375" style="22" customWidth="1"/>
    <col min="11" max="16384" width="11.42578125" style="22"/>
  </cols>
  <sheetData>
    <row r="2" spans="1:8" ht="21" x14ac:dyDescent="0.35">
      <c r="A2" s="2" t="s">
        <v>7</v>
      </c>
      <c r="B2" s="292" t="s">
        <v>8</v>
      </c>
      <c r="C2" s="292"/>
      <c r="D2" s="292"/>
      <c r="E2" s="292"/>
      <c r="F2" s="292"/>
      <c r="G2" s="292"/>
      <c r="H2" s="292"/>
    </row>
    <row r="3" spans="1:8" ht="18.75" x14ac:dyDescent="0.3">
      <c r="A3" s="2"/>
      <c r="B3" s="291" t="s">
        <v>14</v>
      </c>
      <c r="C3" s="291"/>
      <c r="D3" s="291"/>
      <c r="E3" s="291"/>
      <c r="F3" s="291"/>
      <c r="G3" s="291"/>
      <c r="H3" s="291"/>
    </row>
    <row r="4" spans="1:8" x14ac:dyDescent="0.2">
      <c r="A4" s="2"/>
      <c r="B4" s="293" t="s">
        <v>15</v>
      </c>
      <c r="C4" s="293"/>
      <c r="D4" s="293"/>
      <c r="E4" s="293"/>
      <c r="F4" s="293"/>
      <c r="G4" s="293"/>
      <c r="H4" s="293"/>
    </row>
    <row r="5" spans="1:8" ht="8.25" customHeight="1" x14ac:dyDescent="0.2">
      <c r="A5" s="2"/>
      <c r="B5" s="293"/>
      <c r="C5" s="293"/>
      <c r="D5" s="293"/>
      <c r="E5" s="293"/>
      <c r="F5" s="293"/>
      <c r="G5" s="293"/>
      <c r="H5" s="293"/>
    </row>
    <row r="6" spans="1:8" ht="30" customHeight="1" x14ac:dyDescent="0.25">
      <c r="A6" s="2"/>
      <c r="B6" s="23"/>
      <c r="C6" s="24"/>
      <c r="D6" s="24"/>
      <c r="E6" s="25"/>
      <c r="F6" s="26" t="s">
        <v>152</v>
      </c>
      <c r="G6" s="26" t="s">
        <v>151</v>
      </c>
      <c r="H6" s="27" t="s">
        <v>128</v>
      </c>
    </row>
    <row r="7" spans="1:8" ht="24" customHeight="1" x14ac:dyDescent="0.25">
      <c r="A7" s="2"/>
      <c r="B7" s="28" t="s">
        <v>16</v>
      </c>
      <c r="C7" s="29"/>
      <c r="D7" s="29"/>
      <c r="E7" s="30"/>
      <c r="F7" s="31" t="s">
        <v>17</v>
      </c>
      <c r="G7" s="32">
        <v>-2</v>
      </c>
      <c r="H7" s="33" t="s">
        <v>18</v>
      </c>
    </row>
    <row r="8" spans="1:8" ht="21" customHeight="1" x14ac:dyDescent="0.3">
      <c r="A8" s="2"/>
      <c r="B8" s="34" t="s">
        <v>5</v>
      </c>
      <c r="C8" s="35"/>
      <c r="D8" s="35"/>
      <c r="E8" s="36"/>
      <c r="F8" s="37">
        <f t="shared" ref="F8:H8" si="0">SUM(F9:F12)</f>
        <v>663955.55000000005</v>
      </c>
      <c r="G8" s="37">
        <f t="shared" ref="G8" si="1">SUM(G9:G12)</f>
        <v>450806.55</v>
      </c>
      <c r="H8" s="37">
        <f t="shared" si="0"/>
        <v>213148.99999999994</v>
      </c>
    </row>
    <row r="9" spans="1:8" ht="21" customHeight="1" x14ac:dyDescent="0.25">
      <c r="A9" s="2"/>
      <c r="B9" s="38"/>
      <c r="C9" s="39" t="s">
        <v>19</v>
      </c>
      <c r="D9" s="40"/>
      <c r="E9" s="41"/>
      <c r="F9" s="42">
        <v>508.61</v>
      </c>
      <c r="G9" s="42">
        <v>446.53</v>
      </c>
      <c r="H9" s="43">
        <f>+F9-G9</f>
        <v>62.080000000000041</v>
      </c>
    </row>
    <row r="10" spans="1:8" ht="21" customHeight="1" x14ac:dyDescent="0.25">
      <c r="A10" s="2"/>
      <c r="B10" s="45"/>
      <c r="C10" s="39" t="s">
        <v>20</v>
      </c>
      <c r="D10" s="46"/>
      <c r="E10" s="41"/>
      <c r="F10" s="42">
        <v>349166.16</v>
      </c>
      <c r="G10" s="42">
        <v>268372.19</v>
      </c>
      <c r="H10" s="43">
        <f>+F10-G10</f>
        <v>80793.969999999972</v>
      </c>
    </row>
    <row r="11" spans="1:8" ht="21" customHeight="1" x14ac:dyDescent="0.25">
      <c r="A11" s="2"/>
      <c r="B11" s="45"/>
      <c r="C11" s="39" t="s">
        <v>21</v>
      </c>
      <c r="D11" s="46"/>
      <c r="E11" s="41"/>
      <c r="F11" s="42">
        <v>312246.49</v>
      </c>
      <c r="G11" s="42">
        <v>179953.54</v>
      </c>
      <c r="H11" s="43">
        <f>+F11-G11</f>
        <v>132292.94999999998</v>
      </c>
    </row>
    <row r="12" spans="1:8" ht="21" customHeight="1" x14ac:dyDescent="0.25">
      <c r="A12" s="2"/>
      <c r="B12" s="45"/>
      <c r="C12" s="39" t="s">
        <v>22</v>
      </c>
      <c r="D12" s="46"/>
      <c r="E12" s="41"/>
      <c r="F12" s="47">
        <v>2034.29</v>
      </c>
      <c r="G12" s="47">
        <v>2034.29</v>
      </c>
      <c r="H12" s="48">
        <f>+F12-G12</f>
        <v>0</v>
      </c>
    </row>
    <row r="13" spans="1:8" ht="21" customHeight="1" x14ac:dyDescent="0.25">
      <c r="A13" s="2"/>
      <c r="B13" s="45"/>
      <c r="C13" s="50"/>
      <c r="D13" s="50"/>
      <c r="E13" s="51"/>
      <c r="F13" s="52"/>
      <c r="G13" s="52"/>
      <c r="H13" s="53"/>
    </row>
    <row r="14" spans="1:8" ht="21" customHeight="1" x14ac:dyDescent="0.3">
      <c r="A14" s="2"/>
      <c r="B14" s="54" t="s">
        <v>4</v>
      </c>
      <c r="C14" s="40"/>
      <c r="D14" s="40"/>
      <c r="E14" s="51"/>
      <c r="F14" s="55">
        <f t="shared" ref="F14:H14" si="2">+F19+F20</f>
        <v>100862212.45</v>
      </c>
      <c r="G14" s="55">
        <f t="shared" ref="G14" si="3">+G19+G20</f>
        <v>100862212.45</v>
      </c>
      <c r="H14" s="55">
        <f t="shared" si="2"/>
        <v>0</v>
      </c>
    </row>
    <row r="15" spans="1:8" ht="21" customHeight="1" x14ac:dyDescent="0.25">
      <c r="A15" s="56"/>
      <c r="B15" s="45"/>
      <c r="C15" s="39" t="s">
        <v>23</v>
      </c>
      <c r="D15" s="46"/>
      <c r="E15" s="57"/>
      <c r="F15" s="42">
        <v>100862212.45</v>
      </c>
      <c r="G15" s="42">
        <v>100862212.45</v>
      </c>
      <c r="H15" s="43">
        <f>+F15-G15</f>
        <v>0</v>
      </c>
    </row>
    <row r="16" spans="1:8" ht="21" hidden="1" customHeight="1" x14ac:dyDescent="0.25">
      <c r="A16" s="2"/>
      <c r="B16" s="45"/>
      <c r="C16" s="39" t="s">
        <v>24</v>
      </c>
      <c r="D16" s="46"/>
      <c r="E16" s="57"/>
      <c r="F16" s="59">
        <v>0</v>
      </c>
      <c r="G16" s="59">
        <v>0</v>
      </c>
      <c r="H16" s="43">
        <f>+F16-G16</f>
        <v>0</v>
      </c>
    </row>
    <row r="17" spans="1:8" ht="21" hidden="1" customHeight="1" x14ac:dyDescent="0.25">
      <c r="A17" s="2"/>
      <c r="B17" s="45"/>
      <c r="C17" s="39" t="s">
        <v>25</v>
      </c>
      <c r="D17" s="46"/>
      <c r="E17" s="57"/>
      <c r="F17" s="59">
        <v>0</v>
      </c>
      <c r="G17" s="59">
        <v>0</v>
      </c>
      <c r="H17" s="43">
        <f>+F17-G17</f>
        <v>0</v>
      </c>
    </row>
    <row r="18" spans="1:8" ht="21" hidden="1" customHeight="1" x14ac:dyDescent="0.25">
      <c r="A18" s="2"/>
      <c r="B18" s="45"/>
      <c r="C18" s="39" t="s">
        <v>26</v>
      </c>
      <c r="D18" s="46"/>
      <c r="E18" s="57"/>
      <c r="F18" s="61">
        <v>0</v>
      </c>
      <c r="G18" s="61">
        <v>0</v>
      </c>
      <c r="H18" s="49">
        <f>+F18-G18</f>
        <v>0</v>
      </c>
    </row>
    <row r="19" spans="1:8" ht="21" hidden="1" customHeight="1" x14ac:dyDescent="0.25">
      <c r="A19" s="2"/>
      <c r="B19" s="45"/>
      <c r="C19" s="46"/>
      <c r="D19" s="46"/>
      <c r="E19" s="57" t="s">
        <v>27</v>
      </c>
      <c r="F19" s="62">
        <f t="shared" ref="F19:H19" si="4">SUM(F15:F18)</f>
        <v>100862212.45</v>
      </c>
      <c r="G19" s="62">
        <f t="shared" ref="G19" si="5">SUM(G15:G18)</f>
        <v>100862212.45</v>
      </c>
      <c r="H19" s="62">
        <f t="shared" si="4"/>
        <v>0</v>
      </c>
    </row>
    <row r="20" spans="1:8" ht="21" hidden="1" customHeight="1" x14ac:dyDescent="0.25">
      <c r="A20" s="2"/>
      <c r="B20" s="45"/>
      <c r="C20" s="63" t="s">
        <v>28</v>
      </c>
      <c r="D20" s="46"/>
      <c r="E20" s="64"/>
      <c r="F20" s="65">
        <v>0</v>
      </c>
      <c r="G20" s="65">
        <v>0</v>
      </c>
      <c r="H20" s="49">
        <f>+F20-G20</f>
        <v>0</v>
      </c>
    </row>
    <row r="21" spans="1:8" ht="21" customHeight="1" x14ac:dyDescent="0.25">
      <c r="A21" s="2"/>
      <c r="B21" s="45"/>
      <c r="C21" s="46"/>
      <c r="D21" s="46"/>
      <c r="E21" s="41"/>
      <c r="F21" s="66"/>
      <c r="G21" s="66"/>
      <c r="H21" s="67"/>
    </row>
    <row r="22" spans="1:8" ht="21" customHeight="1" x14ac:dyDescent="0.3">
      <c r="A22" s="2"/>
      <c r="B22" s="54" t="s">
        <v>29</v>
      </c>
      <c r="C22" s="40"/>
      <c r="D22" s="40"/>
      <c r="E22" s="51"/>
      <c r="F22" s="68">
        <f t="shared" ref="F22:H22" si="6">+F23+F43</f>
        <v>8826465.7400000095</v>
      </c>
      <c r="G22" s="68">
        <f t="shared" ref="G22" si="7">+G23+G43</f>
        <v>8871315.3199999928</v>
      </c>
      <c r="H22" s="68">
        <f t="shared" si="6"/>
        <v>-44849.579999991111</v>
      </c>
    </row>
    <row r="23" spans="1:8" ht="21" customHeight="1" x14ac:dyDescent="0.3">
      <c r="A23" s="2"/>
      <c r="B23" s="69" t="s">
        <v>98</v>
      </c>
      <c r="C23" s="70"/>
      <c r="D23" s="71"/>
      <c r="E23" s="72"/>
      <c r="F23" s="73">
        <f t="shared" ref="F23:H23" si="8">+F38+F34+F29+F24</f>
        <v>115668635.32000001</v>
      </c>
      <c r="G23" s="73">
        <f t="shared" ref="G23" si="9">+G38+G34+G29+G24</f>
        <v>115727004.73999999</v>
      </c>
      <c r="H23" s="73">
        <f t="shared" si="8"/>
        <v>-58369.419999994687</v>
      </c>
    </row>
    <row r="24" spans="1:8" ht="21" customHeight="1" x14ac:dyDescent="0.3">
      <c r="A24" s="2"/>
      <c r="B24" s="38"/>
      <c r="C24" s="53" t="s">
        <v>30</v>
      </c>
      <c r="D24" s="53"/>
      <c r="E24" s="74"/>
      <c r="F24" s="75">
        <f t="shared" ref="F24:H24" si="10">SUM(F25:F28)</f>
        <v>52972082.010000005</v>
      </c>
      <c r="G24" s="75">
        <f t="shared" ref="G24" si="11">SUM(G25:G28)</f>
        <v>53007186.219999999</v>
      </c>
      <c r="H24" s="75">
        <f t="shared" si="10"/>
        <v>-35104.209999993909</v>
      </c>
    </row>
    <row r="25" spans="1:8" ht="21" customHeight="1" x14ac:dyDescent="0.25">
      <c r="A25" s="2"/>
      <c r="B25" s="45"/>
      <c r="C25" s="46"/>
      <c r="D25" s="57" t="s">
        <v>31</v>
      </c>
      <c r="E25" s="57"/>
      <c r="F25" s="76">
        <v>35847615.770000003</v>
      </c>
      <c r="G25" s="76">
        <v>35887147.299999997</v>
      </c>
      <c r="H25" s="43">
        <f>+F25-G25</f>
        <v>-39531.529999993742</v>
      </c>
    </row>
    <row r="26" spans="1:8" ht="21" customHeight="1" x14ac:dyDescent="0.25">
      <c r="A26" s="2"/>
      <c r="B26" s="45"/>
      <c r="C26" s="46"/>
      <c r="D26" s="57" t="s">
        <v>32</v>
      </c>
      <c r="E26" s="57"/>
      <c r="F26" s="42">
        <v>13444793.4</v>
      </c>
      <c r="G26" s="42">
        <v>13444793.4</v>
      </c>
      <c r="H26" s="77">
        <f>+F26-G26</f>
        <v>0</v>
      </c>
    </row>
    <row r="27" spans="1:8" ht="21" customHeight="1" x14ac:dyDescent="0.25">
      <c r="A27" s="2"/>
      <c r="B27" s="45"/>
      <c r="C27" s="46"/>
      <c r="D27" s="57" t="s">
        <v>107</v>
      </c>
      <c r="E27" s="57"/>
      <c r="F27" s="78">
        <v>3679672.84</v>
      </c>
      <c r="G27" s="78">
        <v>3675245.52</v>
      </c>
      <c r="H27" s="79">
        <f>+F27-G27</f>
        <v>4427.3199999998324</v>
      </c>
    </row>
    <row r="28" spans="1:8" ht="21.75" hidden="1" customHeight="1" x14ac:dyDescent="0.25">
      <c r="A28" s="2"/>
      <c r="B28" s="45"/>
      <c r="C28" s="46"/>
      <c r="D28" s="57" t="s">
        <v>106</v>
      </c>
      <c r="E28" s="57"/>
      <c r="F28" s="80">
        <v>0</v>
      </c>
      <c r="G28" s="80">
        <v>0</v>
      </c>
      <c r="H28" s="81">
        <f>+F28-G28</f>
        <v>0</v>
      </c>
    </row>
    <row r="29" spans="1:8" ht="21" customHeight="1" x14ac:dyDescent="0.3">
      <c r="A29" s="2"/>
      <c r="B29" s="45"/>
      <c r="C29" s="53" t="s">
        <v>33</v>
      </c>
      <c r="D29" s="53"/>
      <c r="E29" s="74"/>
      <c r="F29" s="75">
        <f t="shared" ref="F29:H29" si="12">SUM(F30:F33)</f>
        <v>34804678.120000005</v>
      </c>
      <c r="G29" s="75">
        <f t="shared" ref="G29" si="13">SUM(G30:G33)</f>
        <v>34810699.829999998</v>
      </c>
      <c r="H29" s="75">
        <f t="shared" si="12"/>
        <v>-6021.7100000008941</v>
      </c>
    </row>
    <row r="30" spans="1:8" ht="21" customHeight="1" x14ac:dyDescent="0.25">
      <c r="A30" s="2"/>
      <c r="B30" s="45"/>
      <c r="C30" s="46"/>
      <c r="D30" s="57" t="s">
        <v>34</v>
      </c>
      <c r="E30" s="57"/>
      <c r="F30" s="78">
        <v>15630196.17</v>
      </c>
      <c r="G30" s="78">
        <v>15636881.710000001</v>
      </c>
      <c r="H30" s="82">
        <f>+F30-G30</f>
        <v>-6685.5400000009686</v>
      </c>
    </row>
    <row r="31" spans="1:8" ht="21" customHeight="1" x14ac:dyDescent="0.25">
      <c r="A31" s="2"/>
      <c r="B31" s="45"/>
      <c r="C31" s="46"/>
      <c r="D31" s="57" t="s">
        <v>35</v>
      </c>
      <c r="E31" s="57"/>
      <c r="F31" s="42">
        <v>18538460.140000001</v>
      </c>
      <c r="G31" s="42">
        <v>18538460.140000001</v>
      </c>
      <c r="H31" s="83">
        <f>+F31-G31</f>
        <v>0</v>
      </c>
    </row>
    <row r="32" spans="1:8" ht="20.25" customHeight="1" x14ac:dyDescent="0.25">
      <c r="A32" s="2"/>
      <c r="B32" s="45"/>
      <c r="C32" s="46"/>
      <c r="D32" s="84" t="s">
        <v>105</v>
      </c>
      <c r="E32" s="57"/>
      <c r="F32" s="78">
        <v>636021.81000000006</v>
      </c>
      <c r="G32" s="78">
        <v>635357.98</v>
      </c>
      <c r="H32" s="77">
        <f>+F32-G32</f>
        <v>663.83000000007451</v>
      </c>
    </row>
    <row r="33" spans="1:9" ht="15.75" hidden="1" customHeight="1" x14ac:dyDescent="0.25">
      <c r="A33" s="2"/>
      <c r="B33" s="45"/>
      <c r="C33" s="46"/>
      <c r="D33" s="57" t="s">
        <v>106</v>
      </c>
      <c r="E33" s="57"/>
      <c r="F33" s="85">
        <v>0</v>
      </c>
      <c r="G33" s="85">
        <v>0</v>
      </c>
      <c r="H33" s="86">
        <f>+F33-G33</f>
        <v>0</v>
      </c>
    </row>
    <row r="34" spans="1:9" ht="21" customHeight="1" x14ac:dyDescent="0.3">
      <c r="A34" s="2"/>
      <c r="B34" s="45"/>
      <c r="C34" s="53" t="s">
        <v>36</v>
      </c>
      <c r="D34" s="87"/>
      <c r="E34" s="88"/>
      <c r="F34" s="73">
        <f t="shared" ref="F34:H34" si="14">SUM(F35:F37)</f>
        <v>32437.4</v>
      </c>
      <c r="G34" s="73">
        <f t="shared" ref="G34" si="15">SUM(G35:G37)</f>
        <v>32437.4</v>
      </c>
      <c r="H34" s="75">
        <f t="shared" si="14"/>
        <v>0</v>
      </c>
      <c r="I34" s="1"/>
    </row>
    <row r="35" spans="1:9" ht="21" customHeight="1" x14ac:dyDescent="0.25">
      <c r="A35" s="2"/>
      <c r="B35" s="45"/>
      <c r="C35" s="46"/>
      <c r="D35" s="57" t="s">
        <v>37</v>
      </c>
      <c r="E35" s="57"/>
      <c r="F35" s="76">
        <v>32437.4</v>
      </c>
      <c r="G35" s="76">
        <v>32437.4</v>
      </c>
      <c r="H35" s="43">
        <f>+F35-G35</f>
        <v>0</v>
      </c>
    </row>
    <row r="36" spans="1:9" ht="21" hidden="1" customHeight="1" x14ac:dyDescent="0.25">
      <c r="A36" s="2"/>
      <c r="B36" s="45"/>
      <c r="C36" s="46"/>
      <c r="D36" s="57" t="s">
        <v>38</v>
      </c>
      <c r="E36" s="57"/>
      <c r="F36" s="59">
        <v>0</v>
      </c>
      <c r="G36" s="59">
        <v>0</v>
      </c>
      <c r="H36" s="43">
        <f>+F36-G36</f>
        <v>0</v>
      </c>
    </row>
    <row r="37" spans="1:9" ht="21" hidden="1" customHeight="1" x14ac:dyDescent="0.25">
      <c r="A37" s="2"/>
      <c r="B37" s="45"/>
      <c r="C37" s="46"/>
      <c r="D37" s="57" t="s">
        <v>39</v>
      </c>
      <c r="E37" s="57"/>
      <c r="F37" s="48">
        <v>0</v>
      </c>
      <c r="G37" s="48">
        <v>0</v>
      </c>
      <c r="H37" s="89">
        <f>+F37-G37</f>
        <v>0</v>
      </c>
    </row>
    <row r="38" spans="1:9" ht="21" customHeight="1" x14ac:dyDescent="0.3">
      <c r="A38" s="2"/>
      <c r="B38" s="45"/>
      <c r="C38" s="53" t="s">
        <v>40</v>
      </c>
      <c r="D38" s="53"/>
      <c r="E38" s="41"/>
      <c r="F38" s="73">
        <f t="shared" ref="F38:H38" si="16">SUM(F39:F42)</f>
        <v>27859437.789999999</v>
      </c>
      <c r="G38" s="73">
        <f t="shared" ref="G38" si="17">SUM(G39:G42)</f>
        <v>27876681.289999999</v>
      </c>
      <c r="H38" s="73">
        <f t="shared" si="16"/>
        <v>-17243.499999999884</v>
      </c>
    </row>
    <row r="39" spans="1:9" ht="21" customHeight="1" x14ac:dyDescent="0.25">
      <c r="A39" s="2"/>
      <c r="B39" s="45"/>
      <c r="C39" s="46"/>
      <c r="D39" s="57" t="s">
        <v>41</v>
      </c>
      <c r="E39" s="57"/>
      <c r="F39" s="76">
        <v>20084725.989999998</v>
      </c>
      <c r="G39" s="76">
        <v>20109609.289999999</v>
      </c>
      <c r="H39" s="43">
        <f>+F39-G39</f>
        <v>-24883.300000000745</v>
      </c>
    </row>
    <row r="40" spans="1:9" ht="21" customHeight="1" x14ac:dyDescent="0.25">
      <c r="A40" s="2"/>
      <c r="B40" s="45"/>
      <c r="C40" s="46"/>
      <c r="D40" s="57" t="s">
        <v>42</v>
      </c>
      <c r="E40" s="57"/>
      <c r="F40" s="76">
        <v>9062051.0500000007</v>
      </c>
      <c r="G40" s="76">
        <v>9062113.0899999999</v>
      </c>
      <c r="H40" s="43">
        <f>+F40-G40</f>
        <v>-62.03999999910593</v>
      </c>
    </row>
    <row r="41" spans="1:9" ht="21" customHeight="1" x14ac:dyDescent="0.25">
      <c r="A41" s="2"/>
      <c r="B41" s="45"/>
      <c r="C41" s="46"/>
      <c r="D41" s="57" t="s">
        <v>108</v>
      </c>
      <c r="E41" s="57"/>
      <c r="F41" s="76">
        <v>714635.74</v>
      </c>
      <c r="G41" s="76">
        <v>706857.9</v>
      </c>
      <c r="H41" s="43">
        <f>+F41-G41</f>
        <v>7777.8399999999674</v>
      </c>
    </row>
    <row r="42" spans="1:9" ht="21" customHeight="1" x14ac:dyDescent="0.25">
      <c r="A42" s="2"/>
      <c r="B42" s="45"/>
      <c r="C42" s="46"/>
      <c r="D42" s="57" t="s">
        <v>117</v>
      </c>
      <c r="E42" s="57"/>
      <c r="F42" s="90">
        <v>-2001974.99</v>
      </c>
      <c r="G42" s="90">
        <v>-2001898.99</v>
      </c>
      <c r="H42" s="89">
        <f>+F42-G42</f>
        <v>-76</v>
      </c>
    </row>
    <row r="43" spans="1:9" ht="21" customHeight="1" x14ac:dyDescent="0.3">
      <c r="A43" s="2"/>
      <c r="B43" s="45" t="s">
        <v>120</v>
      </c>
      <c r="C43" s="53"/>
      <c r="D43" s="46"/>
      <c r="E43" s="91"/>
      <c r="F43" s="92">
        <v>-106842169.58</v>
      </c>
      <c r="G43" s="92">
        <v>-106855689.42</v>
      </c>
      <c r="H43" s="73">
        <f>+F43-G43</f>
        <v>13519.840000003576</v>
      </c>
    </row>
    <row r="44" spans="1:9" ht="21" customHeight="1" x14ac:dyDescent="0.25">
      <c r="A44" s="2"/>
      <c r="B44" s="45"/>
      <c r="C44" s="50"/>
      <c r="D44" s="50"/>
      <c r="E44" s="41"/>
      <c r="F44" s="66"/>
      <c r="G44" s="66"/>
      <c r="H44" s="67"/>
    </row>
    <row r="45" spans="1:9" ht="21" customHeight="1" x14ac:dyDescent="0.3">
      <c r="A45" s="2"/>
      <c r="B45" s="54" t="s">
        <v>43</v>
      </c>
      <c r="C45" s="71"/>
      <c r="D45" s="40"/>
      <c r="E45" s="51"/>
      <c r="F45" s="93">
        <f t="shared" ref="F45:H45" si="18">+F48+F49</f>
        <v>5693886.1200000001</v>
      </c>
      <c r="G45" s="93">
        <f t="shared" ref="G45" si="19">+G48+G49</f>
        <v>5793723.5100000007</v>
      </c>
      <c r="H45" s="93">
        <f t="shared" si="18"/>
        <v>-99837.390000000596</v>
      </c>
    </row>
    <row r="46" spans="1:9" ht="21" customHeight="1" x14ac:dyDescent="0.25">
      <c r="A46" s="2"/>
      <c r="B46" s="45"/>
      <c r="C46" s="57" t="s">
        <v>44</v>
      </c>
      <c r="D46" s="46"/>
      <c r="E46" s="57"/>
      <c r="F46" s="42">
        <v>0</v>
      </c>
      <c r="G46" s="42">
        <v>0</v>
      </c>
      <c r="H46" s="43">
        <f>+F46-G46</f>
        <v>0</v>
      </c>
    </row>
    <row r="47" spans="1:9" ht="21" customHeight="1" x14ac:dyDescent="0.25">
      <c r="A47" s="2"/>
      <c r="B47" s="45"/>
      <c r="C47" s="57" t="s">
        <v>45</v>
      </c>
      <c r="D47" s="46"/>
      <c r="E47" s="57"/>
      <c r="F47" s="42">
        <v>11075206.93</v>
      </c>
      <c r="G47" s="42">
        <v>11146885.630000001</v>
      </c>
      <c r="H47" s="43">
        <f>+F47-G47</f>
        <v>-71678.700000001118</v>
      </c>
    </row>
    <row r="48" spans="1:9" ht="21" customHeight="1" x14ac:dyDescent="0.25">
      <c r="A48" s="2"/>
      <c r="B48" s="45"/>
      <c r="C48" s="57" t="s">
        <v>27</v>
      </c>
      <c r="D48" s="46"/>
      <c r="E48" s="57"/>
      <c r="F48" s="62">
        <f>SUM(F46:F47)</f>
        <v>11075206.93</v>
      </c>
      <c r="G48" s="62">
        <f>SUM(G46:G47)</f>
        <v>11146885.630000001</v>
      </c>
      <c r="H48" s="62">
        <f>+F48-G48</f>
        <v>-71678.700000001118</v>
      </c>
    </row>
    <row r="49" spans="1:8" ht="21" customHeight="1" x14ac:dyDescent="0.25">
      <c r="A49" s="2"/>
      <c r="B49" s="45"/>
      <c r="C49" s="57" t="s">
        <v>46</v>
      </c>
      <c r="D49" s="46"/>
      <c r="E49" s="57"/>
      <c r="F49" s="65">
        <v>-5381320.8099999996</v>
      </c>
      <c r="G49" s="65">
        <v>-5353162.12</v>
      </c>
      <c r="H49" s="94">
        <f>+F49-G49</f>
        <v>-28158.689999999478</v>
      </c>
    </row>
    <row r="50" spans="1:8" ht="21" customHeight="1" x14ac:dyDescent="0.25">
      <c r="A50" s="2"/>
      <c r="B50" s="45"/>
      <c r="C50" s="50"/>
      <c r="D50" s="50"/>
      <c r="E50" s="41"/>
      <c r="F50" s="66"/>
      <c r="G50" s="66"/>
      <c r="H50" s="67"/>
    </row>
    <row r="51" spans="1:8" ht="21" customHeight="1" x14ac:dyDescent="0.3">
      <c r="A51" s="2"/>
      <c r="B51" s="54" t="s">
        <v>6</v>
      </c>
      <c r="C51" s="71"/>
      <c r="D51" s="40"/>
      <c r="E51" s="51"/>
      <c r="F51" s="93">
        <f t="shared" ref="F51:H51" si="20">SUM(F52:F56)</f>
        <v>4511571.5699999994</v>
      </c>
      <c r="G51" s="93">
        <f t="shared" ref="G51" si="21">SUM(G52:G56)</f>
        <v>4952548.34</v>
      </c>
      <c r="H51" s="93">
        <f t="shared" si="20"/>
        <v>-440976.77000000025</v>
      </c>
    </row>
    <row r="52" spans="1:8" ht="21" customHeight="1" x14ac:dyDescent="0.25">
      <c r="A52" s="2"/>
      <c r="B52" s="95"/>
      <c r="C52" s="57" t="s">
        <v>47</v>
      </c>
      <c r="D52" s="63"/>
      <c r="E52" s="57"/>
      <c r="F52" s="59">
        <v>54502.47</v>
      </c>
      <c r="G52" s="59">
        <v>70316.429999999993</v>
      </c>
      <c r="H52" s="43">
        <f>+F52-G52</f>
        <v>-15813.959999999992</v>
      </c>
    </row>
    <row r="53" spans="1:8" ht="21" customHeight="1" x14ac:dyDescent="0.25">
      <c r="A53" s="2"/>
      <c r="B53" s="95"/>
      <c r="C53" s="57" t="s">
        <v>48</v>
      </c>
      <c r="D53" s="63"/>
      <c r="E53" s="57"/>
      <c r="F53" s="59">
        <v>0</v>
      </c>
      <c r="G53" s="59">
        <v>59.53</v>
      </c>
      <c r="H53" s="43">
        <f>+F53-G53</f>
        <v>-59.53</v>
      </c>
    </row>
    <row r="54" spans="1:8" ht="21" customHeight="1" x14ac:dyDescent="0.25">
      <c r="A54" s="2"/>
      <c r="B54" s="95"/>
      <c r="C54" s="57" t="s">
        <v>49</v>
      </c>
      <c r="D54" s="63"/>
      <c r="E54" s="57"/>
      <c r="F54" s="59">
        <v>4435781.93</v>
      </c>
      <c r="G54" s="59">
        <v>4860885.21</v>
      </c>
      <c r="H54" s="43">
        <f>+F54-G54</f>
        <v>-425103.28000000026</v>
      </c>
    </row>
    <row r="55" spans="1:8" ht="21" customHeight="1" x14ac:dyDescent="0.25">
      <c r="A55" s="2"/>
      <c r="B55" s="95"/>
      <c r="C55" s="57" t="s">
        <v>50</v>
      </c>
      <c r="D55" s="63"/>
      <c r="E55" s="57"/>
      <c r="F55" s="59">
        <v>19698.599999999999</v>
      </c>
      <c r="G55" s="59">
        <v>19698.599999999999</v>
      </c>
      <c r="H55" s="43">
        <f>+F55-G55</f>
        <v>0</v>
      </c>
    </row>
    <row r="56" spans="1:8" ht="21" customHeight="1" x14ac:dyDescent="0.25">
      <c r="A56" s="2"/>
      <c r="B56" s="95"/>
      <c r="C56" s="57" t="s">
        <v>51</v>
      </c>
      <c r="D56" s="63"/>
      <c r="E56" s="57"/>
      <c r="F56" s="61">
        <v>1588.57</v>
      </c>
      <c r="G56" s="61">
        <v>1588.57</v>
      </c>
      <c r="H56" s="49">
        <f>+F56-G56</f>
        <v>0</v>
      </c>
    </row>
    <row r="57" spans="1:8" ht="21" customHeight="1" x14ac:dyDescent="0.25">
      <c r="A57" s="2"/>
      <c r="B57" s="95"/>
      <c r="C57" s="40"/>
      <c r="D57" s="40"/>
      <c r="E57" s="51"/>
      <c r="F57" s="96"/>
      <c r="G57" s="96"/>
      <c r="H57" s="97"/>
    </row>
    <row r="58" spans="1:8" ht="21" customHeight="1" x14ac:dyDescent="0.3">
      <c r="A58" s="2"/>
      <c r="B58" s="54" t="s">
        <v>52</v>
      </c>
      <c r="C58" s="71"/>
      <c r="D58" s="40"/>
      <c r="E58" s="51"/>
      <c r="F58" s="93">
        <f>+F59+F60</f>
        <v>52615.5</v>
      </c>
      <c r="G58" s="93">
        <f>+G59+G60</f>
        <v>54200.150000000023</v>
      </c>
      <c r="H58" s="93">
        <f>+F58-G58</f>
        <v>-1584.6500000000233</v>
      </c>
    </row>
    <row r="59" spans="1:8" ht="21" customHeight="1" x14ac:dyDescent="0.25">
      <c r="A59" s="2"/>
      <c r="B59" s="38"/>
      <c r="C59" s="98" t="s">
        <v>53</v>
      </c>
      <c r="D59" s="63"/>
      <c r="E59" s="98"/>
      <c r="F59" s="82">
        <v>427274.21</v>
      </c>
      <c r="G59" s="82">
        <v>427274.21</v>
      </c>
      <c r="H59" s="82">
        <f>+F59-G59</f>
        <v>0</v>
      </c>
    </row>
    <row r="60" spans="1:8" ht="21" customHeight="1" x14ac:dyDescent="0.25">
      <c r="A60" s="2"/>
      <c r="B60" s="99"/>
      <c r="C60" s="100" t="s">
        <v>54</v>
      </c>
      <c r="D60" s="101"/>
      <c r="E60" s="100"/>
      <c r="F60" s="80">
        <v>-374658.71</v>
      </c>
      <c r="G60" s="80">
        <v>-373074.06</v>
      </c>
      <c r="H60" s="80">
        <f>+F60-G60</f>
        <v>-1584.6500000000233</v>
      </c>
    </row>
    <row r="61" spans="1:8" ht="21" customHeight="1" thickBot="1" x14ac:dyDescent="0.35">
      <c r="A61" s="2"/>
      <c r="B61" s="103" t="s">
        <v>55</v>
      </c>
      <c r="C61" s="103"/>
      <c r="D61" s="104"/>
      <c r="E61" s="105"/>
      <c r="F61" s="106">
        <f>+F8+F14+F22+F45+F51+F58</f>
        <v>120610706.93000001</v>
      </c>
      <c r="G61" s="106">
        <f>+G8+G14+G22+G45+G51+G58</f>
        <v>120984806.32000001</v>
      </c>
      <c r="H61" s="107">
        <f>+H8+H14+H22+H45+H51+H58</f>
        <v>-374099.38999999204</v>
      </c>
    </row>
    <row r="62" spans="1:8" ht="15.75" x14ac:dyDescent="0.25">
      <c r="A62" s="2"/>
      <c r="B62" s="108"/>
      <c r="C62" s="108"/>
      <c r="D62" s="108"/>
      <c r="E62" s="109"/>
      <c r="F62" s="110"/>
      <c r="G62" s="110"/>
      <c r="H62" s="110"/>
    </row>
    <row r="63" spans="1:8" ht="16.5" customHeight="1" x14ac:dyDescent="0.25">
      <c r="A63" s="2"/>
      <c r="B63" s="294"/>
      <c r="C63" s="294"/>
      <c r="D63" s="294"/>
      <c r="E63" s="294"/>
      <c r="F63" s="294"/>
      <c r="G63" s="294"/>
      <c r="H63" s="294"/>
    </row>
    <row r="64" spans="1:8" ht="29.25" customHeight="1" x14ac:dyDescent="0.25">
      <c r="A64" s="2"/>
      <c r="B64" s="111"/>
      <c r="C64" s="112"/>
      <c r="D64" s="112"/>
      <c r="E64" s="113"/>
      <c r="F64" s="26" t="s">
        <v>152</v>
      </c>
      <c r="G64" s="26" t="s">
        <v>151</v>
      </c>
      <c r="H64" s="27" t="s">
        <v>128</v>
      </c>
    </row>
    <row r="65" spans="1:9" ht="15.75" x14ac:dyDescent="0.25">
      <c r="A65" s="2"/>
      <c r="B65" s="114" t="s">
        <v>56</v>
      </c>
      <c r="C65" s="115"/>
      <c r="D65" s="115"/>
      <c r="E65" s="116"/>
      <c r="F65" s="117" t="s">
        <v>17</v>
      </c>
      <c r="G65" s="118">
        <v>-2</v>
      </c>
      <c r="H65" s="119" t="s">
        <v>18</v>
      </c>
    </row>
    <row r="66" spans="1:9" ht="21" customHeight="1" x14ac:dyDescent="0.3">
      <c r="A66" s="2"/>
      <c r="B66" s="120" t="s">
        <v>57</v>
      </c>
      <c r="C66" s="40"/>
      <c r="D66" s="40"/>
      <c r="E66" s="121"/>
      <c r="F66" s="55">
        <f>SUM(F67:F70)</f>
        <v>518923.48</v>
      </c>
      <c r="G66" s="55">
        <f>SUM(G67:G70)</f>
        <v>499867.05</v>
      </c>
      <c r="H66" s="55">
        <f>F66-G66</f>
        <v>19056.429999999993</v>
      </c>
    </row>
    <row r="67" spans="1:9" ht="21" customHeight="1" x14ac:dyDescent="0.25">
      <c r="A67" s="2"/>
      <c r="B67" s="122"/>
      <c r="C67" s="123" t="s">
        <v>113</v>
      </c>
      <c r="D67" s="123"/>
      <c r="E67" s="124"/>
      <c r="F67" s="125">
        <v>60462.7</v>
      </c>
      <c r="G67" s="125">
        <v>55139.63</v>
      </c>
      <c r="H67" s="79">
        <f>+F67-G67</f>
        <v>5323.07</v>
      </c>
    </row>
    <row r="68" spans="1:9" ht="21" customHeight="1" x14ac:dyDescent="0.25">
      <c r="A68" s="2"/>
      <c r="B68" s="122"/>
      <c r="C68" s="123" t="s">
        <v>58</v>
      </c>
      <c r="D68" s="63"/>
      <c r="E68" s="124"/>
      <c r="F68" s="125">
        <v>38877.279999999999</v>
      </c>
      <c r="G68" s="125">
        <v>37936.07</v>
      </c>
      <c r="H68" s="79">
        <f>+F68-G68</f>
        <v>941.20999999999913</v>
      </c>
    </row>
    <row r="69" spans="1:9" ht="21" customHeight="1" x14ac:dyDescent="0.25">
      <c r="A69" s="2"/>
      <c r="B69" s="122"/>
      <c r="C69" s="123" t="s">
        <v>59</v>
      </c>
      <c r="D69" s="63"/>
      <c r="E69" s="124"/>
      <c r="F69" s="125">
        <v>419112.38</v>
      </c>
      <c r="G69" s="125">
        <v>406570.23</v>
      </c>
      <c r="H69" s="79">
        <f>+F69-G69</f>
        <v>12542.150000000023</v>
      </c>
    </row>
    <row r="70" spans="1:9" ht="21" customHeight="1" x14ac:dyDescent="0.25">
      <c r="A70" s="2"/>
      <c r="B70" s="122"/>
      <c r="C70" s="123" t="s">
        <v>60</v>
      </c>
      <c r="D70" s="63"/>
      <c r="E70" s="124"/>
      <c r="F70" s="85">
        <v>471.12</v>
      </c>
      <c r="G70" s="85">
        <v>221.12</v>
      </c>
      <c r="H70" s="80">
        <f>+F70-G70</f>
        <v>250</v>
      </c>
    </row>
    <row r="71" spans="1:9" ht="21" customHeight="1" x14ac:dyDescent="0.25">
      <c r="A71" s="2"/>
      <c r="B71" s="126"/>
      <c r="C71" s="108"/>
      <c r="D71" s="108"/>
      <c r="E71" s="109"/>
      <c r="F71" s="127"/>
      <c r="G71" s="127"/>
      <c r="H71" s="128"/>
    </row>
    <row r="72" spans="1:9" ht="21" customHeight="1" x14ac:dyDescent="0.3">
      <c r="A72" s="2"/>
      <c r="B72" s="120" t="s">
        <v>61</v>
      </c>
      <c r="C72" s="40"/>
      <c r="D72" s="40"/>
      <c r="E72" s="121"/>
      <c r="F72" s="55">
        <f t="shared" ref="F72:H72" si="22">SUM(F73:F74)</f>
        <v>111125544.59999999</v>
      </c>
      <c r="G72" s="55">
        <f t="shared" ref="G72" si="23">SUM(G73:G74)</f>
        <v>111465544.59999999</v>
      </c>
      <c r="H72" s="55">
        <f t="shared" si="22"/>
        <v>-340000</v>
      </c>
    </row>
    <row r="73" spans="1:9" ht="21" customHeight="1" x14ac:dyDescent="0.25">
      <c r="A73" s="2"/>
      <c r="B73" s="129"/>
      <c r="C73" s="123" t="s">
        <v>62</v>
      </c>
      <c r="D73" s="46"/>
      <c r="E73" s="123"/>
      <c r="F73" s="130">
        <v>111125544.59999999</v>
      </c>
      <c r="G73" s="130">
        <v>111465544.59999999</v>
      </c>
      <c r="H73" s="131">
        <f>+F73-G73</f>
        <v>-340000</v>
      </c>
    </row>
    <row r="74" spans="1:9" ht="21" hidden="1" customHeight="1" x14ac:dyDescent="0.25">
      <c r="A74" s="2"/>
      <c r="B74" s="129"/>
      <c r="C74" s="123" t="s">
        <v>63</v>
      </c>
      <c r="D74" s="46"/>
      <c r="E74" s="123"/>
      <c r="F74" s="61">
        <v>0</v>
      </c>
      <c r="G74" s="61">
        <v>0</v>
      </c>
      <c r="H74" s="49">
        <f>+F74-G74</f>
        <v>0</v>
      </c>
    </row>
    <row r="75" spans="1:9" ht="21" customHeight="1" x14ac:dyDescent="0.25">
      <c r="A75" s="2"/>
      <c r="B75" s="129"/>
      <c r="C75" s="50"/>
      <c r="D75" s="50"/>
      <c r="E75" s="132"/>
      <c r="F75" s="66"/>
      <c r="G75" s="66"/>
      <c r="H75" s="67"/>
    </row>
    <row r="76" spans="1:9" ht="21" customHeight="1" x14ac:dyDescent="0.3">
      <c r="A76" s="2"/>
      <c r="B76" s="120" t="s">
        <v>64</v>
      </c>
      <c r="C76" s="40"/>
      <c r="D76" s="40"/>
      <c r="E76" s="121"/>
      <c r="F76" s="55">
        <f t="shared" ref="F76:H76" si="24">SUM(F77:F79)</f>
        <v>576570.14</v>
      </c>
      <c r="G76" s="55">
        <f t="shared" ref="G76" si="25">SUM(G77:G79)</f>
        <v>578586.48</v>
      </c>
      <c r="H76" s="55">
        <f t="shared" si="24"/>
        <v>-2016.3400000000036</v>
      </c>
    </row>
    <row r="77" spans="1:9" ht="21" customHeight="1" x14ac:dyDescent="0.25">
      <c r="A77" s="2"/>
      <c r="B77" s="129"/>
      <c r="C77" s="46" t="s">
        <v>65</v>
      </c>
      <c r="D77" s="46"/>
      <c r="E77" s="2"/>
      <c r="F77" s="59">
        <v>209581.79</v>
      </c>
      <c r="G77" s="59">
        <v>209210.49</v>
      </c>
      <c r="H77" s="43">
        <f>+F77-G77</f>
        <v>371.30000000001746</v>
      </c>
      <c r="I77" s="60"/>
    </row>
    <row r="78" spans="1:9" ht="21" customHeight="1" x14ac:dyDescent="0.25">
      <c r="A78" s="2"/>
      <c r="B78" s="129"/>
      <c r="C78" s="46" t="s">
        <v>64</v>
      </c>
      <c r="D78" s="46"/>
      <c r="E78" s="2"/>
      <c r="F78" s="59">
        <v>366775.42</v>
      </c>
      <c r="G78" s="59">
        <v>369019.63</v>
      </c>
      <c r="H78" s="43">
        <f>+F78-G78</f>
        <v>-2244.210000000021</v>
      </c>
      <c r="I78" s="44"/>
    </row>
    <row r="79" spans="1:9" ht="21" customHeight="1" x14ac:dyDescent="0.25">
      <c r="A79" s="2"/>
      <c r="B79" s="129"/>
      <c r="C79" s="123" t="s">
        <v>66</v>
      </c>
      <c r="D79" s="46"/>
      <c r="E79" s="123"/>
      <c r="F79" s="48">
        <v>212.93</v>
      </c>
      <c r="G79" s="48">
        <v>356.36</v>
      </c>
      <c r="H79" s="43">
        <f>+F79-G79</f>
        <v>-143.43</v>
      </c>
    </row>
    <row r="80" spans="1:9" ht="21" customHeight="1" x14ac:dyDescent="0.3">
      <c r="A80" s="2"/>
      <c r="B80" s="133"/>
      <c r="C80" s="134"/>
      <c r="D80" s="134"/>
      <c r="E80" s="135" t="s">
        <v>67</v>
      </c>
      <c r="F80" s="55">
        <f t="shared" ref="F80:H80" si="26">F72+F66+F76</f>
        <v>112221038.22</v>
      </c>
      <c r="G80" s="55">
        <f t="shared" ref="G80" si="27">G72+G66+G76</f>
        <v>112543998.13</v>
      </c>
      <c r="H80" s="93">
        <f t="shared" si="26"/>
        <v>-322959.91000000003</v>
      </c>
    </row>
    <row r="81" spans="1:8" ht="15.75" x14ac:dyDescent="0.25">
      <c r="A81" s="2"/>
      <c r="B81" s="129"/>
      <c r="C81" s="50"/>
      <c r="D81" s="50"/>
      <c r="E81" s="121"/>
      <c r="F81" s="136"/>
      <c r="G81" s="136"/>
      <c r="H81" s="137"/>
    </row>
    <row r="82" spans="1:8" ht="21" customHeight="1" x14ac:dyDescent="0.25">
      <c r="A82" s="2"/>
      <c r="B82" s="138" t="s">
        <v>9</v>
      </c>
      <c r="C82" s="139"/>
      <c r="D82" s="139"/>
      <c r="E82" s="140"/>
      <c r="F82" s="141"/>
      <c r="G82" s="141"/>
      <c r="H82" s="142"/>
    </row>
    <row r="83" spans="1:8" ht="21" customHeight="1" x14ac:dyDescent="0.3">
      <c r="A83" s="2"/>
      <c r="B83" s="120" t="s">
        <v>10</v>
      </c>
      <c r="C83" s="40"/>
      <c r="D83" s="40"/>
      <c r="E83" s="121"/>
      <c r="F83" s="55">
        <f t="shared" ref="F83:H83" si="28">+F84+F95+F100</f>
        <v>122802137.91</v>
      </c>
      <c r="G83" s="55">
        <f t="shared" ref="G83" si="29">+G84+G95+G100</f>
        <v>122581814.08</v>
      </c>
      <c r="H83" s="143">
        <f t="shared" si="28"/>
        <v>220323.82999999821</v>
      </c>
    </row>
    <row r="84" spans="1:8" ht="21" customHeight="1" x14ac:dyDescent="0.3">
      <c r="A84" s="2"/>
      <c r="B84" s="122"/>
      <c r="C84" s="40" t="s">
        <v>68</v>
      </c>
      <c r="D84" s="40"/>
      <c r="E84" s="121"/>
      <c r="F84" s="144">
        <f t="shared" ref="F84:H84" si="30">SUM(F85:F94)</f>
        <v>75096386.219999999</v>
      </c>
      <c r="G84" s="144">
        <f t="shared" ref="G84" si="31">SUM(G85:G94)</f>
        <v>74876062.390000001</v>
      </c>
      <c r="H84" s="73">
        <f t="shared" si="30"/>
        <v>220323.82999999821</v>
      </c>
    </row>
    <row r="85" spans="1:8" ht="21" customHeight="1" x14ac:dyDescent="0.25">
      <c r="A85" s="2"/>
      <c r="B85" s="129"/>
      <c r="C85" s="50"/>
      <c r="D85" s="123" t="s">
        <v>69</v>
      </c>
      <c r="E85" s="123"/>
      <c r="F85" s="145">
        <v>47174927.689999998</v>
      </c>
      <c r="G85" s="145">
        <v>47174927.689999998</v>
      </c>
      <c r="H85" s="79">
        <f>+F85-G85</f>
        <v>0</v>
      </c>
    </row>
    <row r="86" spans="1:8" ht="21" customHeight="1" x14ac:dyDescent="0.25">
      <c r="A86" s="2"/>
      <c r="B86" s="129"/>
      <c r="C86" s="50"/>
      <c r="D86" s="123" t="s">
        <v>70</v>
      </c>
      <c r="E86" s="123"/>
      <c r="F86" s="145">
        <v>4223599.72</v>
      </c>
      <c r="G86" s="145">
        <v>4223599.72</v>
      </c>
      <c r="H86" s="79">
        <f>+F86-G86</f>
        <v>0</v>
      </c>
    </row>
    <row r="87" spans="1:8" ht="21" hidden="1" customHeight="1" x14ac:dyDescent="0.25">
      <c r="A87" s="2"/>
      <c r="B87" s="129"/>
      <c r="C87" s="50"/>
      <c r="D87" s="123" t="s">
        <v>71</v>
      </c>
      <c r="E87" s="123"/>
      <c r="F87" s="145">
        <v>0</v>
      </c>
      <c r="G87" s="145">
        <v>0</v>
      </c>
      <c r="H87" s="79">
        <f t="shared" ref="H87:H93" si="32">+F87-G87</f>
        <v>0</v>
      </c>
    </row>
    <row r="88" spans="1:8" ht="21" customHeight="1" x14ac:dyDescent="0.25">
      <c r="A88" s="2"/>
      <c r="B88" s="129"/>
      <c r="C88" s="50"/>
      <c r="D88" s="123" t="s">
        <v>150</v>
      </c>
      <c r="E88" s="123"/>
      <c r="F88" s="145">
        <v>869660.8</v>
      </c>
      <c r="G88" s="145">
        <v>869660.8</v>
      </c>
      <c r="H88" s="79">
        <f t="shared" si="32"/>
        <v>0</v>
      </c>
    </row>
    <row r="89" spans="1:8" ht="21" customHeight="1" x14ac:dyDescent="0.25">
      <c r="A89" s="2"/>
      <c r="B89" s="129"/>
      <c r="C89" s="50"/>
      <c r="D89" s="123" t="s">
        <v>72</v>
      </c>
      <c r="E89" s="123"/>
      <c r="F89" s="145">
        <v>18035602.359999999</v>
      </c>
      <c r="G89" s="145">
        <v>17815278.530000001</v>
      </c>
      <c r="H89" s="79">
        <f t="shared" si="32"/>
        <v>220323.82999999821</v>
      </c>
    </row>
    <row r="90" spans="1:8" ht="21" customHeight="1" x14ac:dyDescent="0.25">
      <c r="A90" s="2"/>
      <c r="B90" s="129"/>
      <c r="C90" s="50"/>
      <c r="D90" s="123" t="s">
        <v>73</v>
      </c>
      <c r="E90" s="123"/>
      <c r="F90" s="145">
        <v>2670429.64</v>
      </c>
      <c r="G90" s="145">
        <v>2670429.64</v>
      </c>
      <c r="H90" s="79">
        <f t="shared" si="32"/>
        <v>0</v>
      </c>
    </row>
    <row r="91" spans="1:8" ht="21" customHeight="1" x14ac:dyDescent="0.25">
      <c r="A91" s="2"/>
      <c r="B91" s="129"/>
      <c r="C91" s="50"/>
      <c r="D91" s="123" t="s">
        <v>74</v>
      </c>
      <c r="E91" s="123"/>
      <c r="F91" s="145">
        <v>1646975.51</v>
      </c>
      <c r="G91" s="145">
        <v>1646975.51</v>
      </c>
      <c r="H91" s="79">
        <f t="shared" si="32"/>
        <v>0</v>
      </c>
    </row>
    <row r="92" spans="1:8" ht="21" hidden="1" customHeight="1" x14ac:dyDescent="0.25">
      <c r="A92" s="2"/>
      <c r="B92" s="129"/>
      <c r="C92" s="50"/>
      <c r="D92" s="123" t="s">
        <v>75</v>
      </c>
      <c r="E92" s="123"/>
      <c r="F92" s="145">
        <v>0</v>
      </c>
      <c r="G92" s="145">
        <v>0</v>
      </c>
      <c r="H92" s="79">
        <f t="shared" si="32"/>
        <v>0</v>
      </c>
    </row>
    <row r="93" spans="1:8" ht="21" hidden="1" customHeight="1" x14ac:dyDescent="0.25">
      <c r="A93" s="2"/>
      <c r="B93" s="129"/>
      <c r="C93" s="50"/>
      <c r="D93" s="123" t="s">
        <v>76</v>
      </c>
      <c r="E93" s="123"/>
      <c r="F93" s="145">
        <v>0</v>
      </c>
      <c r="G93" s="145">
        <v>0</v>
      </c>
      <c r="H93" s="79">
        <f t="shared" si="32"/>
        <v>0</v>
      </c>
    </row>
    <row r="94" spans="1:8" ht="21" customHeight="1" x14ac:dyDescent="0.25">
      <c r="A94" s="2"/>
      <c r="B94" s="129"/>
      <c r="C94" s="50"/>
      <c r="D94" s="123" t="s">
        <v>112</v>
      </c>
      <c r="E94" s="123"/>
      <c r="F94" s="85">
        <v>475190.5</v>
      </c>
      <c r="G94" s="85">
        <v>475190.5</v>
      </c>
      <c r="H94" s="80">
        <f>+F94-G94</f>
        <v>0</v>
      </c>
    </row>
    <row r="95" spans="1:8" ht="21" customHeight="1" x14ac:dyDescent="0.3">
      <c r="A95" s="2"/>
      <c r="B95" s="129"/>
      <c r="C95" s="40" t="s">
        <v>77</v>
      </c>
      <c r="D95" s="40"/>
      <c r="E95" s="121"/>
      <c r="F95" s="144">
        <f t="shared" ref="F95:H95" si="33">SUM(F96:F98)</f>
        <v>46216987.689999998</v>
      </c>
      <c r="G95" s="144">
        <f t="shared" ref="G95" si="34">SUM(G96:G98)</f>
        <v>46216987.689999998</v>
      </c>
      <c r="H95" s="73">
        <f t="shared" si="33"/>
        <v>0</v>
      </c>
    </row>
    <row r="96" spans="1:8" ht="21" customHeight="1" x14ac:dyDescent="0.25">
      <c r="A96" s="2"/>
      <c r="B96" s="129"/>
      <c r="C96" s="50"/>
      <c r="D96" s="123" t="s">
        <v>78</v>
      </c>
      <c r="E96" s="123"/>
      <c r="F96" s="145">
        <v>14032640.65</v>
      </c>
      <c r="G96" s="145">
        <v>14032640.65</v>
      </c>
      <c r="H96" s="79">
        <f>+F96-G96</f>
        <v>0</v>
      </c>
    </row>
    <row r="97" spans="1:10" ht="21" customHeight="1" x14ac:dyDescent="0.25">
      <c r="A97" s="2"/>
      <c r="B97" s="129"/>
      <c r="C97" s="50"/>
      <c r="D97" s="123" t="s">
        <v>79</v>
      </c>
      <c r="E97" s="123"/>
      <c r="F97" s="145">
        <v>28571428.57</v>
      </c>
      <c r="G97" s="145">
        <v>28571428.57</v>
      </c>
      <c r="H97" s="79">
        <f>+F97-G97</f>
        <v>0</v>
      </c>
    </row>
    <row r="98" spans="1:10" ht="21" customHeight="1" x14ac:dyDescent="0.25">
      <c r="A98" s="2"/>
      <c r="B98" s="129"/>
      <c r="C98" s="50"/>
      <c r="D98" s="123" t="s">
        <v>80</v>
      </c>
      <c r="E98" s="123"/>
      <c r="F98" s="146">
        <v>3612918.47</v>
      </c>
      <c r="G98" s="146">
        <v>3612918.47</v>
      </c>
      <c r="H98" s="102">
        <f>+F98-G98</f>
        <v>0</v>
      </c>
    </row>
    <row r="99" spans="1:10" ht="11.25" customHeight="1" x14ac:dyDescent="0.25">
      <c r="A99" s="2"/>
      <c r="B99" s="129"/>
      <c r="C99" s="50"/>
      <c r="D99" s="123"/>
      <c r="E99" s="123"/>
      <c r="F99" s="145"/>
      <c r="G99" s="145"/>
      <c r="H99" s="82"/>
    </row>
    <row r="100" spans="1:10" ht="21" customHeight="1" x14ac:dyDescent="0.3">
      <c r="A100" s="2"/>
      <c r="B100" s="129"/>
      <c r="C100" s="40" t="s">
        <v>109</v>
      </c>
      <c r="D100" s="123"/>
      <c r="E100" s="123"/>
      <c r="F100" s="144">
        <f>+F101</f>
        <v>1488764</v>
      </c>
      <c r="G100" s="144">
        <f>+G101</f>
        <v>1488764</v>
      </c>
      <c r="H100" s="147">
        <f>+F100-G100</f>
        <v>0</v>
      </c>
    </row>
    <row r="101" spans="1:10" ht="21" customHeight="1" x14ac:dyDescent="0.25">
      <c r="A101" s="2"/>
      <c r="B101" s="129"/>
      <c r="C101" s="50"/>
      <c r="D101" s="123" t="s">
        <v>110</v>
      </c>
      <c r="E101" s="123"/>
      <c r="F101" s="145">
        <v>1488764</v>
      </c>
      <c r="G101" s="145">
        <v>1488764</v>
      </c>
      <c r="H101" s="148">
        <f>+F101-G101</f>
        <v>0</v>
      </c>
    </row>
    <row r="102" spans="1:10" ht="11.25" customHeight="1" x14ac:dyDescent="0.25">
      <c r="A102" s="2"/>
      <c r="B102" s="129"/>
      <c r="C102" s="50"/>
      <c r="D102" s="50"/>
      <c r="E102" s="121"/>
      <c r="F102" s="149"/>
      <c r="G102" s="149"/>
      <c r="H102" s="52"/>
    </row>
    <row r="103" spans="1:10" ht="21" customHeight="1" x14ac:dyDescent="0.3">
      <c r="A103" s="2"/>
      <c r="B103" s="120" t="s">
        <v>11</v>
      </c>
      <c r="C103" s="40"/>
      <c r="D103" s="40"/>
      <c r="E103" s="121"/>
      <c r="F103" s="55">
        <f t="shared" ref="F103:H103" si="35">SUM(F104:F107)</f>
        <v>112869763.95</v>
      </c>
      <c r="G103" s="55">
        <f t="shared" ref="G103" si="36">SUM(G104:G107)</f>
        <v>112889763.95</v>
      </c>
      <c r="H103" s="55">
        <f t="shared" si="35"/>
        <v>-20000</v>
      </c>
      <c r="I103" s="60"/>
    </row>
    <row r="104" spans="1:10" ht="21" customHeight="1" x14ac:dyDescent="0.25">
      <c r="A104" s="2"/>
      <c r="B104" s="129"/>
      <c r="C104" s="123" t="s">
        <v>81</v>
      </c>
      <c r="D104" s="46"/>
      <c r="E104" s="123"/>
      <c r="F104" s="150">
        <v>53212094.259999998</v>
      </c>
      <c r="G104" s="150">
        <v>53212094.259999998</v>
      </c>
      <c r="H104" s="151">
        <f>+F104-G104</f>
        <v>0</v>
      </c>
    </row>
    <row r="105" spans="1:10" ht="21" customHeight="1" x14ac:dyDescent="0.25">
      <c r="A105" s="2"/>
      <c r="B105" s="129"/>
      <c r="C105" s="123" t="s">
        <v>82</v>
      </c>
      <c r="D105" s="46"/>
      <c r="E105" s="123"/>
      <c r="F105" s="150">
        <f>50356324.84-1148158.07</f>
        <v>49208166.770000003</v>
      </c>
      <c r="G105" s="150">
        <f>50356324.84-1148158.07</f>
        <v>49208166.770000003</v>
      </c>
      <c r="H105" s="151">
        <f>+F105-G105</f>
        <v>0</v>
      </c>
    </row>
    <row r="106" spans="1:10" ht="21" customHeight="1" x14ac:dyDescent="0.25">
      <c r="A106" s="2"/>
      <c r="B106" s="129"/>
      <c r="C106" s="123" t="s">
        <v>104</v>
      </c>
      <c r="D106" s="46"/>
      <c r="E106" s="123"/>
      <c r="F106" s="150">
        <v>10449502.92</v>
      </c>
      <c r="G106" s="150">
        <v>10469502.92</v>
      </c>
      <c r="H106" s="151">
        <f>+F106-G106</f>
        <v>-20000</v>
      </c>
    </row>
    <row r="107" spans="1:10" ht="21" hidden="1" customHeight="1" x14ac:dyDescent="0.25">
      <c r="A107" s="2"/>
      <c r="B107" s="129"/>
      <c r="C107" s="123" t="s">
        <v>114</v>
      </c>
      <c r="D107" s="46"/>
      <c r="E107" s="123"/>
      <c r="F107" s="59">
        <v>0</v>
      </c>
      <c r="G107" s="59">
        <v>0</v>
      </c>
      <c r="H107" s="43">
        <f>+F107-G107</f>
        <v>0</v>
      </c>
    </row>
    <row r="108" spans="1:10" ht="11.25" customHeight="1" x14ac:dyDescent="0.25">
      <c r="A108" s="2"/>
      <c r="B108" s="129"/>
      <c r="C108" s="50"/>
      <c r="D108" s="50"/>
      <c r="E108" s="121"/>
      <c r="F108" s="149"/>
      <c r="G108" s="149"/>
      <c r="H108" s="149"/>
      <c r="J108" s="1"/>
    </row>
    <row r="109" spans="1:10" ht="21" customHeight="1" x14ac:dyDescent="0.3">
      <c r="A109" s="2"/>
      <c r="B109" s="120" t="s">
        <v>12</v>
      </c>
      <c r="C109" s="40"/>
      <c r="D109" s="40"/>
      <c r="E109" s="121"/>
      <c r="F109" s="152">
        <f t="shared" ref="F109:H109" si="37">F110+F111</f>
        <v>-227282233.14999998</v>
      </c>
      <c r="G109" s="152">
        <f t="shared" ref="G109" si="38">G110+G111</f>
        <v>-227030769.83999997</v>
      </c>
      <c r="H109" s="152">
        <f t="shared" si="37"/>
        <v>-251463.31</v>
      </c>
    </row>
    <row r="110" spans="1:10" ht="21" customHeight="1" x14ac:dyDescent="0.25">
      <c r="A110" s="2"/>
      <c r="B110" s="129"/>
      <c r="C110" s="123" t="s">
        <v>85</v>
      </c>
      <c r="D110" s="46"/>
      <c r="E110" s="123"/>
      <c r="F110" s="150">
        <v>-226700876.63999999</v>
      </c>
      <c r="G110" s="150">
        <v>-226720876.63999999</v>
      </c>
      <c r="H110" s="151">
        <f>+F110-G110</f>
        <v>20000</v>
      </c>
    </row>
    <row r="111" spans="1:10" ht="21" customHeight="1" x14ac:dyDescent="0.25">
      <c r="A111" s="2"/>
      <c r="B111" s="129"/>
      <c r="C111" s="123" t="s">
        <v>83</v>
      </c>
      <c r="D111" s="46"/>
      <c r="E111" s="123"/>
      <c r="F111" s="61">
        <v>-581356.51</v>
      </c>
      <c r="G111" s="61">
        <v>-309893.2</v>
      </c>
      <c r="H111" s="49">
        <f>+F111-G111</f>
        <v>-271463.31</v>
      </c>
      <c r="I111" s="44"/>
    </row>
    <row r="112" spans="1:10" ht="21" customHeight="1" x14ac:dyDescent="0.3">
      <c r="A112" s="2"/>
      <c r="B112" s="133"/>
      <c r="C112" s="134"/>
      <c r="D112" s="134"/>
      <c r="E112" s="153" t="s">
        <v>13</v>
      </c>
      <c r="F112" s="37">
        <f t="shared" ref="F112:H112" si="39">F83+F103+F109</f>
        <v>8389668.7100000381</v>
      </c>
      <c r="G112" s="37">
        <f t="shared" ref="G112" si="40">G83+G103+G109</f>
        <v>8440808.1900000274</v>
      </c>
      <c r="H112" s="37">
        <f t="shared" si="39"/>
        <v>-51139.480000001786</v>
      </c>
    </row>
    <row r="113" spans="1:8" ht="15.75" x14ac:dyDescent="0.25">
      <c r="A113" s="2"/>
      <c r="B113" s="129"/>
      <c r="C113" s="50"/>
      <c r="D113" s="50"/>
      <c r="E113" s="121"/>
      <c r="F113" s="52"/>
      <c r="G113" s="52"/>
      <c r="H113" s="154"/>
    </row>
    <row r="114" spans="1:8" ht="21" customHeight="1" thickBot="1" x14ac:dyDescent="0.35">
      <c r="A114" s="2"/>
      <c r="B114" s="138" t="s">
        <v>84</v>
      </c>
      <c r="C114" s="139"/>
      <c r="D114" s="139"/>
      <c r="E114" s="155"/>
      <c r="F114" s="156">
        <f>F112+F80</f>
        <v>120610706.93000004</v>
      </c>
      <c r="G114" s="156">
        <f>G112+G80</f>
        <v>120984806.32000002</v>
      </c>
      <c r="H114" s="156">
        <f>H112+H80</f>
        <v>-374099.39000000182</v>
      </c>
    </row>
    <row r="115" spans="1:8" ht="15" x14ac:dyDescent="0.25">
      <c r="A115" s="2"/>
      <c r="B115" s="157"/>
      <c r="C115" s="157"/>
      <c r="D115" s="157"/>
      <c r="E115" s="157"/>
      <c r="F115" s="157"/>
      <c r="G115" s="157"/>
      <c r="H115" s="157"/>
    </row>
    <row r="116" spans="1:8" ht="15" x14ac:dyDescent="0.25">
      <c r="A116" s="2"/>
      <c r="B116" s="157"/>
      <c r="C116" s="157"/>
      <c r="D116" s="157"/>
      <c r="E116" s="157"/>
      <c r="F116" s="157"/>
      <c r="G116" s="157"/>
      <c r="H116" s="157"/>
    </row>
    <row r="117" spans="1:8" ht="15" x14ac:dyDescent="0.25">
      <c r="A117" s="2"/>
      <c r="B117" s="157"/>
      <c r="C117" s="157"/>
      <c r="D117" s="157"/>
      <c r="E117" s="157"/>
      <c r="F117" s="157"/>
      <c r="G117" s="157"/>
      <c r="H117" s="157"/>
    </row>
    <row r="118" spans="1:8" ht="15" x14ac:dyDescent="0.25">
      <c r="A118" s="2"/>
      <c r="B118" s="157"/>
      <c r="C118" s="157"/>
      <c r="D118" s="157"/>
      <c r="E118" s="157"/>
      <c r="F118" s="157"/>
      <c r="G118" s="157"/>
      <c r="H118" s="157"/>
    </row>
    <row r="119" spans="1:8" ht="15" x14ac:dyDescent="0.25">
      <c r="A119" s="2"/>
      <c r="B119" s="3"/>
      <c r="C119" s="3"/>
      <c r="D119" s="3"/>
      <c r="E119" s="3"/>
      <c r="F119" s="158"/>
      <c r="G119" s="158"/>
      <c r="H119" s="158"/>
    </row>
    <row r="120" spans="1:8" s="160" customFormat="1" ht="21.75" customHeight="1" x14ac:dyDescent="0.3">
      <c r="A120" s="159"/>
      <c r="B120" s="290" t="s">
        <v>137</v>
      </c>
      <c r="C120" s="290"/>
      <c r="D120" s="290"/>
      <c r="E120" s="290"/>
      <c r="F120" s="290"/>
      <c r="G120" s="290"/>
      <c r="H120" s="290"/>
    </row>
    <row r="121" spans="1:8" ht="15" x14ac:dyDescent="0.25">
      <c r="A121" s="2"/>
      <c r="B121" s="3"/>
      <c r="C121" s="3"/>
      <c r="D121" s="3"/>
      <c r="E121" s="3"/>
      <c r="F121" s="158"/>
      <c r="G121" s="158"/>
      <c r="H121" s="158"/>
    </row>
    <row r="122" spans="1:8" ht="15" x14ac:dyDescent="0.25">
      <c r="A122" s="2"/>
      <c r="B122" s="3"/>
      <c r="C122" s="3"/>
      <c r="D122" s="3"/>
      <c r="E122" s="3"/>
      <c r="F122" s="158"/>
      <c r="G122" s="158"/>
      <c r="H122" s="158"/>
    </row>
    <row r="123" spans="1:8" ht="15" x14ac:dyDescent="0.25">
      <c r="A123" s="2"/>
      <c r="B123" s="3"/>
      <c r="C123" s="3"/>
      <c r="D123" s="3"/>
      <c r="E123" s="3"/>
      <c r="F123" s="3"/>
      <c r="G123" s="3"/>
      <c r="H123" s="3"/>
    </row>
    <row r="124" spans="1:8" x14ac:dyDescent="0.2">
      <c r="A124" s="2"/>
      <c r="B124" s="2"/>
      <c r="C124" s="2"/>
      <c r="D124" s="2"/>
      <c r="E124" s="2"/>
      <c r="F124" s="161"/>
      <c r="G124" s="2"/>
      <c r="H124" s="2"/>
    </row>
    <row r="125" spans="1:8" x14ac:dyDescent="0.2">
      <c r="A125" s="2"/>
      <c r="B125" s="2"/>
      <c r="C125" s="2"/>
      <c r="D125" s="2"/>
      <c r="E125" s="2"/>
      <c r="F125" s="2"/>
      <c r="G125" s="2"/>
      <c r="H125" s="2"/>
    </row>
    <row r="126" spans="1:8" x14ac:dyDescent="0.2">
      <c r="A126" s="2"/>
      <c r="B126" s="2"/>
      <c r="C126" s="2"/>
      <c r="D126" s="2"/>
      <c r="E126" s="2"/>
      <c r="F126" s="2"/>
      <c r="G126" s="2"/>
      <c r="H126" s="2"/>
    </row>
    <row r="127" spans="1:8" x14ac:dyDescent="0.2">
      <c r="A127" s="2"/>
      <c r="B127" s="2"/>
      <c r="C127" s="2"/>
      <c r="D127" s="2"/>
      <c r="E127" s="2"/>
      <c r="F127" s="2"/>
      <c r="G127" s="2"/>
      <c r="H127" s="2"/>
    </row>
    <row r="128" spans="1:8" x14ac:dyDescent="0.2">
      <c r="A128" s="2"/>
      <c r="B128" s="2"/>
      <c r="C128" s="2"/>
      <c r="D128" s="2"/>
      <c r="E128" s="2"/>
      <c r="F128" s="2"/>
      <c r="G128" s="2"/>
      <c r="H128" s="2"/>
    </row>
    <row r="129" spans="1:8" x14ac:dyDescent="0.2">
      <c r="A129" s="2"/>
      <c r="B129" s="2"/>
      <c r="C129" s="2"/>
      <c r="D129" s="2"/>
      <c r="E129" s="2"/>
      <c r="F129" s="2"/>
      <c r="G129" s="2"/>
      <c r="H129" s="2"/>
    </row>
    <row r="130" spans="1:8" x14ac:dyDescent="0.2">
      <c r="A130" s="2"/>
      <c r="B130" s="2"/>
      <c r="C130" s="2"/>
      <c r="D130" s="2"/>
      <c r="E130" s="2"/>
      <c r="F130" s="2"/>
      <c r="G130" s="2"/>
      <c r="H130" s="256"/>
    </row>
    <row r="131" spans="1:8" x14ac:dyDescent="0.2">
      <c r="A131" s="2"/>
      <c r="B131" s="2"/>
      <c r="C131" s="2"/>
      <c r="D131" s="2"/>
      <c r="E131" s="2"/>
      <c r="F131" s="2"/>
      <c r="G131" s="2"/>
      <c r="H131" s="2"/>
    </row>
    <row r="132" spans="1:8" x14ac:dyDescent="0.2">
      <c r="A132" s="2"/>
      <c r="B132" s="2"/>
      <c r="C132" s="2"/>
      <c r="D132" s="2"/>
      <c r="E132" s="2"/>
      <c r="F132" s="2"/>
      <c r="G132" s="2"/>
      <c r="H132" s="257"/>
    </row>
    <row r="133" spans="1:8" x14ac:dyDescent="0.2">
      <c r="A133" s="2"/>
      <c r="B133" s="2"/>
      <c r="C133" s="2"/>
      <c r="D133" s="2"/>
      <c r="E133" s="2"/>
      <c r="F133" s="2"/>
      <c r="G133" s="2"/>
      <c r="H133" s="2"/>
    </row>
    <row r="134" spans="1:8" x14ac:dyDescent="0.2">
      <c r="A134" s="2"/>
      <c r="B134" s="2"/>
      <c r="C134" s="2"/>
      <c r="D134" s="2"/>
      <c r="E134" s="2"/>
      <c r="F134" s="2"/>
      <c r="G134" s="2"/>
      <c r="H134" s="2"/>
    </row>
    <row r="135" spans="1:8" x14ac:dyDescent="0.2">
      <c r="A135" s="2"/>
      <c r="B135" s="2"/>
      <c r="C135" s="2"/>
      <c r="D135" s="2"/>
      <c r="E135" s="2"/>
      <c r="F135" s="2"/>
      <c r="G135" s="2"/>
      <c r="H135" s="2"/>
    </row>
    <row r="136" spans="1:8" x14ac:dyDescent="0.2">
      <c r="A136" s="2"/>
      <c r="B136" s="2"/>
      <c r="C136" s="2"/>
      <c r="D136" s="2"/>
      <c r="E136" s="2"/>
      <c r="F136" s="2"/>
      <c r="G136" s="2"/>
      <c r="H136" s="2"/>
    </row>
    <row r="137" spans="1:8" x14ac:dyDescent="0.2">
      <c r="A137" s="2"/>
      <c r="B137" s="2"/>
      <c r="C137" s="2"/>
      <c r="D137" s="2"/>
      <c r="E137" s="2"/>
      <c r="F137" s="2"/>
      <c r="G137" s="2"/>
      <c r="H137" s="2"/>
    </row>
    <row r="138" spans="1:8" x14ac:dyDescent="0.2">
      <c r="A138" s="2"/>
      <c r="B138" s="2"/>
      <c r="C138" s="2"/>
      <c r="D138" s="2"/>
      <c r="E138" s="2"/>
      <c r="F138" s="2"/>
      <c r="G138" s="2"/>
      <c r="H138" s="2"/>
    </row>
    <row r="139" spans="1:8" x14ac:dyDescent="0.2">
      <c r="A139" s="2"/>
      <c r="B139" s="2"/>
      <c r="C139" s="2"/>
      <c r="D139" s="2"/>
      <c r="E139" s="2"/>
      <c r="F139" s="2"/>
      <c r="G139" s="2"/>
      <c r="H139" s="2"/>
    </row>
    <row r="140" spans="1:8" x14ac:dyDescent="0.2">
      <c r="A140" s="2"/>
      <c r="B140" s="2"/>
      <c r="C140" s="2"/>
      <c r="D140" s="2"/>
      <c r="E140" s="2"/>
      <c r="F140" s="2"/>
      <c r="G140" s="2"/>
      <c r="H140" s="2"/>
    </row>
    <row r="141" spans="1:8" x14ac:dyDescent="0.2">
      <c r="A141" s="2"/>
      <c r="B141" s="2"/>
      <c r="C141" s="2"/>
      <c r="D141" s="2"/>
      <c r="E141" s="2"/>
      <c r="F141" s="2"/>
      <c r="G141" s="2"/>
      <c r="H141" s="2"/>
    </row>
    <row r="142" spans="1:8" x14ac:dyDescent="0.2">
      <c r="A142" s="2"/>
      <c r="B142" s="2"/>
      <c r="C142" s="2"/>
      <c r="D142" s="2"/>
      <c r="E142" s="2"/>
      <c r="F142" s="2"/>
      <c r="G142" s="2"/>
      <c r="H142" s="2"/>
    </row>
    <row r="143" spans="1:8" x14ac:dyDescent="0.2">
      <c r="A143" s="2"/>
      <c r="B143" s="2"/>
      <c r="C143" s="2"/>
      <c r="D143" s="2"/>
      <c r="E143" s="2"/>
      <c r="F143" s="2"/>
      <c r="G143" s="2"/>
      <c r="H143" s="2"/>
    </row>
    <row r="144" spans="1:8" x14ac:dyDescent="0.2">
      <c r="A144" s="2"/>
      <c r="B144" s="2"/>
      <c r="C144" s="2"/>
      <c r="D144" s="2"/>
      <c r="E144" s="2"/>
      <c r="F144" s="2"/>
      <c r="G144" s="2"/>
      <c r="H144" s="2"/>
    </row>
  </sheetData>
  <mergeCells count="6">
    <mergeCell ref="B120:H120"/>
    <mergeCell ref="B3:H3"/>
    <mergeCell ref="B2:H2"/>
    <mergeCell ref="B5:H5"/>
    <mergeCell ref="B63:H6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8" fitToHeight="2" orientation="portrait" r:id="rId1"/>
  <headerFooter alignWithMargins="0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Armando Melgar</cp:lastModifiedBy>
  <cp:lastPrinted>2018-10-23T21:39:37Z</cp:lastPrinted>
  <dcterms:created xsi:type="dcterms:W3CDTF">2004-04-13T04:53:39Z</dcterms:created>
  <dcterms:modified xsi:type="dcterms:W3CDTF">2018-10-31T22:26:31Z</dcterms:modified>
</cp:coreProperties>
</file>