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95" windowWidth="10215" windowHeight="10140" tabRatio="663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'Balance-Anexo1'!$B$2:$N$58</definedName>
    <definedName name="_xlnm.Print_Area" localSheetId="2">'Balance-Anexo1A'!$A$2:$H$120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G109" i="5" l="1"/>
  <c r="G105" i="5"/>
  <c r="G103" i="5"/>
  <c r="G100" i="5"/>
  <c r="G95" i="5"/>
  <c r="G84" i="5"/>
  <c r="G83" i="5"/>
  <c r="G76" i="5"/>
  <c r="G72" i="5"/>
  <c r="G58" i="5"/>
  <c r="G51" i="5"/>
  <c r="G48" i="5"/>
  <c r="G45" i="5" s="1"/>
  <c r="G38" i="5"/>
  <c r="G34" i="5"/>
  <c r="G23" i="5" s="1"/>
  <c r="G22" i="5" s="1"/>
  <c r="G29" i="5"/>
  <c r="G24" i="5"/>
  <c r="G19" i="5"/>
  <c r="G14" i="5" s="1"/>
  <c r="D9" i="6" l="1"/>
  <c r="G8" i="5" l="1"/>
  <c r="G66" i="5" l="1"/>
  <c r="G80" i="5" s="1"/>
  <c r="E34" i="6" l="1"/>
  <c r="D34" i="6"/>
  <c r="F35" i="6"/>
  <c r="H30" i="5" l="1"/>
  <c r="H31" i="5"/>
  <c r="H32" i="5"/>
  <c r="E27" i="6" l="1"/>
  <c r="D27" i="6" l="1"/>
  <c r="F27" i="6" s="1"/>
  <c r="F37" i="6" l="1"/>
  <c r="F34" i="6" l="1"/>
  <c r="E17" i="6"/>
  <c r="E9" i="6" l="1"/>
  <c r="F31" i="6"/>
  <c r="G61" i="5" l="1"/>
  <c r="K17" i="1" l="1"/>
  <c r="K16" i="1"/>
  <c r="F105" i="5"/>
  <c r="H105" i="5" s="1"/>
  <c r="K35" i="1"/>
  <c r="K27" i="1"/>
  <c r="K28" i="1"/>
  <c r="K18" i="1"/>
  <c r="H25" i="5"/>
  <c r="H26" i="5"/>
  <c r="H27" i="5"/>
  <c r="K19" i="1"/>
  <c r="F13" i="6"/>
  <c r="F14" i="6"/>
  <c r="H73" i="5"/>
  <c r="H67" i="5"/>
  <c r="H68" i="5"/>
  <c r="H69" i="5"/>
  <c r="H70" i="5"/>
  <c r="H49" i="5"/>
  <c r="F9" i="6"/>
  <c r="H106" i="5"/>
  <c r="H78" i="5"/>
  <c r="E39" i="6"/>
  <c r="H94" i="5"/>
  <c r="K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F72" i="5"/>
  <c r="I27" i="1" s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7" i="6"/>
  <c r="H20" i="5"/>
  <c r="F36" i="6"/>
  <c r="F29" i="6"/>
  <c r="F28" i="6"/>
  <c r="F15" i="6"/>
  <c r="F12" i="6"/>
  <c r="F11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K26" i="1"/>
  <c r="F84" i="5"/>
  <c r="F76" i="5"/>
  <c r="F30" i="6"/>
  <c r="H104" i="5"/>
  <c r="F10" i="6"/>
  <c r="F20" i="6"/>
  <c r="K14" i="1"/>
  <c r="K34" i="1"/>
  <c r="H66" i="5" l="1"/>
  <c r="H100" i="5"/>
  <c r="F83" i="5"/>
  <c r="I34" i="1" s="1"/>
  <c r="F103" i="5"/>
  <c r="I35" i="1" s="1"/>
  <c r="K30" i="1"/>
  <c r="H58" i="5"/>
  <c r="D39" i="6"/>
  <c r="H24" i="5"/>
  <c r="H103" i="5"/>
  <c r="H48" i="5"/>
  <c r="H45" i="5" s="1"/>
  <c r="H95" i="5"/>
  <c r="H29" i="5"/>
  <c r="E23" i="6"/>
  <c r="H34" i="5"/>
  <c r="H76" i="5"/>
  <c r="H38" i="5"/>
  <c r="F17" i="6"/>
  <c r="F23" i="6" s="1"/>
  <c r="H72" i="5"/>
  <c r="H8" i="5"/>
  <c r="D23" i="6"/>
  <c r="F23" i="5"/>
  <c r="F22" i="5" s="1"/>
  <c r="F61" i="5" s="1"/>
  <c r="I28" i="1"/>
  <c r="F80" i="5"/>
  <c r="K15" i="1"/>
  <c r="H19" i="5"/>
  <c r="H14" i="5" s="1"/>
  <c r="H51" i="5"/>
  <c r="H84" i="5"/>
  <c r="F112" i="5" l="1"/>
  <c r="F114" i="5" s="1"/>
  <c r="K21" i="1"/>
  <c r="I30" i="1"/>
  <c r="I39" i="1"/>
  <c r="D42" i="6"/>
  <c r="E42" i="6"/>
  <c r="F39" i="6"/>
  <c r="H83" i="5"/>
  <c r="H80" i="5"/>
  <c r="H23" i="5"/>
  <c r="H22" i="5" s="1"/>
  <c r="H61" i="5" s="1"/>
  <c r="I16" i="1"/>
  <c r="G112" i="5" l="1"/>
  <c r="G114" i="5" s="1"/>
  <c r="H111" i="5"/>
  <c r="K37" i="1"/>
  <c r="I42" i="1"/>
  <c r="I21" i="1"/>
  <c r="F42" i="6"/>
  <c r="H109" i="5" l="1"/>
  <c r="H112" i="5" s="1"/>
  <c r="H114" i="5" s="1"/>
  <c r="K39" i="1"/>
  <c r="K42" i="1" s="1"/>
</calcChain>
</file>

<file path=xl/sharedStrings.xml><?xml version="1.0" encoding="utf-8"?>
<sst xmlns="http://schemas.openxmlformats.org/spreadsheetml/2006/main" count="170" uniqueCount="153">
  <si>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</si>
  <si>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</si>
  <si>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</si>
  <si>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</si>
  <si>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</si>
  <si>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</si>
  <si>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</si>
  <si>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</si>
  <si>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</si>
  <si>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</si>
  <si>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</si>
  <si>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</si>
  <si>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</si>
  <si>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</si>
  <si>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</si>
  <si>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</si>
  <si>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</si>
  <si>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</si>
  <si>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</si>
  <si>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</si>
  <si>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</si>
  <si>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</si>
  <si>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</si>
  <si>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</si>
  <si>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</si>
  <si>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</si>
  <si>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</si>
  <si>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</si>
  <si>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</si>
  <si>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</si>
  <si>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</si>
  <si>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</si>
  <si>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</si>
  <si>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</si>
  <si>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</si>
  <si>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</si>
  <si>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</si>
  <si>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</si>
  <si>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</si>
  <si>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</si>
  <si>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</si>
  <si>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</si>
  <si>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</si>
  <si>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</si>
  <si>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</si>
  <si>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</si>
  <si>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</si>
  <si>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</si>
  <si>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</si>
  <si>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</si>
  <si>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</si>
  <si>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</si>
  <si>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</si>
  <si>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</si>
  <si>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</si>
  <si>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</si>
  <si>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</si>
  <si>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</si>
  <si>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</si>
  <si>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</si>
  <si>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</si>
  <si>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</si>
  <si>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</si>
  <si>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</si>
  <si>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</si>
  <si>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</si>
  <si>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</si>
  <si>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</si>
  <si>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</si>
  <si>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</si>
  <si>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</si>
  <si>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</si>
  <si>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</si>
  <si>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</si>
  <si>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</si>
  <si>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</si>
  <si>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</si>
  <si>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</si>
  <si>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</si>
  <si>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</si>
  <si>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</si>
  <si>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</si>
  <si>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</si>
  <si>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</si>
  <si>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</si>
  <si>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</si>
  <si>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</si>
  <si>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</si>
  <si>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</si>
  <si>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</si>
  <si>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</si>
  <si>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</si>
  <si>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</si>
  <si>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</si>
  <si>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</si>
  <si>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</si>
  <si>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</si>
  <si>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</si>
  <si>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</si>
  <si>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</si>
  <si>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</si>
  <si>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</si>
  <si>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</si>
  <si>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</si>
  <si>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</si>
  <si>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</si>
  <si>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</si>
  <si>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</si>
  <si>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</si>
  <si>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</si>
  <si>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</si>
  <si>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</si>
  <si>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</si>
  <si>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</si>
  <si>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</si>
  <si>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</si>
  <si>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</si>
  <si>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</si>
  <si>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</si>
  <si>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</si>
  <si>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</si>
  <si>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</si>
  <si>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</si>
  <si>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</si>
  <si>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</si>
  <si>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</si>
  <si>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</si>
  <si>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</si>
  <si>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</si>
  <si>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</si>
  <si>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>Resultados del Mes</t>
  </si>
  <si>
    <t xml:space="preserve">GASTOS DE OPERACIÓN </t>
  </si>
  <si>
    <t xml:space="preserve">Gastos de Funcionamiento </t>
  </si>
  <si>
    <t xml:space="preserve">Gestión de Recuperación y Comercialización </t>
  </si>
  <si>
    <r>
      <t xml:space="preserve">OTROS GASTOS </t>
    </r>
    <r>
      <rPr>
        <b/>
        <sz val="10"/>
        <rFont val="Calibri"/>
        <family val="2"/>
      </rPr>
      <t xml:space="preserve"> </t>
    </r>
  </si>
  <si>
    <t xml:space="preserve">Otros Ingresos </t>
  </si>
  <si>
    <t xml:space="preserve">INGRESOS DE OPERACIÓN </t>
  </si>
  <si>
    <t xml:space="preserve">Presidente                           Gerente General                        Jefe Sección Contabilidad y Finanzas </t>
  </si>
  <si>
    <t xml:space="preserve"> Presidente                       Gerente General                          Jefe Sección Contabilidad y Finanzas</t>
  </si>
  <si>
    <t>Presidente                               Gerente General                            Jefe Sección Contabilidad y Finanzas</t>
  </si>
  <si>
    <t xml:space="preserve">Cuentas por pagar </t>
  </si>
  <si>
    <t xml:space="preserve">Obligaciones con Banco Central de Reserva </t>
  </si>
  <si>
    <r>
      <t>Otros Pasivos</t>
    </r>
    <r>
      <rPr>
        <sz val="9"/>
        <rFont val="Calibri"/>
        <family val="2"/>
      </rPr>
      <t xml:space="preserve"> </t>
    </r>
  </si>
  <si>
    <t xml:space="preserve">Patrimonio:   </t>
  </si>
  <si>
    <r>
      <t xml:space="preserve">Efectivo y Equivalentes </t>
    </r>
    <r>
      <rPr>
        <sz val="9"/>
        <color indexed="8"/>
        <rFont val="Calibri"/>
        <family val="2"/>
      </rPr>
      <t xml:space="preserve"> </t>
    </r>
  </si>
  <si>
    <t xml:space="preserve">Inversiones Financieras   </t>
  </si>
  <si>
    <r>
      <t xml:space="preserve">Cartera de Préstamos - netos  </t>
    </r>
    <r>
      <rPr>
        <sz val="9"/>
        <color indexed="8"/>
        <rFont val="Calibri"/>
        <family val="2"/>
      </rPr>
      <t xml:space="preserve"> </t>
    </r>
  </si>
  <si>
    <t xml:space="preserve">Activos extraordinarios - neto   </t>
  </si>
  <si>
    <t xml:space="preserve">Otros Activos </t>
  </si>
  <si>
    <r>
      <t xml:space="preserve">Propiedad, Planta y Equipo - neto </t>
    </r>
    <r>
      <rPr>
        <sz val="9"/>
        <color indexed="8"/>
        <rFont val="Calibri"/>
        <family val="2"/>
      </rPr>
      <t xml:space="preserve"> </t>
    </r>
  </si>
  <si>
    <t>Mayo 2018</t>
  </si>
  <si>
    <t>Junio 2018</t>
  </si>
  <si>
    <t>Al 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</si>
</sst>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87">
    <xf numFmtId="0" fontId="0" fillId="0" borderId="0" xfId="0"/>
    <xf numFmtId="43" fontId="11" fillId="0" borderId="0" xfId="1" applyFo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2" fillId="0" borderId="9" xfId="0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49" fontId="15" fillId="0" borderId="0" xfId="0" applyNumberFormat="1" applyFont="1" applyFill="1" applyBorder="1" applyAlignment="1">
      <alignment horizontal="center"/>
    </xf>
    <xf numFmtId="17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2" fillId="0" borderId="16" xfId="0" applyFont="1" applyFill="1" applyBorder="1"/>
    <xf numFmtId="0" fontId="11" fillId="0" borderId="0" xfId="0" applyFont="1"/>
    <xf numFmtId="165" fontId="13" fillId="0" borderId="24" xfId="0" applyNumberFormat="1" applyFont="1" applyFill="1" applyBorder="1"/>
    <xf numFmtId="165" fontId="13" fillId="0" borderId="18" xfId="0" applyNumberFormat="1" applyFont="1" applyFill="1" applyBorder="1"/>
    <xf numFmtId="165" fontId="13" fillId="0" borderId="25" xfId="0" applyNumberFormat="1" applyFont="1" applyFill="1" applyBorder="1"/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45" xfId="0" applyNumberFormat="1" applyFont="1" applyFill="1" applyBorder="1" applyAlignment="1" applyProtection="1">
      <alignment horizontal="center" vertical="center" wrapText="1"/>
    </xf>
    <xf numFmtId="165" fontId="13" fillId="0" borderId="28" xfId="0" applyNumberFormat="1" applyFont="1" applyFill="1" applyBorder="1" applyAlignment="1" applyProtection="1">
      <alignment horizontal="centerContinuous"/>
    </xf>
    <xf numFmtId="165" fontId="13" fillId="0" borderId="0" xfId="0" applyNumberFormat="1" applyFont="1" applyFill="1" applyBorder="1" applyAlignment="1" applyProtection="1">
      <alignment horizontal="centerContinuous"/>
    </xf>
    <xf numFmtId="165" fontId="13" fillId="0" borderId="29" xfId="0" applyNumberFormat="1" applyFont="1" applyFill="1" applyBorder="1" applyAlignment="1">
      <alignment horizontal="centerContinuous"/>
    </xf>
    <xf numFmtId="165" fontId="13" fillId="0" borderId="23" xfId="0" applyNumberFormat="1" applyFont="1" applyFill="1" applyBorder="1" applyAlignment="1" applyProtection="1">
      <alignment horizontal="centerContinuous" vertical="center"/>
    </xf>
    <xf numFmtId="166" fontId="14" fillId="0" borderId="30" xfId="0" applyNumberFormat="1" applyFont="1" applyFill="1" applyBorder="1" applyAlignment="1" applyProtection="1">
      <alignment horizontal="centerContinuous" vertical="center"/>
    </xf>
    <xf numFmtId="165" fontId="13" fillId="0" borderId="22" xfId="0" applyNumberFormat="1" applyFont="1" applyFill="1" applyBorder="1" applyAlignment="1" applyProtection="1">
      <alignment horizontal="centerContinuous" vertical="center"/>
    </xf>
    <xf numFmtId="165" fontId="21" fillId="0" borderId="9" xfId="0" applyNumberFormat="1" applyFont="1" applyFill="1" applyBorder="1" applyAlignment="1" applyProtection="1">
      <alignment horizontal="left"/>
    </xf>
    <xf numFmtId="165" fontId="22" fillId="0" borderId="10" xfId="0" applyNumberFormat="1" applyFont="1" applyFill="1" applyBorder="1" applyAlignment="1" applyProtection="1">
      <alignment horizontal="left"/>
    </xf>
    <xf numFmtId="165" fontId="14" fillId="0" borderId="11" xfId="0" applyNumberFormat="1" applyFont="1" applyFill="1" applyBorder="1"/>
    <xf numFmtId="165" fontId="19" fillId="0" borderId="23" xfId="0" applyNumberFormat="1" applyFont="1" applyFill="1" applyBorder="1" applyProtection="1"/>
    <xf numFmtId="165" fontId="22" fillId="0" borderId="12" xfId="0" applyNumberFormat="1" applyFont="1" applyFill="1" applyBorder="1" applyAlignment="1" applyProtection="1">
      <alignment horizontal="left"/>
    </xf>
    <xf numFmtId="165" fontId="18" fillId="0" borderId="29" xfId="0" applyNumberFormat="1" applyFont="1" applyFill="1" applyBorder="1" applyAlignment="1" applyProtection="1">
      <alignment horizontal="left"/>
    </xf>
    <xf numFmtId="165" fontId="22" fillId="0" borderId="0" xfId="0" applyNumberFormat="1" applyFont="1" applyFill="1" applyBorder="1" applyAlignment="1" applyProtection="1">
      <alignment horizontal="left"/>
    </xf>
    <xf numFmtId="165" fontId="14" fillId="0" borderId="13" xfId="0" applyNumberFormat="1" applyFont="1" applyFill="1" applyBorder="1" applyAlignment="1" applyProtection="1">
      <alignment horizontal="left"/>
    </xf>
    <xf numFmtId="165" fontId="18" fillId="0" borderId="19" xfId="0" applyNumberFormat="1" applyFont="1" applyFill="1" applyBorder="1" applyAlignment="1" applyProtection="1">
      <alignment horizontal="right"/>
    </xf>
    <xf numFmtId="165" fontId="18" fillId="0" borderId="29" xfId="0" applyNumberFormat="1" applyFont="1" applyFill="1" applyBorder="1" applyProtection="1"/>
    <xf numFmtId="165" fontId="11" fillId="0" borderId="0" xfId="0" applyNumberFormat="1" applyFont="1"/>
    <xf numFmtId="165" fontId="14" fillId="0" borderId="12" xfId="0" applyNumberFormat="1" applyFont="1" applyFill="1" applyBorder="1"/>
    <xf numFmtId="165" fontId="18" fillId="0" borderId="0" xfId="0" applyNumberFormat="1" applyFont="1" applyFill="1" applyBorder="1"/>
    <xf numFmtId="165" fontId="18" fillId="0" borderId="22" xfId="0" applyNumberFormat="1" applyFont="1" applyFill="1" applyBorder="1" applyAlignment="1" applyProtection="1">
      <alignment horizontal="right"/>
    </xf>
    <xf numFmtId="165" fontId="18" fillId="0" borderId="31" xfId="0" applyNumberFormat="1" applyFont="1" applyFill="1" applyBorder="1" applyProtection="1"/>
    <xf numFmtId="165" fontId="18" fillId="0" borderId="32" xfId="0" applyNumberFormat="1" applyFont="1" applyFill="1" applyBorder="1" applyProtection="1"/>
    <xf numFmtId="165" fontId="14" fillId="0" borderId="0" xfId="0" applyNumberFormat="1" applyFont="1" applyFill="1" applyBorder="1"/>
    <xf numFmtId="165" fontId="14" fillId="0" borderId="13" xfId="0" applyNumberFormat="1" applyFont="1" applyFill="1" applyBorder="1"/>
    <xf numFmtId="165" fontId="14" fillId="0" borderId="19" xfId="0" applyNumberFormat="1" applyFont="1" applyFill="1" applyBorder="1"/>
    <xf numFmtId="165" fontId="14" fillId="0" borderId="29" xfId="0" applyNumberFormat="1" applyFont="1" applyFill="1" applyBorder="1"/>
    <xf numFmtId="165" fontId="21" fillId="0" borderId="12" xfId="0" applyNumberFormat="1" applyFont="1" applyFill="1" applyBorder="1" applyAlignment="1" applyProtection="1">
      <alignment horizontal="left"/>
    </xf>
    <xf numFmtId="165" fontId="19" fillId="0" borderId="22" xfId="0" applyNumberFormat="1" applyFont="1" applyFill="1" applyBorder="1" applyProtection="1"/>
    <xf numFmtId="165" fontId="14" fillId="0" borderId="0" xfId="0" applyNumberFormat="1" applyFont="1" applyFill="1" applyBorder="1" applyAlignment="1" applyProtection="1">
      <alignment horizontal="left"/>
    </xf>
    <xf numFmtId="165" fontId="18" fillId="0" borderId="13" xfId="0" applyNumberFormat="1" applyFont="1" applyFill="1" applyBorder="1" applyAlignment="1" applyProtection="1">
      <alignment horizontal="left"/>
    </xf>
    <xf numFmtId="165" fontId="18" fillId="0" borderId="19" xfId="0" applyNumberFormat="1" applyFont="1" applyFill="1" applyBorder="1" applyProtection="1"/>
    <xf numFmtId="43" fontId="11" fillId="0" borderId="0" xfId="0" applyNumberFormat="1" applyFont="1"/>
    <xf numFmtId="165" fontId="18" fillId="0" borderId="22" xfId="0" applyNumberFormat="1" applyFont="1" applyFill="1" applyBorder="1" applyProtection="1"/>
    <xf numFmtId="165" fontId="18" fillId="0" borderId="33" xfId="0" applyNumberFormat="1" applyFont="1" applyFill="1" applyBorder="1" applyProtection="1"/>
    <xf numFmtId="165" fontId="23" fillId="0" borderId="0" xfId="0" applyNumberFormat="1" applyFont="1" applyFill="1" applyBorder="1" applyAlignment="1" applyProtection="1">
      <alignment horizontal="left"/>
    </xf>
    <xf numFmtId="165" fontId="23" fillId="0" borderId="13" xfId="0" applyNumberFormat="1" applyFont="1" applyFill="1" applyBorder="1" applyAlignment="1" applyProtection="1">
      <alignment horizontal="left"/>
    </xf>
    <xf numFmtId="165" fontId="18" fillId="0" borderId="22" xfId="1" applyNumberFormat="1" applyFont="1" applyFill="1" applyBorder="1" applyProtection="1"/>
    <xf numFmtId="165" fontId="14" fillId="0" borderId="19" xfId="0" applyNumberFormat="1" applyFont="1" applyFill="1" applyBorder="1" applyProtection="1"/>
    <xf numFmtId="165" fontId="14" fillId="0" borderId="29" xfId="0" applyNumberFormat="1" applyFont="1" applyFill="1" applyBorder="1" applyProtection="1"/>
    <xf numFmtId="165" fontId="19" fillId="0" borderId="19" xfId="0" applyNumberFormat="1" applyFont="1" applyFill="1" applyBorder="1" applyProtection="1"/>
    <xf numFmtId="165" fontId="19" fillId="0" borderId="12" xfId="0" applyNumberFormat="1" applyFont="1" applyFill="1" applyBorder="1"/>
    <xf numFmtId="165" fontId="14" fillId="0" borderId="29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11" fillId="0" borderId="13" xfId="0" applyFont="1" applyFill="1" applyBorder="1"/>
    <xf numFmtId="165" fontId="24" fillId="0" borderId="27" xfId="0" applyNumberFormat="1" applyFont="1" applyFill="1" applyBorder="1" applyProtection="1"/>
    <xf numFmtId="0" fontId="11" fillId="0" borderId="34" xfId="0" applyFont="1" applyFill="1" applyBorder="1"/>
    <xf numFmtId="165" fontId="24" fillId="0" borderId="35" xfId="0" applyNumberFormat="1" applyFont="1" applyFill="1" applyBorder="1" applyProtection="1"/>
    <xf numFmtId="165" fontId="18" fillId="0" borderId="29" xfId="0" applyNumberFormat="1" applyFont="1" applyFill="1" applyBorder="1" applyAlignment="1" applyProtection="1">
      <alignment horizontal="right"/>
    </xf>
    <xf numFmtId="165" fontId="18" fillId="0" borderId="13" xfId="0" applyNumberFormat="1" applyFont="1" applyFill="1" applyBorder="1" applyProtection="1"/>
    <xf numFmtId="165" fontId="18" fillId="0" borderId="36" xfId="0" applyNumberFormat="1" applyFont="1" applyFill="1" applyBorder="1" applyAlignment="1" applyProtection="1">
      <alignment horizontal="right"/>
    </xf>
    <xf numFmtId="165" fontId="18" fillId="0" borderId="36" xfId="0" applyNumberFormat="1" applyFont="1" applyFill="1" applyBorder="1" applyProtection="1"/>
    <xf numFmtId="165" fontId="18" fillId="0" borderId="37" xfId="0" applyNumberFormat="1" applyFont="1" applyFill="1" applyBorder="1" applyProtection="1"/>
    <xf numFmtId="165" fontId="18" fillId="0" borderId="17" xfId="0" applyNumberFormat="1" applyFont="1" applyFill="1" applyBorder="1" applyProtection="1"/>
    <xf numFmtId="165" fontId="18" fillId="0" borderId="38" xfId="0" applyNumberFormat="1" applyFont="1" applyFill="1" applyBorder="1" applyProtection="1"/>
    <xf numFmtId="165" fontId="18" fillId="0" borderId="34" xfId="0" applyNumberFormat="1" applyFont="1" applyFill="1" applyBorder="1" applyProtection="1"/>
    <xf numFmtId="165" fontId="18" fillId="0" borderId="0" xfId="0" applyNumberFormat="1" applyFont="1" applyFill="1" applyBorder="1" applyAlignment="1" applyProtection="1">
      <alignment horizontal="left"/>
    </xf>
    <xf numFmtId="165" fontId="18" fillId="0" borderId="16" xfId="0" applyNumberFormat="1" applyFont="1" applyFill="1" applyBorder="1" applyProtection="1"/>
    <xf numFmtId="165" fontId="18" fillId="0" borderId="39" xfId="0" applyNumberFormat="1" applyFont="1" applyFill="1" applyBorder="1" applyProtection="1"/>
    <xf numFmtId="165" fontId="19" fillId="0" borderId="29" xfId="0" applyNumberFormat="1" applyFont="1" applyFill="1" applyBorder="1"/>
    <xf numFmtId="165" fontId="14" fillId="0" borderId="34" xfId="0" applyNumberFormat="1" applyFont="1" applyFill="1" applyBorder="1" applyAlignment="1" applyProtection="1">
      <alignment horizontal="left"/>
    </xf>
    <xf numFmtId="165" fontId="18" fillId="0" borderId="40" xfId="0" applyNumberFormat="1" applyFont="1" applyFill="1" applyBorder="1" applyProtection="1"/>
    <xf numFmtId="165" fontId="18" fillId="0" borderId="31" xfId="0" applyNumberFormat="1" applyFont="1" applyFill="1" applyBorder="1" applyAlignment="1" applyProtection="1">
      <alignment horizontal="right"/>
    </xf>
    <xf numFmtId="165" fontId="22" fillId="0" borderId="13" xfId="0" applyNumberFormat="1" applyFont="1" applyFill="1" applyBorder="1" applyAlignment="1" applyProtection="1">
      <alignment horizontal="left"/>
    </xf>
    <xf numFmtId="165" fontId="24" fillId="0" borderId="27" xfId="0" applyNumberFormat="1" applyFont="1" applyFill="1" applyBorder="1" applyAlignment="1" applyProtection="1">
      <alignment horizontal="right"/>
    </xf>
    <xf numFmtId="165" fontId="19" fillId="0" borderId="27" xfId="0" applyNumberFormat="1" applyFont="1" applyFill="1" applyBorder="1" applyProtection="1"/>
    <xf numFmtId="165" fontId="18" fillId="0" borderId="32" xfId="1" applyNumberFormat="1" applyFont="1" applyFill="1" applyBorder="1" applyProtection="1"/>
    <xf numFmtId="165" fontId="18" fillId="0" borderId="12" xfId="0" applyNumberFormat="1" applyFont="1" applyFill="1" applyBorder="1"/>
    <xf numFmtId="165" fontId="14" fillId="0" borderId="12" xfId="0" applyNumberFormat="1" applyFont="1" applyFill="1" applyBorder="1" applyProtection="1"/>
    <xf numFmtId="165" fontId="14" fillId="0" borderId="36" xfId="0" applyNumberFormat="1" applyFont="1" applyFill="1" applyBorder="1" applyProtection="1"/>
    <xf numFmtId="165" fontId="18" fillId="0" borderId="13" xfId="0" applyNumberFormat="1" applyFont="1" applyFill="1" applyBorder="1"/>
    <xf numFmtId="165" fontId="22" fillId="0" borderId="16" xfId="0" applyNumberFormat="1" applyFont="1" applyFill="1" applyBorder="1" applyAlignment="1" applyProtection="1">
      <alignment horizontal="left"/>
    </xf>
    <xf numFmtId="165" fontId="18" fillId="0" borderId="17" xfId="0" applyNumberFormat="1" applyFont="1" applyFill="1" applyBorder="1"/>
    <xf numFmtId="165" fontId="23" fillId="0" borderId="14" xfId="0" applyNumberFormat="1" applyFont="1" applyFill="1" applyBorder="1" applyAlignment="1" applyProtection="1">
      <alignment horizontal="left"/>
    </xf>
    <xf numFmtId="165" fontId="18" fillId="0" borderId="47" xfId="0" applyNumberFormat="1" applyFont="1" applyFill="1" applyBorder="1" applyProtection="1"/>
    <xf numFmtId="165" fontId="14" fillId="0" borderId="24" xfId="0" applyNumberFormat="1" applyFont="1" applyFill="1" applyBorder="1" applyAlignment="1" applyProtection="1">
      <alignment horizontal="centerContinuous"/>
    </xf>
    <xf numFmtId="165" fontId="14" fillId="0" borderId="18" xfId="0" applyNumberFormat="1" applyFont="1" applyFill="1" applyBorder="1" applyAlignment="1" applyProtection="1">
      <alignment horizontal="centerContinuous"/>
    </xf>
    <xf numFmtId="165" fontId="14" fillId="0" borderId="25" xfId="0" applyNumberFormat="1" applyFont="1" applyFill="1" applyBorder="1" applyAlignment="1">
      <alignment horizontal="centerContinuous"/>
    </xf>
    <xf numFmtId="165" fontId="19" fillId="0" borderId="41" xfId="0" applyNumberFormat="1" applyFont="1" applyFill="1" applyBorder="1" applyProtection="1"/>
    <xf numFmtId="165" fontId="19" fillId="0" borderId="42" xfId="0" applyNumberFormat="1" applyFont="1" applyFill="1" applyBorder="1" applyProtection="1"/>
    <xf numFmtId="165" fontId="14" fillId="0" borderId="0" xfId="0" applyNumberFormat="1" applyFont="1" applyFill="1" applyBorder="1" applyAlignment="1" applyProtection="1">
      <alignment horizontal="centerContinuous"/>
    </xf>
    <xf numFmtId="165" fontId="14" fillId="0" borderId="0" xfId="0" applyNumberFormat="1" applyFont="1" applyFill="1" applyBorder="1" applyAlignment="1">
      <alignment horizontal="centerContinuous"/>
    </xf>
    <xf numFmtId="165" fontId="14" fillId="0" borderId="0" xfId="0" applyNumberFormat="1" applyFont="1" applyFill="1" applyBorder="1" applyProtection="1"/>
    <xf numFmtId="165" fontId="14" fillId="0" borderId="9" xfId="0" applyNumberFormat="1" applyFont="1" applyFill="1" applyBorder="1" applyAlignment="1">
      <alignment horizontal="centerContinuous"/>
    </xf>
    <xf numFmtId="165" fontId="14" fillId="0" borderId="10" xfId="0" applyNumberFormat="1" applyFont="1" applyFill="1" applyBorder="1" applyAlignment="1">
      <alignment horizontal="centerContinuous"/>
    </xf>
    <xf numFmtId="165" fontId="14" fillId="0" borderId="11" xfId="0" applyNumberFormat="1" applyFont="1" applyFill="1" applyBorder="1" applyAlignment="1">
      <alignment horizontal="centerContinuous"/>
    </xf>
    <xf numFmtId="165" fontId="14" fillId="0" borderId="16" xfId="0" applyNumberFormat="1" applyFont="1" applyFill="1" applyBorder="1" applyAlignment="1" applyProtection="1">
      <alignment horizontal="centerContinuous"/>
    </xf>
    <xf numFmtId="165" fontId="14" fillId="0" borderId="14" xfId="0" applyNumberFormat="1" applyFont="1" applyFill="1" applyBorder="1" applyAlignment="1" applyProtection="1">
      <alignment horizontal="centerContinuous"/>
    </xf>
    <xf numFmtId="165" fontId="14" fillId="0" borderId="17" xfId="0" applyNumberFormat="1" applyFont="1" applyFill="1" applyBorder="1" applyAlignment="1">
      <alignment horizontal="centerContinuous"/>
    </xf>
    <xf numFmtId="165" fontId="14" fillId="0" borderId="30" xfId="0" applyNumberFormat="1" applyFont="1" applyFill="1" applyBorder="1" applyAlignment="1" applyProtection="1">
      <alignment horizontal="centerContinuous"/>
    </xf>
    <xf numFmtId="166" fontId="14" fillId="0" borderId="30" xfId="0" applyNumberFormat="1" applyFont="1" applyFill="1" applyBorder="1" applyAlignment="1" applyProtection="1">
      <alignment horizontal="centerContinuous"/>
    </xf>
    <xf numFmtId="165" fontId="14" fillId="0" borderId="33" xfId="0" applyNumberFormat="1" applyFont="1" applyFill="1" applyBorder="1" applyAlignment="1" applyProtection="1">
      <alignment horizontal="center"/>
    </xf>
    <xf numFmtId="165" fontId="21" fillId="0" borderId="28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/>
    <xf numFmtId="165" fontId="22" fillId="0" borderId="28" xfId="0" applyNumberFormat="1" applyFont="1" applyFill="1" applyBorder="1" applyAlignment="1" applyProtection="1">
      <alignment horizontal="left"/>
    </xf>
    <xf numFmtId="165" fontId="18" fillId="0" borderId="0" xfId="0" applyNumberFormat="1" applyFont="1" applyFill="1" applyAlignment="1" applyProtection="1">
      <alignment horizontal="left"/>
    </xf>
    <xf numFmtId="165" fontId="18" fillId="0" borderId="0" xfId="0" applyNumberFormat="1" applyFont="1" applyFill="1"/>
    <xf numFmtId="165" fontId="18" fillId="0" borderId="12" xfId="0" applyNumberFormat="1" applyFont="1" applyFill="1" applyBorder="1" applyProtection="1"/>
    <xf numFmtId="165" fontId="14" fillId="0" borderId="28" xfId="0" applyNumberFormat="1" applyFont="1" applyFill="1" applyBorder="1" applyAlignment="1" applyProtection="1">
      <alignment horizontal="centerContinuous"/>
    </xf>
    <xf numFmtId="165" fontId="14" fillId="0" borderId="16" xfId="0" applyNumberFormat="1" applyFont="1" applyFill="1" applyBorder="1"/>
    <xf numFmtId="165" fontId="14" fillId="0" borderId="37" xfId="0" applyNumberFormat="1" applyFont="1" applyFill="1" applyBorder="1"/>
    <xf numFmtId="165" fontId="14" fillId="0" borderId="28" xfId="0" applyNumberFormat="1" applyFont="1" applyFill="1" applyBorder="1"/>
    <xf numFmtId="165" fontId="18" fillId="0" borderId="45" xfId="0" applyNumberFormat="1" applyFont="1" applyFill="1" applyBorder="1" applyProtection="1"/>
    <xf numFmtId="165" fontId="18" fillId="0" borderId="35" xfId="0" applyNumberFormat="1" applyFont="1" applyFill="1" applyBorder="1" applyProtection="1"/>
    <xf numFmtId="165" fontId="14" fillId="0" borderId="0" xfId="0" applyNumberFormat="1" applyFont="1" applyFill="1" applyAlignment="1" applyProtection="1">
      <alignment horizontal="left"/>
    </xf>
    <xf numFmtId="165" fontId="14" fillId="0" borderId="43" xfId="0" applyNumberFormat="1" applyFont="1" applyFill="1" applyBorder="1"/>
    <xf numFmtId="165" fontId="14" fillId="0" borderId="21" xfId="0" applyNumberFormat="1" applyFont="1" applyFill="1" applyBorder="1"/>
    <xf numFmtId="165" fontId="14" fillId="0" borderId="30" xfId="0" applyNumberFormat="1" applyFont="1" applyFill="1" applyBorder="1" applyAlignment="1" applyProtection="1">
      <alignment horizontal="center"/>
    </xf>
    <xf numFmtId="165" fontId="18" fillId="0" borderId="44" xfId="0" applyNumberFormat="1" applyFont="1" applyFill="1" applyBorder="1"/>
    <xf numFmtId="165" fontId="14" fillId="0" borderId="44" xfId="0" applyNumberFormat="1" applyFont="1" applyFill="1" applyBorder="1"/>
    <xf numFmtId="165" fontId="14" fillId="0" borderId="43" xfId="0" applyNumberFormat="1" applyFont="1" applyFill="1" applyBorder="1" applyAlignment="1" applyProtection="1">
      <alignment horizontal="centerContinuous"/>
    </xf>
    <xf numFmtId="165" fontId="14" fillId="0" borderId="21" xfId="0" applyNumberFormat="1" applyFont="1" applyFill="1" applyBorder="1" applyAlignment="1" applyProtection="1">
      <alignment horizontal="centerContinuous"/>
    </xf>
    <xf numFmtId="165" fontId="14" fillId="0" borderId="30" xfId="0" applyNumberFormat="1" applyFont="1" applyFill="1" applyBorder="1" applyAlignment="1">
      <alignment horizontal="centerContinuous"/>
    </xf>
    <xf numFmtId="165" fontId="18" fillId="0" borderId="23" xfId="0" applyNumberFormat="1" applyFont="1" applyFill="1" applyBorder="1"/>
    <xf numFmtId="165" fontId="14" fillId="0" borderId="23" xfId="0" applyNumberFormat="1" applyFont="1" applyFill="1" applyBorder="1"/>
    <xf numFmtId="165" fontId="19" fillId="0" borderId="45" xfId="0" applyNumberFormat="1" applyFont="1" applyFill="1" applyBorder="1" applyProtection="1"/>
    <xf numFmtId="165" fontId="24" fillId="0" borderId="46" xfId="0" applyNumberFormat="1" applyFont="1" applyFill="1" applyBorder="1" applyProtection="1"/>
    <xf numFmtId="165" fontId="18" fillId="0" borderId="28" xfId="0" applyNumberFormat="1" applyFont="1" applyFill="1" applyBorder="1" applyProtection="1"/>
    <xf numFmtId="165" fontId="18" fillId="0" borderId="46" xfId="0" applyNumberFormat="1" applyFont="1" applyFill="1" applyBorder="1" applyProtection="1"/>
    <xf numFmtId="165" fontId="24" fillId="0" borderId="37" xfId="0" applyNumberFormat="1" applyFont="1" applyFill="1" applyBorder="1" applyProtection="1"/>
    <xf numFmtId="165" fontId="18" fillId="0" borderId="27" xfId="0" applyNumberFormat="1" applyFont="1" applyFill="1" applyBorder="1" applyProtection="1"/>
    <xf numFmtId="165" fontId="14" fillId="0" borderId="20" xfId="0" applyNumberFormat="1" applyFont="1" applyFill="1" applyBorder="1"/>
    <xf numFmtId="165" fontId="18" fillId="0" borderId="19" xfId="1" applyNumberFormat="1" applyFont="1" applyFill="1" applyBorder="1" applyProtection="1"/>
    <xf numFmtId="165" fontId="18" fillId="0" borderId="29" xfId="1" applyNumberFormat="1" applyFont="1" applyFill="1" applyBorder="1" applyProtection="1"/>
    <xf numFmtId="165" fontId="19" fillId="0" borderId="22" xfId="1" applyNumberFormat="1" applyFont="1" applyFill="1" applyBorder="1" applyProtection="1"/>
    <xf numFmtId="165" fontId="14" fillId="0" borderId="21" xfId="0" applyNumberFormat="1" applyFont="1" applyFill="1" applyBorder="1" applyAlignment="1" applyProtection="1">
      <alignment horizontal="center"/>
    </xf>
    <xf numFmtId="165" fontId="14" fillId="0" borderId="32" xfId="0" applyNumberFormat="1" applyFont="1" applyFill="1" applyBorder="1"/>
    <xf numFmtId="165" fontId="14" fillId="0" borderId="21" xfId="0" applyNumberFormat="1" applyFont="1" applyFill="1" applyBorder="1" applyAlignment="1">
      <alignment horizontal="centerContinuous"/>
    </xf>
    <xf numFmtId="165" fontId="19" fillId="0" borderId="48" xfId="0" applyNumberFormat="1" applyFont="1" applyFill="1" applyBorder="1" applyProtection="1"/>
    <xf numFmtId="165" fontId="13" fillId="0" borderId="0" xfId="0" applyNumberFormat="1" applyFont="1" applyFill="1"/>
    <xf numFmtId="39" fontId="12" fillId="0" borderId="0" xfId="0" applyNumberFormat="1" applyFont="1" applyFill="1"/>
    <xf numFmtId="0" fontId="18" fillId="0" borderId="0" xfId="0" applyFont="1" applyFill="1"/>
    <xf numFmtId="0" fontId="18" fillId="0" borderId="0" xfId="0" applyFont="1"/>
    <xf numFmtId="167" fontId="11" fillId="0" borderId="0" xfId="2" applyNumberFormat="1" applyFont="1" applyFill="1"/>
    <xf numFmtId="0" fontId="2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Fill="1" applyBorder="1"/>
    <xf numFmtId="0" fontId="14" fillId="0" borderId="11" xfId="0" applyFont="1" applyFill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165" fontId="14" fillId="0" borderId="36" xfId="0" applyNumberFormat="1" applyFont="1" applyBorder="1"/>
    <xf numFmtId="0" fontId="14" fillId="0" borderId="0" xfId="0" applyFont="1" applyFill="1" applyBorder="1"/>
    <xf numFmtId="0" fontId="26" fillId="0" borderId="0" xfId="0" applyFont="1" applyAlignment="1">
      <alignment horizontal="justify" vertical="center" readingOrder="1"/>
    </xf>
    <xf numFmtId="0" fontId="18" fillId="0" borderId="0" xfId="0" applyFont="1" applyAlignment="1" applyProtection="1">
      <alignment horizontal="left"/>
    </xf>
    <xf numFmtId="165" fontId="18" fillId="0" borderId="36" xfId="0" applyNumberFormat="1" applyFont="1" applyBorder="1" applyProtection="1"/>
    <xf numFmtId="165" fontId="18" fillId="0" borderId="50" xfId="0" applyNumberFormat="1" applyFont="1" applyBorder="1" applyProtection="1"/>
    <xf numFmtId="165" fontId="14" fillId="0" borderId="37" xfId="0" applyNumberFormat="1" applyFont="1" applyBorder="1" applyProtection="1"/>
    <xf numFmtId="165" fontId="14" fillId="0" borderId="32" xfId="0" applyNumberFormat="1" applyFont="1" applyFill="1" applyBorder="1" applyProtection="1"/>
    <xf numFmtId="165" fontId="14" fillId="0" borderId="19" xfId="0" applyNumberFormat="1" applyFont="1" applyBorder="1"/>
    <xf numFmtId="0" fontId="14" fillId="0" borderId="52" xfId="0" applyFont="1" applyBorder="1"/>
    <xf numFmtId="165" fontId="14" fillId="0" borderId="0" xfId="0" applyNumberFormat="1" applyFont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Fill="1" applyBorder="1"/>
    <xf numFmtId="0" fontId="14" fillId="0" borderId="12" xfId="0" applyFont="1" applyBorder="1"/>
    <xf numFmtId="0" fontId="14" fillId="0" borderId="0" xfId="0" applyFont="1" applyBorder="1"/>
    <xf numFmtId="0" fontId="18" fillId="0" borderId="0" xfId="0" applyFont="1" applyBorder="1" applyAlignment="1" applyProtection="1">
      <alignment horizontal="left"/>
    </xf>
    <xf numFmtId="165" fontId="18" fillId="0" borderId="19" xfId="0" applyNumberFormat="1" applyFont="1" applyBorder="1" applyProtection="1"/>
    <xf numFmtId="0" fontId="14" fillId="0" borderId="0" xfId="0" applyFont="1" applyBorder="1" applyAlignment="1" applyProtection="1">
      <alignment horizontal="left"/>
    </xf>
    <xf numFmtId="165" fontId="14" fillId="0" borderId="22" xfId="0" applyNumberFormat="1" applyFont="1" applyBorder="1" applyProtection="1"/>
    <xf numFmtId="165" fontId="18" fillId="0" borderId="62" xfId="0" applyNumberFormat="1" applyFont="1" applyBorder="1" applyProtection="1"/>
    <xf numFmtId="165" fontId="18" fillId="0" borderId="63" xfId="0" applyNumberFormat="1" applyFont="1" applyBorder="1" applyProtection="1"/>
    <xf numFmtId="0" fontId="18" fillId="0" borderId="14" xfId="0" applyFont="1" applyBorder="1"/>
    <xf numFmtId="165" fontId="18" fillId="0" borderId="31" xfId="0" applyNumberFormat="1" applyFont="1" applyBorder="1" applyProtection="1"/>
    <xf numFmtId="0" fontId="14" fillId="0" borderId="59" xfId="0" applyFont="1" applyBorder="1"/>
    <xf numFmtId="165" fontId="18" fillId="0" borderId="0" xfId="0" applyNumberFormat="1" applyFont="1"/>
    <xf numFmtId="43" fontId="18" fillId="0" borderId="0" xfId="0" applyNumberFormat="1" applyFont="1"/>
    <xf numFmtId="0" fontId="27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left"/>
    </xf>
    <xf numFmtId="43" fontId="12" fillId="0" borderId="14" xfId="1" applyFont="1" applyFill="1" applyBorder="1" applyAlignment="1">
      <alignment horizontal="left"/>
    </xf>
    <xf numFmtId="43" fontId="16" fillId="0" borderId="14" xfId="1" applyFont="1" applyFill="1" applyBorder="1" applyAlignment="1"/>
    <xf numFmtId="43" fontId="12" fillId="0" borderId="0" xfId="1" applyFont="1" applyFill="1" applyBorder="1" applyAlignment="1"/>
    <xf numFmtId="164" fontId="16" fillId="2" borderId="0" xfId="1" applyNumberFormat="1" applyFont="1" applyFill="1" applyAlignment="1">
      <alignment horizontal="left"/>
    </xf>
    <xf numFmtId="0" fontId="30" fillId="0" borderId="0" xfId="0" applyFont="1" applyFill="1" applyBorder="1" applyAlignment="1">
      <alignment horizontal="left"/>
    </xf>
    <xf numFmtId="43" fontId="13" fillId="0" borderId="15" xfId="1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43" fontId="12" fillId="0" borderId="14" xfId="1" applyFont="1" applyFill="1" applyBorder="1" applyAlignment="1"/>
    <xf numFmtId="0" fontId="20" fillId="0" borderId="0" xfId="0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32" fillId="2" borderId="0" xfId="1" applyNumberFormat="1" applyFont="1" applyFill="1" applyAlignment="1">
      <alignment horizontal="left"/>
    </xf>
    <xf numFmtId="43" fontId="13" fillId="0" borderId="14" xfId="1" applyFont="1" applyFill="1" applyBorder="1" applyAlignment="1">
      <alignment horizontal="right"/>
    </xf>
    <xf numFmtId="0" fontId="12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164" fontId="12" fillId="2" borderId="0" xfId="0" applyNumberFormat="1" applyFont="1" applyFill="1" applyBorder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37" fontId="12" fillId="2" borderId="0" xfId="0" applyNumberFormat="1" applyFont="1" applyFill="1" applyBorder="1" applyAlignment="1">
      <alignment horizontal="left"/>
    </xf>
    <xf numFmtId="165" fontId="14" fillId="0" borderId="66" xfId="0" applyNumberFormat="1" applyFont="1" applyBorder="1"/>
    <xf numFmtId="165" fontId="14" fillId="0" borderId="68" xfId="0" applyNumberFormat="1" applyFont="1" applyBorder="1"/>
    <xf numFmtId="165" fontId="14" fillId="0" borderId="66" xfId="0" applyNumberFormat="1" applyFont="1" applyFill="1" applyBorder="1"/>
    <xf numFmtId="165" fontId="14" fillId="0" borderId="69" xfId="0" applyNumberFormat="1" applyFont="1" applyBorder="1"/>
    <xf numFmtId="43" fontId="11" fillId="0" borderId="0" xfId="1" applyFont="1" applyFill="1"/>
    <xf numFmtId="43" fontId="11" fillId="0" borderId="0" xfId="0" applyNumberFormat="1" applyFont="1" applyFill="1"/>
    <xf numFmtId="165" fontId="14" fillId="0" borderId="33" xfId="0" applyNumberFormat="1" applyFont="1" applyBorder="1"/>
    <xf numFmtId="165" fontId="14" fillId="0" borderId="70" xfId="0" applyNumberFormat="1" applyFont="1" applyFill="1" applyBorder="1"/>
    <xf numFmtId="0" fontId="11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4" fillId="0" borderId="49" xfId="0" applyFont="1" applyBorder="1" applyAlignment="1" applyProtection="1">
      <alignment horizontal="left"/>
    </xf>
    <xf numFmtId="0" fontId="14" fillId="0" borderId="60" xfId="0" applyFont="1" applyFill="1" applyBorder="1" applyAlignment="1" applyProtection="1">
      <alignment horizontal="left"/>
    </xf>
    <xf numFmtId="165" fontId="14" fillId="0" borderId="50" xfId="0" applyNumberFormat="1" applyFont="1" applyBorder="1" applyProtection="1"/>
    <xf numFmtId="0" fontId="14" fillId="0" borderId="28" xfId="0" applyFont="1" applyBorder="1" applyAlignment="1" applyProtection="1">
      <alignment horizontal="left"/>
    </xf>
    <xf numFmtId="0" fontId="14" fillId="0" borderId="51" xfId="0" applyFont="1" applyBorder="1" applyAlignment="1" applyProtection="1">
      <alignment horizontal="left"/>
    </xf>
    <xf numFmtId="165" fontId="14" fillId="0" borderId="65" xfId="0" applyNumberFormat="1" applyFont="1" applyBorder="1" applyProtection="1"/>
    <xf numFmtId="165" fontId="14" fillId="0" borderId="64" xfId="0" applyNumberFormat="1" applyFont="1" applyBorder="1" applyProtection="1"/>
    <xf numFmtId="0" fontId="14" fillId="0" borderId="53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left"/>
    </xf>
    <xf numFmtId="0" fontId="14" fillId="0" borderId="16" xfId="0" applyFont="1" applyBorder="1" applyAlignment="1" applyProtection="1">
      <alignment horizontal="left"/>
    </xf>
    <xf numFmtId="0" fontId="14" fillId="0" borderId="57" xfId="0" applyFont="1" applyBorder="1"/>
    <xf numFmtId="0" fontId="14" fillId="0" borderId="58" xfId="0" applyFont="1" applyBorder="1" applyAlignment="1" applyProtection="1">
      <alignment horizontal="left"/>
    </xf>
    <xf numFmtId="165" fontId="14" fillId="0" borderId="61" xfId="0" applyNumberFormat="1" applyFont="1" applyBorder="1" applyProtection="1"/>
    <xf numFmtId="165" fontId="14" fillId="0" borderId="67" xfId="0" applyNumberFormat="1" applyFont="1" applyBorder="1" applyProtection="1"/>
    <xf numFmtId="165" fontId="14" fillId="0" borderId="71" xfId="0" applyNumberFormat="1" applyFont="1" applyBorder="1" applyProtection="1"/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4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Alignment="1">
      <alignment horizontal="center"/>
    </xf>
    <xf numFmtId="165" fontId="19" fillId="0" borderId="0" xfId="0" applyNumberFormat="1" applyFont="1" applyFill="1" applyAlignment="1" applyProtection="1">
      <alignment horizontal="center"/>
    </xf>
    <xf numFmtId="165" fontId="25" fillId="0" borderId="0" xfId="0" applyNumberFormat="1" applyFont="1" applyFill="1" applyAlignment="1" applyProtection="1">
      <alignment horizontal="center"/>
    </xf>
    <xf numFmtId="165" fontId="20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1</xdr:row>
      <xdr:rowOff>21169</xdr:rowOff>
    </xdr:from>
    <xdr:to>
      <xdr:col>4</xdr:col>
      <xdr:colOff>1202531</xdr:colOff>
      <xdr:row>4</xdr:row>
      <xdr:rowOff>71435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187857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S62"/>
  <sheetViews>
    <sheetView showGridLines="0" tabSelected="1" zoomScaleNormal="75" zoomScaleSheetLayoutView="75" workbookViewId="0">
      <selection activeCell="E52" sqref="E52:L52"/>
    </sheetView>
  </sheetViews>
  <sheetFormatPr baseColWidth="10" defaultColWidth="9.140625" defaultRowHeight="15" x14ac:dyDescent="0.25"/>
  <cols>
    <col min="1" max="1" width="5.85546875" style="198" customWidth="1"/>
    <col min="2" max="2" width="2.85546875" style="198" customWidth="1"/>
    <col min="3" max="3" width="4.28515625" style="198" customWidth="1"/>
    <col min="4" max="4" width="1.42578125" style="198" customWidth="1"/>
    <col min="5" max="5" width="0.85546875" style="199" customWidth="1"/>
    <col min="6" max="6" width="1.28515625" style="199" customWidth="1"/>
    <col min="7" max="7" width="47.28515625" style="199" customWidth="1"/>
    <col min="8" max="8" width="4.5703125" style="199" customWidth="1"/>
    <col min="9" max="9" width="15.5703125" style="199" customWidth="1"/>
    <col min="10" max="10" width="1.42578125" style="200" customWidth="1"/>
    <col min="11" max="11" width="15.7109375" style="199" customWidth="1"/>
    <col min="12" max="12" width="1.140625" style="199" customWidth="1"/>
    <col min="13" max="13" width="5.140625" style="199" customWidth="1"/>
    <col min="14" max="14" width="4" style="199" customWidth="1"/>
    <col min="15" max="15" width="14.140625" style="201" bestFit="1" customWidth="1"/>
    <col min="16" max="16" width="9.28515625" style="201" bestFit="1" customWidth="1"/>
    <col min="17" max="17" width="11.42578125" style="201" bestFit="1" customWidth="1"/>
    <col min="18" max="18" width="9.28515625" style="201" bestFit="1" customWidth="1"/>
    <col min="19" max="19" width="9.28515625" style="202" bestFit="1" customWidth="1"/>
    <col min="20" max="16384" width="9.140625" style="198"/>
  </cols>
  <sheetData>
    <row r="2" spans="3:13" ht="13.5" customHeight="1" thickBot="1" x14ac:dyDescent="0.3"/>
    <row r="3" spans="3:13" ht="13.5" customHeight="1" x14ac:dyDescent="0.25">
      <c r="C3" s="203"/>
      <c r="D3" s="204"/>
      <c r="E3" s="205"/>
      <c r="F3" s="205"/>
      <c r="G3" s="205"/>
      <c r="H3" s="205"/>
      <c r="I3" s="205"/>
      <c r="J3" s="205"/>
      <c r="K3" s="206"/>
      <c r="L3" s="205"/>
      <c r="M3" s="207"/>
    </row>
    <row r="4" spans="3:13" x14ac:dyDescent="0.25">
      <c r="C4" s="208"/>
      <c r="D4" s="209"/>
      <c r="E4" s="200"/>
      <c r="F4" s="200"/>
      <c r="G4" s="200"/>
      <c r="H4" s="200"/>
      <c r="I4" s="200"/>
      <c r="K4" s="210"/>
      <c r="L4" s="200"/>
      <c r="M4" s="211"/>
    </row>
    <row r="5" spans="3:13" ht="18.75" x14ac:dyDescent="0.3">
      <c r="C5" s="208"/>
      <c r="D5" s="209"/>
      <c r="E5" s="271" t="s">
        <v>126</v>
      </c>
      <c r="F5" s="271"/>
      <c r="G5" s="271"/>
      <c r="H5" s="271"/>
      <c r="I5" s="271"/>
      <c r="J5" s="271"/>
      <c r="K5" s="271"/>
      <c r="L5" s="271"/>
      <c r="M5" s="211"/>
    </row>
    <row r="6" spans="3:13" ht="4.5" customHeight="1" x14ac:dyDescent="0.25">
      <c r="C6" s="208"/>
      <c r="D6" s="209"/>
      <c r="E6" s="209"/>
      <c r="F6" s="209"/>
      <c r="G6" s="209"/>
      <c r="H6" s="209"/>
      <c r="I6" s="209"/>
      <c r="J6" s="209"/>
      <c r="K6" s="209"/>
      <c r="L6" s="209"/>
      <c r="M6" s="211"/>
    </row>
    <row r="7" spans="3:13" ht="18.75" customHeight="1" x14ac:dyDescent="0.3">
      <c r="C7" s="208"/>
      <c r="D7" s="209"/>
      <c r="E7" s="271" t="s">
        <v>100</v>
      </c>
      <c r="F7" s="271"/>
      <c r="G7" s="271"/>
      <c r="H7" s="271"/>
      <c r="I7" s="271"/>
      <c r="J7" s="271"/>
      <c r="K7" s="271"/>
      <c r="L7" s="271"/>
      <c r="M7" s="211"/>
    </row>
    <row r="8" spans="3:13" ht="5.25" customHeight="1" x14ac:dyDescent="0.25">
      <c r="C8" s="208"/>
      <c r="D8" s="209"/>
      <c r="E8" s="212"/>
      <c r="F8" s="212"/>
      <c r="G8" s="212"/>
      <c r="H8" s="212"/>
      <c r="I8" s="212"/>
      <c r="J8" s="212"/>
      <c r="K8" s="212"/>
      <c r="L8" s="212"/>
      <c r="M8" s="211"/>
    </row>
    <row r="9" spans="3:13" x14ac:dyDescent="0.25">
      <c r="C9" s="208"/>
      <c r="D9" s="209"/>
      <c r="E9" s="269" t="s">
        <v>152</v>
      </c>
      <c r="F9" s="269"/>
      <c r="G9" s="269"/>
      <c r="H9" s="269"/>
      <c r="I9" s="269"/>
      <c r="J9" s="269"/>
      <c r="K9" s="269"/>
      <c r="L9" s="269"/>
      <c r="M9" s="211"/>
    </row>
    <row r="10" spans="3:13" ht="5.25" customHeight="1" x14ac:dyDescent="0.25">
      <c r="C10" s="208"/>
      <c r="D10" s="209"/>
      <c r="E10" s="212"/>
      <c r="F10" s="212"/>
      <c r="G10" s="212"/>
      <c r="H10" s="212"/>
      <c r="I10" s="212"/>
      <c r="J10" s="212"/>
      <c r="K10" s="212"/>
      <c r="L10" s="212"/>
      <c r="M10" s="211"/>
    </row>
    <row r="11" spans="3:13" x14ac:dyDescent="0.25">
      <c r="C11" s="208"/>
      <c r="D11" s="209"/>
      <c r="E11" s="269" t="s">
        <v>3</v>
      </c>
      <c r="F11" s="269"/>
      <c r="G11" s="269"/>
      <c r="H11" s="269"/>
      <c r="I11" s="269"/>
      <c r="J11" s="269"/>
      <c r="K11" s="269"/>
      <c r="L11" s="269"/>
      <c r="M11" s="211"/>
    </row>
    <row r="12" spans="3:13" ht="6.75" customHeight="1" x14ac:dyDescent="0.25">
      <c r="C12" s="208"/>
      <c r="D12" s="5"/>
      <c r="E12" s="6"/>
      <c r="F12" s="6"/>
      <c r="G12" s="6"/>
      <c r="H12" s="6"/>
      <c r="I12" s="6"/>
      <c r="J12" s="6"/>
      <c r="K12" s="6"/>
      <c r="L12" s="7"/>
      <c r="M12" s="211"/>
    </row>
    <row r="13" spans="3:13" x14ac:dyDescent="0.25">
      <c r="C13" s="208"/>
      <c r="D13" s="8"/>
      <c r="E13" s="13"/>
      <c r="F13" s="13"/>
      <c r="G13" s="213" t="s">
        <v>2</v>
      </c>
      <c r="H13" s="13"/>
      <c r="I13" s="9" t="s">
        <v>151</v>
      </c>
      <c r="J13" s="10"/>
      <c r="K13" s="9" t="s">
        <v>150</v>
      </c>
      <c r="L13" s="16"/>
      <c r="M13" s="211"/>
    </row>
    <row r="14" spans="3:13" ht="19.5" customHeight="1" x14ac:dyDescent="0.25">
      <c r="C14" s="208"/>
      <c r="D14" s="8"/>
      <c r="E14" s="253"/>
      <c r="F14" s="11" t="s">
        <v>144</v>
      </c>
      <c r="G14" s="11"/>
      <c r="H14" s="214" t="s">
        <v>0</v>
      </c>
      <c r="I14" s="215">
        <f>+'Balance-Anexo1A'!F8</f>
        <v>482900.77999999997</v>
      </c>
      <c r="J14" s="215"/>
      <c r="K14" s="215">
        <f>+'Balance-Anexo1A'!G8</f>
        <v>666093.30000000005</v>
      </c>
      <c r="L14" s="12"/>
      <c r="M14" s="211"/>
    </row>
    <row r="15" spans="3:13" ht="19.5" customHeight="1" x14ac:dyDescent="0.25">
      <c r="C15" s="208"/>
      <c r="D15" s="8"/>
      <c r="E15" s="253"/>
      <c r="F15" s="11" t="s">
        <v>145</v>
      </c>
      <c r="G15" s="11"/>
      <c r="H15" s="216"/>
      <c r="I15" s="215">
        <f>+'Balance-Anexo1A'!F14</f>
        <v>100862212.45</v>
      </c>
      <c r="J15" s="215"/>
      <c r="K15" s="215">
        <f>+'Balance-Anexo1A'!G14</f>
        <v>100862212.45</v>
      </c>
      <c r="L15" s="16"/>
      <c r="M15" s="211"/>
    </row>
    <row r="16" spans="3:13" ht="19.5" customHeight="1" x14ac:dyDescent="0.25">
      <c r="C16" s="208"/>
      <c r="D16" s="8"/>
      <c r="E16" s="253"/>
      <c r="F16" s="11" t="s">
        <v>146</v>
      </c>
      <c r="G16" s="11"/>
      <c r="H16" s="216"/>
      <c r="I16" s="215">
        <f>+'Balance-Anexo1A'!F22</f>
        <v>8961473.6899999976</v>
      </c>
      <c r="J16" s="215"/>
      <c r="K16" s="215">
        <f>+'Balance-Anexo1A'!G22</f>
        <v>8998914.0199999958</v>
      </c>
      <c r="L16" s="16"/>
      <c r="M16" s="211"/>
    </row>
    <row r="17" spans="3:17" ht="19.5" customHeight="1" x14ac:dyDescent="0.25">
      <c r="C17" s="208"/>
      <c r="D17" s="8"/>
      <c r="E17" s="253"/>
      <c r="F17" s="11" t="s">
        <v>147</v>
      </c>
      <c r="G17" s="11"/>
      <c r="H17" s="216"/>
      <c r="I17" s="215">
        <f>+'Balance-Anexo1A'!F45</f>
        <v>5711061.0699999994</v>
      </c>
      <c r="J17" s="215"/>
      <c r="K17" s="215">
        <f>+'Balance-Anexo1A'!G45</f>
        <v>5717561.0700000003</v>
      </c>
      <c r="L17" s="16"/>
      <c r="M17" s="211"/>
    </row>
    <row r="18" spans="3:17" ht="19.5" customHeight="1" x14ac:dyDescent="0.25">
      <c r="C18" s="208"/>
      <c r="D18" s="8"/>
      <c r="E18" s="11"/>
      <c r="F18" s="4" t="s">
        <v>148</v>
      </c>
      <c r="G18" s="11"/>
      <c r="H18" s="216"/>
      <c r="I18" s="15">
        <f>+'Balance-Anexo1A'!F51</f>
        <v>4964093.72</v>
      </c>
      <c r="J18" s="15"/>
      <c r="K18" s="15">
        <f>+'Balance-Anexo1A'!G51</f>
        <v>4979184.9399999995</v>
      </c>
      <c r="L18" s="16"/>
      <c r="M18" s="211"/>
    </row>
    <row r="19" spans="3:17" ht="19.5" customHeight="1" x14ac:dyDescent="0.25">
      <c r="C19" s="208"/>
      <c r="D19" s="8"/>
      <c r="E19" s="11"/>
      <c r="F19" s="11" t="s">
        <v>149</v>
      </c>
      <c r="G19" s="11"/>
      <c r="H19" s="216"/>
      <c r="I19" s="217">
        <f>+'Balance-Anexo1A'!F58</f>
        <v>57232.660000000033</v>
      </c>
      <c r="J19" s="15"/>
      <c r="K19" s="217">
        <f>+'Balance-Anexo1A'!G58</f>
        <v>62318.160000000033</v>
      </c>
      <c r="L19" s="16"/>
      <c r="M19" s="211"/>
    </row>
    <row r="20" spans="3:17" ht="5.25" customHeight="1" x14ac:dyDescent="0.25">
      <c r="C20" s="208"/>
      <c r="D20" s="8"/>
      <c r="E20" s="253"/>
      <c r="F20" s="11"/>
      <c r="G20" s="11"/>
      <c r="H20" s="216"/>
      <c r="I20" s="219"/>
      <c r="J20" s="219"/>
      <c r="K20" s="219"/>
      <c r="L20" s="16"/>
      <c r="M20" s="211"/>
      <c r="Q20" s="220"/>
    </row>
    <row r="21" spans="3:17" ht="21" customHeight="1" thickBot="1" x14ac:dyDescent="0.3">
      <c r="C21" s="208"/>
      <c r="D21" s="8"/>
      <c r="E21" s="253"/>
      <c r="F21" s="253"/>
      <c r="G21" s="17" t="s">
        <v>101</v>
      </c>
      <c r="H21" s="221" t="s">
        <v>0</v>
      </c>
      <c r="I21" s="222">
        <f>SUM(I14:I19)</f>
        <v>121038974.36999999</v>
      </c>
      <c r="J21" s="20"/>
      <c r="K21" s="222">
        <f>SUM(K14:K19)</f>
        <v>121286283.94</v>
      </c>
      <c r="L21" s="223"/>
      <c r="M21" s="211"/>
    </row>
    <row r="22" spans="3:17" ht="8.25" customHeight="1" thickTop="1" x14ac:dyDescent="0.25">
      <c r="C22" s="208"/>
      <c r="D22" s="8"/>
      <c r="E22" s="11"/>
      <c r="F22" s="253"/>
      <c r="G22" s="253"/>
      <c r="H22" s="216"/>
      <c r="I22" s="224"/>
      <c r="J22" s="224"/>
      <c r="K22" s="224"/>
      <c r="L22" s="16"/>
      <c r="M22" s="211"/>
    </row>
    <row r="23" spans="3:17" ht="12.75" customHeight="1" x14ac:dyDescent="0.25">
      <c r="C23" s="208"/>
      <c r="D23" s="8"/>
      <c r="E23" s="253"/>
      <c r="F23" s="17" t="s">
        <v>125</v>
      </c>
      <c r="G23" s="213"/>
      <c r="H23" s="216"/>
      <c r="I23" s="224"/>
      <c r="J23" s="224"/>
      <c r="K23" s="224"/>
      <c r="L23" s="16"/>
      <c r="M23" s="211"/>
    </row>
    <row r="24" spans="3:17" ht="6" customHeight="1" x14ac:dyDescent="0.25">
      <c r="C24" s="208"/>
      <c r="D24" s="8"/>
      <c r="E24" s="11"/>
      <c r="F24" s="253"/>
      <c r="G24" s="253"/>
      <c r="H24" s="216"/>
      <c r="I24" s="224"/>
      <c r="J24" s="224"/>
      <c r="K24" s="224"/>
      <c r="L24" s="16"/>
      <c r="M24" s="211"/>
    </row>
    <row r="25" spans="3:17" ht="14.25" customHeight="1" x14ac:dyDescent="0.25">
      <c r="C25" s="208"/>
      <c r="D25" s="8"/>
      <c r="E25" s="17" t="s">
        <v>1</v>
      </c>
      <c r="F25" s="253"/>
      <c r="G25" s="253"/>
      <c r="H25" s="216"/>
      <c r="I25" s="224"/>
      <c r="J25" s="224"/>
      <c r="K25" s="224"/>
      <c r="L25" s="16"/>
      <c r="M25" s="211"/>
    </row>
    <row r="26" spans="3:17" ht="21" customHeight="1" x14ac:dyDescent="0.25">
      <c r="C26" s="208"/>
      <c r="D26" s="8"/>
      <c r="E26" s="11"/>
      <c r="F26" s="270" t="s">
        <v>140</v>
      </c>
      <c r="G26" s="270"/>
      <c r="H26" s="214" t="s">
        <v>0</v>
      </c>
      <c r="I26" s="215">
        <f>+'Balance-Anexo1A'!F66</f>
        <v>496816.65</v>
      </c>
      <c r="J26" s="215"/>
      <c r="K26" s="215">
        <f>+'Balance-Anexo1A'!G66</f>
        <v>551131.87</v>
      </c>
      <c r="L26" s="16"/>
      <c r="M26" s="211"/>
    </row>
    <row r="27" spans="3:17" ht="21" customHeight="1" x14ac:dyDescent="0.25">
      <c r="C27" s="208"/>
      <c r="D27" s="8"/>
      <c r="E27" s="11"/>
      <c r="F27" s="253" t="s">
        <v>141</v>
      </c>
      <c r="G27" s="253"/>
      <c r="H27" s="216"/>
      <c r="I27" s="219">
        <f>+'Balance-Anexo1A'!F72</f>
        <v>111475544.59999999</v>
      </c>
      <c r="J27" s="224"/>
      <c r="K27" s="219">
        <f>+'Balance-Anexo1A'!G72</f>
        <v>111475544.59999999</v>
      </c>
      <c r="L27" s="16"/>
      <c r="M27" s="211"/>
    </row>
    <row r="28" spans="3:17" ht="21" customHeight="1" x14ac:dyDescent="0.25">
      <c r="C28" s="208"/>
      <c r="D28" s="8"/>
      <c r="E28" s="253"/>
      <c r="F28" s="253" t="s">
        <v>142</v>
      </c>
      <c r="G28" s="253"/>
      <c r="H28" s="216"/>
      <c r="I28" s="225">
        <f>+'Balance-Anexo1A'!F76</f>
        <v>564498.59</v>
      </c>
      <c r="J28" s="219"/>
      <c r="K28" s="225">
        <f>+'Balance-Anexo1A'!G76</f>
        <v>567837.94000000006</v>
      </c>
      <c r="L28" s="12"/>
      <c r="M28" s="211"/>
    </row>
    <row r="29" spans="3:17" ht="4.5" customHeight="1" x14ac:dyDescent="0.25">
      <c r="C29" s="208"/>
      <c r="D29" s="8"/>
      <c r="E29" s="253"/>
      <c r="F29" s="253"/>
      <c r="G29" s="253"/>
      <c r="H29" s="216"/>
      <c r="I29" s="219"/>
      <c r="J29" s="219"/>
      <c r="K29" s="219"/>
      <c r="L29" s="16"/>
      <c r="M29" s="211"/>
    </row>
    <row r="30" spans="3:17" ht="21" customHeight="1" x14ac:dyDescent="0.25">
      <c r="C30" s="208"/>
      <c r="D30" s="8"/>
      <c r="E30" s="253"/>
      <c r="F30" s="253"/>
      <c r="G30" s="18" t="s">
        <v>102</v>
      </c>
      <c r="H30" s="226"/>
      <c r="I30" s="227">
        <f>SUM(I26:I28)</f>
        <v>112536859.84</v>
      </c>
      <c r="J30" s="20"/>
      <c r="K30" s="227">
        <f>+K26+K27+K28</f>
        <v>112594514.41</v>
      </c>
      <c r="L30" s="16"/>
      <c r="M30" s="211"/>
    </row>
    <row r="31" spans="3:17" ht="9.75" customHeight="1" x14ac:dyDescent="0.25">
      <c r="C31" s="208"/>
      <c r="D31" s="8"/>
      <c r="E31" s="253"/>
      <c r="F31" s="253"/>
      <c r="G31" s="11"/>
      <c r="H31" s="216"/>
      <c r="I31" s="224"/>
      <c r="J31" s="224"/>
      <c r="K31" s="224"/>
      <c r="L31" s="16"/>
      <c r="M31" s="211"/>
    </row>
    <row r="32" spans="3:17" ht="6" hidden="1" customHeight="1" x14ac:dyDescent="0.25">
      <c r="C32" s="208"/>
      <c r="D32" s="8"/>
      <c r="E32" s="253"/>
      <c r="F32" s="11"/>
      <c r="G32" s="11"/>
      <c r="H32" s="216"/>
      <c r="I32" s="224"/>
      <c r="J32" s="224"/>
      <c r="K32" s="224"/>
      <c r="L32" s="16"/>
      <c r="M32" s="211"/>
    </row>
    <row r="33" spans="3:15" ht="21" customHeight="1" x14ac:dyDescent="0.25">
      <c r="C33" s="208"/>
      <c r="D33" s="8"/>
      <c r="E33" s="17" t="s">
        <v>143</v>
      </c>
      <c r="F33" s="11"/>
      <c r="G33" s="11"/>
      <c r="H33" s="216"/>
      <c r="I33" s="224"/>
      <c r="J33" s="224"/>
      <c r="K33" s="224"/>
      <c r="L33" s="16"/>
      <c r="M33" s="211"/>
    </row>
    <row r="34" spans="3:15" ht="21" customHeight="1" x14ac:dyDescent="0.25">
      <c r="C34" s="208"/>
      <c r="D34" s="8"/>
      <c r="E34" s="253"/>
      <c r="F34" s="11" t="s">
        <v>10</v>
      </c>
      <c r="G34" s="11"/>
      <c r="H34" s="216"/>
      <c r="I34" s="215">
        <f>+'Balance-Anexo1A'!F83</f>
        <v>122438256.25</v>
      </c>
      <c r="J34" s="215"/>
      <c r="K34" s="215">
        <f>+'Balance-Anexo1A'!G83</f>
        <v>122508256.25</v>
      </c>
      <c r="L34" s="16"/>
      <c r="M34" s="211"/>
    </row>
    <row r="35" spans="3:15" ht="21" customHeight="1" x14ac:dyDescent="0.25">
      <c r="C35" s="208"/>
      <c r="D35" s="8"/>
      <c r="E35" s="253"/>
      <c r="F35" s="11" t="s">
        <v>129</v>
      </c>
      <c r="G35" s="11"/>
      <c r="H35" s="216"/>
      <c r="I35" s="215">
        <f>+'Balance-Anexo1A'!F103</f>
        <v>112834297.31</v>
      </c>
      <c r="J35" s="215"/>
      <c r="K35" s="215">
        <f>+'Balance-Anexo1A'!G103</f>
        <v>112904297.31</v>
      </c>
      <c r="L35" s="16"/>
      <c r="M35" s="228"/>
    </row>
    <row r="36" spans="3:15" ht="21" customHeight="1" x14ac:dyDescent="0.25">
      <c r="C36" s="208"/>
      <c r="D36" s="8"/>
      <c r="E36" s="253"/>
      <c r="F36" s="11" t="s">
        <v>112</v>
      </c>
      <c r="G36" s="11"/>
      <c r="H36" s="216"/>
      <c r="I36" s="215">
        <f>+'Balance-Anexo1A'!F110</f>
        <v>-226665410</v>
      </c>
      <c r="J36" s="215"/>
      <c r="K36" s="215">
        <f>+'Balance-Anexo1A'!G110</f>
        <v>-226735410</v>
      </c>
      <c r="L36" s="16"/>
      <c r="M36" s="228"/>
    </row>
    <row r="37" spans="3:15" ht="21" customHeight="1" x14ac:dyDescent="0.25">
      <c r="C37" s="208"/>
      <c r="D37" s="8"/>
      <c r="E37" s="253"/>
      <c r="F37" s="11" t="s">
        <v>117</v>
      </c>
      <c r="G37" s="11"/>
      <c r="H37" s="216"/>
      <c r="I37" s="218">
        <f>+'Balance-Anexo1A'!F111</f>
        <v>-105029.03</v>
      </c>
      <c r="J37" s="215"/>
      <c r="K37" s="218">
        <f>+'Balance-Anexo1A'!G111</f>
        <v>14625.97</v>
      </c>
      <c r="L37" s="16"/>
      <c r="M37" s="228"/>
    </row>
    <row r="38" spans="3:15" ht="4.5" customHeight="1" x14ac:dyDescent="0.25">
      <c r="C38" s="208"/>
      <c r="D38" s="8"/>
      <c r="E38" s="13"/>
      <c r="F38" s="13"/>
      <c r="G38" s="11"/>
      <c r="H38" s="216"/>
      <c r="I38" s="219"/>
      <c r="J38" s="219"/>
      <c r="K38" s="219"/>
      <c r="L38" s="16"/>
      <c r="M38" s="211"/>
      <c r="O38" s="229"/>
    </row>
    <row r="39" spans="3:15" ht="21" customHeight="1" x14ac:dyDescent="0.25">
      <c r="C39" s="208"/>
      <c r="D39" s="8"/>
      <c r="E39" s="13"/>
      <c r="F39" s="13"/>
      <c r="G39" s="17" t="s">
        <v>103</v>
      </c>
      <c r="H39" s="226"/>
      <c r="I39" s="230">
        <f>SUM(I34:I38)</f>
        <v>8502114.5300000031</v>
      </c>
      <c r="J39" s="19"/>
      <c r="K39" s="230">
        <f>SUM(K34:K38)</f>
        <v>8691769.5300000031</v>
      </c>
      <c r="L39" s="16"/>
      <c r="M39" s="211"/>
      <c r="O39" s="229"/>
    </row>
    <row r="40" spans="3:15" ht="8.25" customHeight="1" x14ac:dyDescent="0.25">
      <c r="C40" s="208"/>
      <c r="D40" s="8"/>
      <c r="E40" s="13"/>
      <c r="F40" s="13"/>
      <c r="G40" s="11"/>
      <c r="H40" s="216"/>
      <c r="I40" s="14"/>
      <c r="J40" s="14"/>
      <c r="K40" s="14"/>
      <c r="L40" s="16"/>
      <c r="M40" s="211"/>
      <c r="O40" s="229"/>
    </row>
    <row r="41" spans="3:15" ht="7.5" hidden="1" customHeight="1" x14ac:dyDescent="0.25">
      <c r="C41" s="208"/>
      <c r="D41" s="8"/>
      <c r="E41" s="13"/>
      <c r="F41" s="13"/>
      <c r="G41" s="11"/>
      <c r="H41" s="216"/>
      <c r="I41" s="219"/>
      <c r="J41" s="219"/>
      <c r="K41" s="219"/>
      <c r="L41" s="16"/>
      <c r="M41" s="211"/>
      <c r="O41" s="229"/>
    </row>
    <row r="42" spans="3:15" ht="21" customHeight="1" thickBot="1" x14ac:dyDescent="0.3">
      <c r="C42" s="208"/>
      <c r="D42" s="8"/>
      <c r="E42" s="13"/>
      <c r="F42" s="13"/>
      <c r="G42" s="17" t="s">
        <v>104</v>
      </c>
      <c r="H42" s="221" t="s">
        <v>0</v>
      </c>
      <c r="I42" s="222">
        <f>+I30+I39</f>
        <v>121038974.37</v>
      </c>
      <c r="J42" s="20"/>
      <c r="K42" s="222">
        <f>+K30+K39</f>
        <v>121286283.94</v>
      </c>
      <c r="L42" s="12"/>
      <c r="M42" s="211"/>
    </row>
    <row r="43" spans="3:15" ht="6.75" customHeight="1" thickTop="1" x14ac:dyDescent="0.25">
      <c r="C43" s="208"/>
      <c r="D43" s="21"/>
      <c r="E43" s="231"/>
      <c r="F43" s="231"/>
      <c r="G43" s="231"/>
      <c r="H43" s="232"/>
      <c r="I43" s="231"/>
      <c r="J43" s="231"/>
      <c r="K43" s="231"/>
      <c r="L43" s="233"/>
      <c r="M43" s="211"/>
      <c r="O43" s="234"/>
    </row>
    <row r="44" spans="3:15" x14ac:dyDescent="0.25">
      <c r="C44" s="208"/>
      <c r="D44" s="209"/>
      <c r="E44" s="200"/>
      <c r="F44" s="200"/>
      <c r="G44" s="200"/>
      <c r="H44" s="235"/>
      <c r="I44" s="200"/>
      <c r="K44" s="200"/>
      <c r="L44" s="200"/>
      <c r="M44" s="211"/>
    </row>
    <row r="45" spans="3:15" x14ac:dyDescent="0.25">
      <c r="C45" s="208"/>
      <c r="D45" s="209"/>
      <c r="E45" s="200"/>
      <c r="F45" s="200"/>
      <c r="G45" s="200"/>
      <c r="H45" s="200"/>
      <c r="I45" s="200"/>
      <c r="K45" s="200"/>
      <c r="L45" s="200"/>
      <c r="M45" s="211"/>
    </row>
    <row r="46" spans="3:15" x14ac:dyDescent="0.25">
      <c r="C46" s="208"/>
      <c r="D46" s="209"/>
      <c r="E46" s="200"/>
      <c r="F46" s="200"/>
      <c r="G46" s="200"/>
      <c r="H46" s="200"/>
      <c r="I46" s="200"/>
      <c r="K46" s="200"/>
      <c r="L46" s="200"/>
      <c r="M46" s="211"/>
    </row>
    <row r="47" spans="3:15" x14ac:dyDescent="0.25">
      <c r="C47" s="208"/>
      <c r="D47" s="209"/>
      <c r="E47" s="200"/>
      <c r="F47" s="200"/>
      <c r="G47" s="200"/>
      <c r="H47" s="200"/>
      <c r="I47" s="236"/>
      <c r="J47" s="236"/>
      <c r="K47" s="200"/>
      <c r="L47" s="200"/>
      <c r="M47" s="211"/>
    </row>
    <row r="48" spans="3:15" x14ac:dyDescent="0.25">
      <c r="C48" s="208"/>
      <c r="D48" s="209"/>
      <c r="E48" s="200"/>
      <c r="F48" s="200"/>
      <c r="G48" s="200"/>
      <c r="H48" s="200"/>
      <c r="I48" s="200"/>
      <c r="K48" s="200"/>
      <c r="L48" s="200"/>
      <c r="M48" s="211"/>
    </row>
    <row r="49" spans="3:13" x14ac:dyDescent="0.25">
      <c r="C49" s="208"/>
      <c r="D49" s="209"/>
      <c r="M49" s="211"/>
    </row>
    <row r="50" spans="3:13" x14ac:dyDescent="0.25">
      <c r="C50" s="208"/>
      <c r="D50" s="209"/>
      <c r="E50" s="200"/>
      <c r="F50" s="200"/>
      <c r="G50" s="200"/>
      <c r="H50" s="200"/>
      <c r="I50" s="200"/>
      <c r="K50" s="200"/>
      <c r="L50" s="200"/>
      <c r="M50" s="211"/>
    </row>
    <row r="51" spans="3:13" x14ac:dyDescent="0.25">
      <c r="C51" s="208"/>
      <c r="D51" s="209"/>
      <c r="E51" s="200"/>
      <c r="F51" s="200"/>
      <c r="G51" s="200"/>
      <c r="H51" s="200"/>
      <c r="I51" s="200"/>
      <c r="K51" s="200"/>
      <c r="L51" s="200"/>
      <c r="M51" s="211"/>
    </row>
    <row r="52" spans="3:13" x14ac:dyDescent="0.25">
      <c r="C52" s="208"/>
      <c r="D52" s="209"/>
      <c r="E52" s="269" t="s">
        <v>139</v>
      </c>
      <c r="F52" s="269"/>
      <c r="G52" s="269"/>
      <c r="H52" s="269"/>
      <c r="I52" s="269"/>
      <c r="J52" s="269"/>
      <c r="K52" s="269"/>
      <c r="L52" s="269"/>
      <c r="M52" s="211"/>
    </row>
    <row r="53" spans="3:13" x14ac:dyDescent="0.25">
      <c r="C53" s="208"/>
      <c r="D53" s="209"/>
      <c r="E53" s="200"/>
      <c r="F53" s="200"/>
      <c r="G53" s="200"/>
      <c r="H53" s="200"/>
      <c r="I53" s="200"/>
      <c r="K53" s="200"/>
      <c r="L53" s="200"/>
      <c r="M53" s="211"/>
    </row>
    <row r="54" spans="3:13" hidden="1" x14ac:dyDescent="0.25">
      <c r="C54" s="208"/>
      <c r="D54" s="209"/>
      <c r="E54" s="200"/>
      <c r="F54" s="200"/>
      <c r="G54" s="200"/>
      <c r="H54" s="200"/>
      <c r="I54" s="200"/>
      <c r="K54" s="200"/>
      <c r="L54" s="200"/>
      <c r="M54" s="211"/>
    </row>
    <row r="55" spans="3:13" hidden="1" x14ac:dyDescent="0.25">
      <c r="C55" s="208"/>
      <c r="D55" s="209"/>
      <c r="E55" s="200"/>
      <c r="F55" s="200"/>
      <c r="G55" s="200"/>
      <c r="H55" s="200"/>
      <c r="I55" s="200"/>
      <c r="K55" s="200"/>
      <c r="L55" s="200"/>
      <c r="M55" s="211"/>
    </row>
    <row r="56" spans="3:13" x14ac:dyDescent="0.25">
      <c r="C56" s="208"/>
      <c r="D56" s="209"/>
      <c r="E56" s="200"/>
      <c r="F56" s="200"/>
      <c r="G56" s="200"/>
      <c r="H56" s="200"/>
      <c r="I56" s="200"/>
      <c r="K56" s="200"/>
      <c r="L56" s="200"/>
      <c r="M56" s="211"/>
    </row>
    <row r="57" spans="3:13" ht="15.75" thickBot="1" x14ac:dyDescent="0.3">
      <c r="C57" s="237"/>
      <c r="D57" s="238"/>
      <c r="E57" s="239"/>
      <c r="F57" s="239"/>
      <c r="G57" s="239"/>
      <c r="H57" s="239"/>
      <c r="I57" s="239"/>
      <c r="J57" s="239"/>
      <c r="K57" s="239"/>
      <c r="L57" s="239"/>
      <c r="M57" s="240"/>
    </row>
    <row r="58" spans="3:13" x14ac:dyDescent="0.25">
      <c r="E58" s="241"/>
      <c r="I58" s="242"/>
      <c r="J58" s="243"/>
    </row>
    <row r="62" spans="3:13" ht="21.75" customHeight="1" x14ac:dyDescent="0.25"/>
  </sheetData>
  <mergeCells count="6">
    <mergeCell ref="E52:L52"/>
    <mergeCell ref="F26:G26"/>
    <mergeCell ref="E5:L5"/>
    <mergeCell ref="E7:L7"/>
    <mergeCell ref="E9:L9"/>
    <mergeCell ref="E11:L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68"/>
  <sheetViews>
    <sheetView showGridLines="0" topLeftCell="A20" zoomScale="80" zoomScaleNormal="80" workbookViewId="0">
      <selection activeCell="L23" sqref="L23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customWidth="1"/>
    <col min="6" max="6" width="22.7109375" style="22" customWidth="1"/>
    <col min="7" max="7" width="17.140625" style="22" customWidth="1"/>
    <col min="8" max="16384" width="11.42578125" style="22"/>
  </cols>
  <sheetData>
    <row r="1" spans="1:7" ht="21" x14ac:dyDescent="0.35">
      <c r="A1" s="159"/>
      <c r="B1" s="161"/>
      <c r="C1" s="162"/>
      <c r="D1" s="162"/>
      <c r="E1" s="162"/>
      <c r="F1" s="162"/>
    </row>
    <row r="2" spans="1:7" ht="18" customHeight="1" x14ac:dyDescent="0.35">
      <c r="A2" s="273" t="s">
        <v>126</v>
      </c>
      <c r="B2" s="273"/>
      <c r="C2" s="273"/>
      <c r="D2" s="273"/>
      <c r="E2" s="273"/>
      <c r="F2" s="273"/>
    </row>
    <row r="3" spans="1:7" ht="18.75" x14ac:dyDescent="0.3">
      <c r="A3" s="274" t="s">
        <v>87</v>
      </c>
      <c r="B3" s="274"/>
      <c r="C3" s="274"/>
      <c r="D3" s="274"/>
      <c r="E3" s="274"/>
      <c r="F3" s="274"/>
    </row>
    <row r="4" spans="1:7" ht="15.75" x14ac:dyDescent="0.25">
      <c r="A4" s="275" t="s">
        <v>88</v>
      </c>
      <c r="B4" s="275"/>
      <c r="C4" s="275"/>
      <c r="D4" s="275"/>
      <c r="E4" s="275"/>
      <c r="F4" s="275"/>
    </row>
    <row r="5" spans="1:7" ht="16.5" customHeight="1" x14ac:dyDescent="0.25">
      <c r="A5" s="159"/>
      <c r="B5" s="163"/>
      <c r="C5" s="164"/>
      <c r="D5" s="279" t="s">
        <v>151</v>
      </c>
      <c r="E5" s="279" t="s">
        <v>150</v>
      </c>
      <c r="F5" s="276" t="s">
        <v>130</v>
      </c>
    </row>
    <row r="6" spans="1:7" ht="17.25" hidden="1" customHeight="1" x14ac:dyDescent="0.25">
      <c r="A6" s="159"/>
      <c r="B6" s="165"/>
      <c r="C6" s="166"/>
      <c r="D6" s="280"/>
      <c r="E6" s="280"/>
      <c r="F6" s="277"/>
    </row>
    <row r="7" spans="1:7" ht="12.75" customHeight="1" x14ac:dyDescent="0.25">
      <c r="A7" s="159"/>
      <c r="B7" s="254" t="s">
        <v>89</v>
      </c>
      <c r="C7" s="167"/>
      <c r="D7" s="281"/>
      <c r="E7" s="281"/>
      <c r="F7" s="278"/>
    </row>
    <row r="8" spans="1:7" ht="7.5" customHeight="1" x14ac:dyDescent="0.25">
      <c r="A8" s="159"/>
      <c r="B8" s="168"/>
      <c r="C8" s="169"/>
      <c r="D8" s="170"/>
      <c r="E8" s="170"/>
      <c r="F8" s="53"/>
    </row>
    <row r="9" spans="1:7" ht="21" customHeight="1" x14ac:dyDescent="0.25">
      <c r="A9" s="159"/>
      <c r="B9" s="255" t="s">
        <v>136</v>
      </c>
      <c r="C9" s="171"/>
      <c r="D9" s="256">
        <f>SUM(D10:D15)</f>
        <v>1081043.02</v>
      </c>
      <c r="E9" s="256">
        <f>SUM(E10:E15)</f>
        <v>1005970.89</v>
      </c>
      <c r="F9" s="256">
        <f>D9-E9</f>
        <v>75072.13</v>
      </c>
      <c r="G9" s="172"/>
    </row>
    <row r="10" spans="1:7" ht="21" customHeight="1" x14ac:dyDescent="0.25">
      <c r="A10" s="159"/>
      <c r="B10" s="168"/>
      <c r="C10" s="173" t="s">
        <v>119</v>
      </c>
      <c r="D10" s="174">
        <v>564286.21</v>
      </c>
      <c r="E10" s="174">
        <v>511305.86</v>
      </c>
      <c r="F10" s="43">
        <f t="shared" ref="F10:F15" si="0">+D10-E10</f>
        <v>52980.349999999977</v>
      </c>
      <c r="G10" s="172"/>
    </row>
    <row r="11" spans="1:7" ht="21" customHeight="1" x14ac:dyDescent="0.25">
      <c r="A11" s="159"/>
      <c r="B11" s="168"/>
      <c r="C11" s="173" t="s">
        <v>90</v>
      </c>
      <c r="D11" s="174">
        <v>8248.3799999999992</v>
      </c>
      <c r="E11" s="174">
        <v>8248.3799999999992</v>
      </c>
      <c r="F11" s="43">
        <f t="shared" si="0"/>
        <v>0</v>
      </c>
      <c r="G11" s="44"/>
    </row>
    <row r="12" spans="1:7" ht="21" customHeight="1" x14ac:dyDescent="0.25">
      <c r="A12" s="159"/>
      <c r="B12" s="168"/>
      <c r="C12" s="173" t="s">
        <v>120</v>
      </c>
      <c r="D12" s="174">
        <v>14380.31</v>
      </c>
      <c r="E12" s="174">
        <v>12339.24</v>
      </c>
      <c r="F12" s="43">
        <f t="shared" si="0"/>
        <v>2041.0699999999997</v>
      </c>
    </row>
    <row r="13" spans="1:7" ht="21" customHeight="1" x14ac:dyDescent="0.25">
      <c r="A13" s="159"/>
      <c r="B13" s="168"/>
      <c r="C13" s="173" t="s">
        <v>92</v>
      </c>
      <c r="D13" s="174">
        <v>366212.99</v>
      </c>
      <c r="E13" s="174">
        <v>346232.28</v>
      </c>
      <c r="F13" s="43">
        <f t="shared" si="0"/>
        <v>19980.709999999963</v>
      </c>
    </row>
    <row r="14" spans="1:7" ht="21" customHeight="1" x14ac:dyDescent="0.25">
      <c r="A14" s="159"/>
      <c r="B14" s="168"/>
      <c r="C14" s="173" t="s">
        <v>91</v>
      </c>
      <c r="D14" s="174">
        <v>118863.12</v>
      </c>
      <c r="E14" s="174">
        <v>118863.12</v>
      </c>
      <c r="F14" s="43">
        <f t="shared" si="0"/>
        <v>0</v>
      </c>
      <c r="G14" s="44"/>
    </row>
    <row r="15" spans="1:7" ht="21" customHeight="1" x14ac:dyDescent="0.25">
      <c r="A15" s="159"/>
      <c r="B15" s="168"/>
      <c r="C15" s="173" t="s">
        <v>94</v>
      </c>
      <c r="D15" s="175">
        <v>9052.01</v>
      </c>
      <c r="E15" s="175">
        <v>8982.01</v>
      </c>
      <c r="F15" s="49">
        <f t="shared" si="0"/>
        <v>70</v>
      </c>
      <c r="G15" s="59"/>
    </row>
    <row r="16" spans="1:7" ht="7.5" customHeight="1" x14ac:dyDescent="0.25">
      <c r="A16" s="159"/>
      <c r="B16" s="168"/>
      <c r="C16" s="169"/>
      <c r="D16" s="170"/>
      <c r="E16" s="170"/>
      <c r="F16" s="53"/>
    </row>
    <row r="17" spans="1:6" ht="21" customHeight="1" x14ac:dyDescent="0.25">
      <c r="A17" s="159"/>
      <c r="B17" s="257" t="s">
        <v>93</v>
      </c>
      <c r="C17" s="169"/>
      <c r="D17" s="256">
        <f>SUM(D18:D20)</f>
        <v>9050.57</v>
      </c>
      <c r="E17" s="256">
        <f>SUM(E18:E20)</f>
        <v>5169.8999999999996</v>
      </c>
      <c r="F17" s="256">
        <f>D17-E17</f>
        <v>3880.67</v>
      </c>
    </row>
    <row r="18" spans="1:6" ht="21" hidden="1" customHeight="1" x14ac:dyDescent="0.25">
      <c r="A18" s="159"/>
      <c r="B18" s="168"/>
      <c r="C18" s="173"/>
      <c r="D18" s="174"/>
      <c r="E18" s="174"/>
      <c r="F18" s="43"/>
    </row>
    <row r="19" spans="1:6" ht="21" hidden="1" customHeight="1" x14ac:dyDescent="0.25">
      <c r="A19" s="159"/>
      <c r="B19" s="168"/>
      <c r="C19" s="173"/>
      <c r="D19" s="174"/>
      <c r="E19" s="174"/>
      <c r="F19" s="43"/>
    </row>
    <row r="20" spans="1:6" ht="21" customHeight="1" x14ac:dyDescent="0.25">
      <c r="A20" s="159"/>
      <c r="B20" s="168"/>
      <c r="C20" s="173" t="s">
        <v>135</v>
      </c>
      <c r="D20" s="175">
        <v>9050.57</v>
      </c>
      <c r="E20" s="175">
        <v>5169.8999999999996</v>
      </c>
      <c r="F20" s="49">
        <f>+D20-E20</f>
        <v>3880.67</v>
      </c>
    </row>
    <row r="21" spans="1:6" ht="6" customHeight="1" x14ac:dyDescent="0.25">
      <c r="A21" s="159"/>
      <c r="B21" s="254"/>
      <c r="C21" s="167"/>
      <c r="D21" s="176"/>
      <c r="E21" s="176"/>
      <c r="F21" s="177"/>
    </row>
    <row r="22" spans="1:6" ht="6.75" customHeight="1" x14ac:dyDescent="0.25">
      <c r="A22" s="159"/>
      <c r="B22" s="168"/>
      <c r="C22" s="169"/>
      <c r="D22" s="178"/>
      <c r="E22" s="178"/>
      <c r="F22" s="53"/>
    </row>
    <row r="23" spans="1:6" ht="16.5" thickBot="1" x14ac:dyDescent="0.3">
      <c r="A23" s="159"/>
      <c r="B23" s="258" t="s">
        <v>95</v>
      </c>
      <c r="C23" s="179"/>
      <c r="D23" s="259">
        <f>D9+D17+D21</f>
        <v>1090093.5900000001</v>
      </c>
      <c r="E23" s="259">
        <f>E9+E17+E21</f>
        <v>1011140.79</v>
      </c>
      <c r="F23" s="260">
        <f>+F9+F17</f>
        <v>78952.800000000003</v>
      </c>
    </row>
    <row r="24" spans="1:6" ht="9" customHeight="1" thickTop="1" x14ac:dyDescent="0.25">
      <c r="A24" s="159"/>
      <c r="B24" s="169"/>
      <c r="C24" s="169"/>
      <c r="D24" s="180"/>
      <c r="E24" s="180"/>
      <c r="F24" s="120"/>
    </row>
    <row r="25" spans="1:6" ht="15.75" x14ac:dyDescent="0.25">
      <c r="A25" s="159"/>
      <c r="B25" s="261" t="s">
        <v>96</v>
      </c>
      <c r="C25" s="181"/>
      <c r="D25" s="182"/>
      <c r="E25" s="182"/>
      <c r="F25" s="183"/>
    </row>
    <row r="26" spans="1:6" ht="5.25" customHeight="1" x14ac:dyDescent="0.25">
      <c r="A26" s="159"/>
      <c r="B26" s="184"/>
      <c r="C26" s="185"/>
      <c r="D26" s="178"/>
      <c r="E26" s="178"/>
      <c r="F26" s="53"/>
    </row>
    <row r="27" spans="1:6" ht="21" customHeight="1" x14ac:dyDescent="0.25">
      <c r="A27" s="159"/>
      <c r="B27" s="262" t="s">
        <v>131</v>
      </c>
      <c r="C27" s="185"/>
      <c r="D27" s="256">
        <f>SUM(D28:D31)</f>
        <v>1195122.6199999999</v>
      </c>
      <c r="E27" s="256">
        <f>SUM(E28:E31)</f>
        <v>996514.82</v>
      </c>
      <c r="F27" s="256">
        <f>D27-E27</f>
        <v>198607.79999999993</v>
      </c>
    </row>
    <row r="28" spans="1:6" ht="21" customHeight="1" x14ac:dyDescent="0.25">
      <c r="A28" s="159"/>
      <c r="B28" s="262"/>
      <c r="C28" s="186" t="s">
        <v>132</v>
      </c>
      <c r="D28" s="187">
        <v>940889.61</v>
      </c>
      <c r="E28" s="187">
        <v>773279.99</v>
      </c>
      <c r="F28" s="43">
        <f t="shared" ref="F28:F31" si="1">+D28-E28</f>
        <v>167609.62</v>
      </c>
    </row>
    <row r="29" spans="1:6" ht="21" customHeight="1" x14ac:dyDescent="0.25">
      <c r="A29" s="159"/>
      <c r="B29" s="184"/>
      <c r="C29" s="186" t="s">
        <v>97</v>
      </c>
      <c r="D29" s="187">
        <v>60538.31</v>
      </c>
      <c r="E29" s="187">
        <v>51765.94</v>
      </c>
      <c r="F29" s="43">
        <f t="shared" si="1"/>
        <v>8772.3699999999953</v>
      </c>
    </row>
    <row r="30" spans="1:6" ht="21" customHeight="1" x14ac:dyDescent="0.25">
      <c r="A30" s="159"/>
      <c r="B30" s="184"/>
      <c r="C30" s="186" t="s">
        <v>133</v>
      </c>
      <c r="D30" s="187">
        <v>43690.64</v>
      </c>
      <c r="E30" s="187">
        <v>40087.31</v>
      </c>
      <c r="F30" s="43">
        <f t="shared" si="1"/>
        <v>3603.3300000000017</v>
      </c>
    </row>
    <row r="31" spans="1:6" ht="21" customHeight="1" x14ac:dyDescent="0.25">
      <c r="A31" s="159"/>
      <c r="B31" s="184"/>
      <c r="C31" s="186" t="s">
        <v>116</v>
      </c>
      <c r="D31" s="187">
        <v>150004.06</v>
      </c>
      <c r="E31" s="187">
        <v>131381.57999999999</v>
      </c>
      <c r="F31" s="43">
        <f t="shared" si="1"/>
        <v>18622.48000000001</v>
      </c>
    </row>
    <row r="32" spans="1:6" ht="6.75" customHeight="1" x14ac:dyDescent="0.25">
      <c r="A32" s="159"/>
      <c r="B32" s="184"/>
      <c r="C32" s="188"/>
      <c r="D32" s="189"/>
      <c r="E32" s="189"/>
      <c r="F32" s="177"/>
    </row>
    <row r="33" spans="1:6" ht="9" customHeight="1" x14ac:dyDescent="0.25">
      <c r="A33" s="159"/>
      <c r="B33" s="184"/>
      <c r="C33" s="185"/>
      <c r="D33" s="178"/>
      <c r="E33" s="178"/>
      <c r="F33" s="53"/>
    </row>
    <row r="34" spans="1:6" ht="21" customHeight="1" x14ac:dyDescent="0.25">
      <c r="A34" s="159"/>
      <c r="B34" s="262" t="s">
        <v>134</v>
      </c>
      <c r="C34" s="185"/>
      <c r="D34" s="256">
        <f>SUM(D35:D37)</f>
        <v>0</v>
      </c>
      <c r="E34" s="256">
        <f>SUM(E35:E37)</f>
        <v>0</v>
      </c>
      <c r="F34" s="256">
        <f>D34-E34</f>
        <v>0</v>
      </c>
    </row>
    <row r="35" spans="1:6" ht="21" customHeight="1" x14ac:dyDescent="0.25">
      <c r="A35" s="159"/>
      <c r="B35" s="262"/>
      <c r="C35" s="186" t="s">
        <v>127</v>
      </c>
      <c r="D35" s="190">
        <v>0</v>
      </c>
      <c r="E35" s="190">
        <v>0</v>
      </c>
      <c r="F35" s="191">
        <f>+D35-E35</f>
        <v>0</v>
      </c>
    </row>
    <row r="36" spans="1:6" ht="20.25" hidden="1" customHeight="1" x14ac:dyDescent="0.25">
      <c r="A36" s="159"/>
      <c r="B36" s="184"/>
      <c r="C36" s="186" t="s">
        <v>123</v>
      </c>
      <c r="D36" s="187">
        <v>0</v>
      </c>
      <c r="E36" s="187">
        <v>0</v>
      </c>
      <c r="F36" s="43">
        <f>+D36-E36</f>
        <v>0</v>
      </c>
    </row>
    <row r="37" spans="1:6" ht="20.25" hidden="1" customHeight="1" x14ac:dyDescent="0.25">
      <c r="A37" s="159"/>
      <c r="B37" s="263"/>
      <c r="C37" s="192" t="s">
        <v>124</v>
      </c>
      <c r="D37" s="193">
        <v>0</v>
      </c>
      <c r="E37" s="193">
        <v>0</v>
      </c>
      <c r="F37" s="88">
        <f>+D37-E37</f>
        <v>0</v>
      </c>
    </row>
    <row r="38" spans="1:6" ht="6.75" customHeight="1" x14ac:dyDescent="0.25">
      <c r="A38" s="159"/>
      <c r="B38" s="168"/>
      <c r="C38" s="169"/>
      <c r="D38" s="250"/>
      <c r="E38" s="250"/>
      <c r="F38" s="251"/>
    </row>
    <row r="39" spans="1:6" ht="16.5" thickBot="1" x14ac:dyDescent="0.3">
      <c r="A39" s="159"/>
      <c r="B39" s="258" t="s">
        <v>98</v>
      </c>
      <c r="C39" s="179"/>
      <c r="D39" s="259">
        <f t="shared" ref="D39:F39" si="2">D27+D34</f>
        <v>1195122.6199999999</v>
      </c>
      <c r="E39" s="259">
        <f t="shared" si="2"/>
        <v>996514.82</v>
      </c>
      <c r="F39" s="260">
        <f t="shared" si="2"/>
        <v>198607.79999999993</v>
      </c>
    </row>
    <row r="40" spans="1:6" ht="8.25" customHeight="1" thickTop="1" thickBot="1" x14ac:dyDescent="0.3">
      <c r="A40" s="159"/>
      <c r="B40" s="169"/>
      <c r="C40" s="169"/>
      <c r="D40" s="180"/>
      <c r="E40" s="244"/>
      <c r="F40" s="246"/>
    </row>
    <row r="41" spans="1:6" ht="7.5" customHeight="1" thickTop="1" x14ac:dyDescent="0.25">
      <c r="A41" s="159"/>
      <c r="B41" s="264"/>
      <c r="C41" s="194"/>
      <c r="D41" s="247"/>
      <c r="E41" s="245"/>
      <c r="F41" s="245"/>
    </row>
    <row r="42" spans="1:6" ht="16.5" thickBot="1" x14ac:dyDescent="0.3">
      <c r="A42" s="159"/>
      <c r="B42" s="265" t="s">
        <v>122</v>
      </c>
      <c r="C42" s="179"/>
      <c r="D42" s="268">
        <f>+D23-D39</f>
        <v>-105029.0299999998</v>
      </c>
      <c r="E42" s="267">
        <f>E23-E39</f>
        <v>14625.970000000088</v>
      </c>
      <c r="F42" s="266">
        <f>D42-E42</f>
        <v>-119654.99999999988</v>
      </c>
    </row>
    <row r="43" spans="1:6" ht="16.5" thickTop="1" x14ac:dyDescent="0.25">
      <c r="A43" s="159"/>
      <c r="B43" s="159"/>
      <c r="C43" s="159"/>
      <c r="D43" s="195"/>
      <c r="E43" s="195"/>
      <c r="F43" s="123"/>
    </row>
    <row r="44" spans="1:6" ht="15.75" x14ac:dyDescent="0.25">
      <c r="A44" s="159"/>
      <c r="B44" s="159"/>
      <c r="C44" s="159"/>
      <c r="D44" s="195"/>
      <c r="E44" s="159"/>
      <c r="F44" s="158"/>
    </row>
    <row r="45" spans="1:6" ht="15.75" x14ac:dyDescent="0.25">
      <c r="A45" s="159"/>
      <c r="B45" s="159"/>
      <c r="C45" s="159"/>
      <c r="D45" s="196"/>
      <c r="E45" s="159"/>
      <c r="F45" s="158"/>
    </row>
    <row r="46" spans="1:6" ht="15.75" x14ac:dyDescent="0.25">
      <c r="A46" s="159"/>
      <c r="B46" s="159"/>
      <c r="C46" s="159"/>
      <c r="D46" s="159"/>
      <c r="E46" s="159"/>
      <c r="F46" s="158"/>
    </row>
    <row r="50" spans="2:6" s="197" customFormat="1" ht="17.25" customHeight="1" x14ac:dyDescent="0.3">
      <c r="B50" s="272" t="s">
        <v>138</v>
      </c>
      <c r="C50" s="272"/>
      <c r="D50" s="272"/>
      <c r="E50" s="272"/>
      <c r="F50" s="272"/>
    </row>
    <row r="60" spans="2:6" x14ac:dyDescent="0.2">
      <c r="B60" s="252"/>
      <c r="C60" s="252"/>
    </row>
    <row r="61" spans="2:6" x14ac:dyDescent="0.2">
      <c r="B61" s="252"/>
      <c r="C61" s="252"/>
    </row>
    <row r="62" spans="2:6" x14ac:dyDescent="0.2">
      <c r="B62" s="252"/>
      <c r="C62" s="252"/>
      <c r="D62" s="1"/>
    </row>
    <row r="63" spans="2:6" x14ac:dyDescent="0.2">
      <c r="B63" s="252"/>
      <c r="C63" s="252"/>
      <c r="E63" s="1"/>
      <c r="F63" s="59"/>
    </row>
    <row r="67" spans="5:5" x14ac:dyDescent="0.2">
      <c r="E67" s="59"/>
    </row>
    <row r="68" spans="5:5" x14ac:dyDescent="0.2">
      <c r="E68" s="59"/>
    </row>
  </sheetData>
  <mergeCells count="7">
    <mergeCell ref="B50:F50"/>
    <mergeCell ref="A2:F2"/>
    <mergeCell ref="A3:F3"/>
    <mergeCell ref="A4:F4"/>
    <mergeCell ref="F5:F7"/>
    <mergeCell ref="D5:D7"/>
    <mergeCell ref="E5:E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showGridLines="0" zoomScale="80" zoomScaleNormal="80" workbookViewId="0">
      <selection activeCell="G60" sqref="G60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7" width="24" style="22" customWidth="1"/>
    <col min="8" max="8" width="22" style="22" customWidth="1"/>
    <col min="9" max="10" width="13.7109375" style="22" customWidth="1"/>
    <col min="11" max="16384" width="11.42578125" style="22"/>
  </cols>
  <sheetData>
    <row r="2" spans="1:8" ht="21" x14ac:dyDescent="0.35">
      <c r="A2" s="2" t="s">
        <v>7</v>
      </c>
      <c r="B2" s="284" t="s">
        <v>8</v>
      </c>
      <c r="C2" s="284"/>
      <c r="D2" s="284"/>
      <c r="E2" s="284"/>
      <c r="F2" s="284"/>
      <c r="G2" s="284"/>
      <c r="H2" s="284"/>
    </row>
    <row r="3" spans="1:8" ht="18.75" x14ac:dyDescent="0.3">
      <c r="A3" s="2"/>
      <c r="B3" s="283" t="s">
        <v>14</v>
      </c>
      <c r="C3" s="283"/>
      <c r="D3" s="283"/>
      <c r="E3" s="283"/>
      <c r="F3" s="283"/>
      <c r="G3" s="283"/>
      <c r="H3" s="283"/>
    </row>
    <row r="4" spans="1:8" x14ac:dyDescent="0.2">
      <c r="A4" s="2"/>
      <c r="B4" s="285" t="s">
        <v>15</v>
      </c>
      <c r="C4" s="285"/>
      <c r="D4" s="285"/>
      <c r="E4" s="285"/>
      <c r="F4" s="285"/>
      <c r="G4" s="285"/>
      <c r="H4" s="285"/>
    </row>
    <row r="5" spans="1:8" ht="8.25" customHeight="1" x14ac:dyDescent="0.2">
      <c r="A5" s="2"/>
      <c r="B5" s="285"/>
      <c r="C5" s="285"/>
      <c r="D5" s="285"/>
      <c r="E5" s="285"/>
      <c r="F5" s="285"/>
      <c r="G5" s="285"/>
      <c r="H5" s="285"/>
    </row>
    <row r="6" spans="1:8" ht="30" customHeight="1" x14ac:dyDescent="0.25">
      <c r="A6" s="2"/>
      <c r="B6" s="23"/>
      <c r="C6" s="24"/>
      <c r="D6" s="24"/>
      <c r="E6" s="25"/>
      <c r="F6" s="26" t="s">
        <v>151</v>
      </c>
      <c r="G6" s="26" t="s">
        <v>150</v>
      </c>
      <c r="H6" s="27" t="s">
        <v>128</v>
      </c>
    </row>
    <row r="7" spans="1:8" ht="24" customHeight="1" x14ac:dyDescent="0.25">
      <c r="A7" s="2"/>
      <c r="B7" s="28" t="s">
        <v>16</v>
      </c>
      <c r="C7" s="29"/>
      <c r="D7" s="29"/>
      <c r="E7" s="30"/>
      <c r="F7" s="31" t="s">
        <v>17</v>
      </c>
      <c r="G7" s="32">
        <v>-2</v>
      </c>
      <c r="H7" s="33" t="s">
        <v>18</v>
      </c>
    </row>
    <row r="8" spans="1:8" ht="21" customHeight="1" x14ac:dyDescent="0.3">
      <c r="A8" s="2"/>
      <c r="B8" s="34" t="s">
        <v>5</v>
      </c>
      <c r="C8" s="35"/>
      <c r="D8" s="35"/>
      <c r="E8" s="36"/>
      <c r="F8" s="37">
        <f t="shared" ref="F8:H8" si="0">SUM(F9:F12)</f>
        <v>482900.77999999997</v>
      </c>
      <c r="G8" s="37">
        <f t="shared" ref="G8" si="1">SUM(G9:G12)</f>
        <v>666093.30000000005</v>
      </c>
      <c r="H8" s="37">
        <f t="shared" si="0"/>
        <v>-183192.51999999996</v>
      </c>
    </row>
    <row r="9" spans="1:8" ht="21" customHeight="1" x14ac:dyDescent="0.25">
      <c r="A9" s="2"/>
      <c r="B9" s="38"/>
      <c r="C9" s="39" t="s">
        <v>19</v>
      </c>
      <c r="D9" s="40"/>
      <c r="E9" s="41"/>
      <c r="F9" s="42">
        <v>518.42999999999995</v>
      </c>
      <c r="G9" s="42">
        <v>0</v>
      </c>
      <c r="H9" s="43">
        <f>+F9-G9</f>
        <v>518.42999999999995</v>
      </c>
    </row>
    <row r="10" spans="1:8" ht="21" customHeight="1" x14ac:dyDescent="0.25">
      <c r="A10" s="2"/>
      <c r="B10" s="45"/>
      <c r="C10" s="39" t="s">
        <v>20</v>
      </c>
      <c r="D10" s="46"/>
      <c r="E10" s="41"/>
      <c r="F10" s="42">
        <v>306691.82</v>
      </c>
      <c r="G10" s="42">
        <v>294488.09999999998</v>
      </c>
      <c r="H10" s="43">
        <f>+F10-G10</f>
        <v>12203.72000000003</v>
      </c>
    </row>
    <row r="11" spans="1:8" ht="21" customHeight="1" x14ac:dyDescent="0.25">
      <c r="A11" s="2"/>
      <c r="B11" s="45"/>
      <c r="C11" s="39" t="s">
        <v>21</v>
      </c>
      <c r="D11" s="46"/>
      <c r="E11" s="41"/>
      <c r="F11" s="42">
        <v>173656.24</v>
      </c>
      <c r="G11" s="42">
        <v>369570.91</v>
      </c>
      <c r="H11" s="43">
        <f>+F11-G11</f>
        <v>-195914.66999999998</v>
      </c>
    </row>
    <row r="12" spans="1:8" ht="21" customHeight="1" x14ac:dyDescent="0.25">
      <c r="A12" s="2"/>
      <c r="B12" s="45"/>
      <c r="C12" s="39" t="s">
        <v>22</v>
      </c>
      <c r="D12" s="46"/>
      <c r="E12" s="41"/>
      <c r="F12" s="47">
        <v>2034.29</v>
      </c>
      <c r="G12" s="47">
        <v>2034.29</v>
      </c>
      <c r="H12" s="48">
        <f>+F12-G12</f>
        <v>0</v>
      </c>
    </row>
    <row r="13" spans="1:8" ht="21" customHeight="1" x14ac:dyDescent="0.25">
      <c r="A13" s="2"/>
      <c r="B13" s="45"/>
      <c r="C13" s="50"/>
      <c r="D13" s="50"/>
      <c r="E13" s="51"/>
      <c r="F13" s="52"/>
      <c r="G13" s="52"/>
      <c r="H13" s="53"/>
    </row>
    <row r="14" spans="1:8" ht="21" customHeight="1" x14ac:dyDescent="0.3">
      <c r="A14" s="2"/>
      <c r="B14" s="54" t="s">
        <v>4</v>
      </c>
      <c r="C14" s="40"/>
      <c r="D14" s="40"/>
      <c r="E14" s="51"/>
      <c r="F14" s="55">
        <f t="shared" ref="F14:H14" si="2">+F19+F20</f>
        <v>100862212.45</v>
      </c>
      <c r="G14" s="55">
        <f t="shared" ref="G14" si="3">+G19+G20</f>
        <v>100862212.45</v>
      </c>
      <c r="H14" s="55">
        <f t="shared" si="2"/>
        <v>0</v>
      </c>
    </row>
    <row r="15" spans="1:8" ht="21" customHeight="1" x14ac:dyDescent="0.25">
      <c r="A15" s="56"/>
      <c r="B15" s="45"/>
      <c r="C15" s="39" t="s">
        <v>23</v>
      </c>
      <c r="D15" s="46"/>
      <c r="E15" s="57"/>
      <c r="F15" s="42">
        <v>100862212.45</v>
      </c>
      <c r="G15" s="42">
        <v>100862212.45</v>
      </c>
      <c r="H15" s="43">
        <f>+F15-G15</f>
        <v>0</v>
      </c>
    </row>
    <row r="16" spans="1:8" ht="21" hidden="1" customHeight="1" x14ac:dyDescent="0.25">
      <c r="A16" s="2"/>
      <c r="B16" s="45"/>
      <c r="C16" s="39" t="s">
        <v>24</v>
      </c>
      <c r="D16" s="46"/>
      <c r="E16" s="57"/>
      <c r="F16" s="58">
        <v>0</v>
      </c>
      <c r="G16" s="58">
        <v>0</v>
      </c>
      <c r="H16" s="43">
        <f>+F16-G16</f>
        <v>0</v>
      </c>
    </row>
    <row r="17" spans="1:8" ht="21" hidden="1" customHeight="1" x14ac:dyDescent="0.25">
      <c r="A17" s="2"/>
      <c r="B17" s="45"/>
      <c r="C17" s="39" t="s">
        <v>25</v>
      </c>
      <c r="D17" s="46"/>
      <c r="E17" s="57"/>
      <c r="F17" s="58">
        <v>0</v>
      </c>
      <c r="G17" s="58">
        <v>0</v>
      </c>
      <c r="H17" s="43">
        <f>+F17-G17</f>
        <v>0</v>
      </c>
    </row>
    <row r="18" spans="1:8" ht="21" hidden="1" customHeight="1" x14ac:dyDescent="0.25">
      <c r="A18" s="2"/>
      <c r="B18" s="45"/>
      <c r="C18" s="39" t="s">
        <v>26</v>
      </c>
      <c r="D18" s="46"/>
      <c r="E18" s="57"/>
      <c r="F18" s="60">
        <v>0</v>
      </c>
      <c r="G18" s="60">
        <v>0</v>
      </c>
      <c r="H18" s="49">
        <f>+F18-G18</f>
        <v>0</v>
      </c>
    </row>
    <row r="19" spans="1:8" ht="21" hidden="1" customHeight="1" x14ac:dyDescent="0.25">
      <c r="A19" s="2"/>
      <c r="B19" s="45"/>
      <c r="C19" s="46"/>
      <c r="D19" s="46"/>
      <c r="E19" s="57" t="s">
        <v>27</v>
      </c>
      <c r="F19" s="61">
        <f t="shared" ref="F19:H19" si="4">SUM(F15:F18)</f>
        <v>100862212.45</v>
      </c>
      <c r="G19" s="61">
        <f t="shared" ref="G19" si="5">SUM(G15:G18)</f>
        <v>100862212.45</v>
      </c>
      <c r="H19" s="61">
        <f t="shared" si="4"/>
        <v>0</v>
      </c>
    </row>
    <row r="20" spans="1:8" ht="21" hidden="1" customHeight="1" x14ac:dyDescent="0.25">
      <c r="A20" s="2"/>
      <c r="B20" s="45"/>
      <c r="C20" s="62" t="s">
        <v>28</v>
      </c>
      <c r="D20" s="46"/>
      <c r="E20" s="63"/>
      <c r="F20" s="64">
        <v>0</v>
      </c>
      <c r="G20" s="64">
        <v>0</v>
      </c>
      <c r="H20" s="49">
        <f>+F20-G20</f>
        <v>0</v>
      </c>
    </row>
    <row r="21" spans="1:8" ht="21" customHeight="1" x14ac:dyDescent="0.25">
      <c r="A21" s="2"/>
      <c r="B21" s="45"/>
      <c r="C21" s="46"/>
      <c r="D21" s="46"/>
      <c r="E21" s="41"/>
      <c r="F21" s="65"/>
      <c r="G21" s="65"/>
      <c r="H21" s="66"/>
    </row>
    <row r="22" spans="1:8" ht="21" customHeight="1" x14ac:dyDescent="0.3">
      <c r="A22" s="2"/>
      <c r="B22" s="54" t="s">
        <v>29</v>
      </c>
      <c r="C22" s="40"/>
      <c r="D22" s="40"/>
      <c r="E22" s="51"/>
      <c r="F22" s="67">
        <f t="shared" ref="F22:H22" si="6">+F23+F43</f>
        <v>8961473.6899999976</v>
      </c>
      <c r="G22" s="67">
        <f t="shared" ref="G22" si="7">+G23+G43</f>
        <v>8998914.0199999958</v>
      </c>
      <c r="H22" s="67">
        <f t="shared" si="6"/>
        <v>-37440.33000000054</v>
      </c>
    </row>
    <row r="23" spans="1:8" ht="21" customHeight="1" x14ac:dyDescent="0.3">
      <c r="A23" s="2"/>
      <c r="B23" s="68" t="s">
        <v>99</v>
      </c>
      <c r="C23" s="69"/>
      <c r="D23" s="70"/>
      <c r="E23" s="71"/>
      <c r="F23" s="72">
        <f t="shared" ref="F23:H23" si="8">+F38+F34+F29+F24</f>
        <v>117252054.7</v>
      </c>
      <c r="G23" s="72">
        <f t="shared" ref="G23" si="9">+G38+G34+G29+G24</f>
        <v>118420455.53</v>
      </c>
      <c r="H23" s="72">
        <f t="shared" si="8"/>
        <v>-1168400.8300000005</v>
      </c>
    </row>
    <row r="24" spans="1:8" ht="21" customHeight="1" x14ac:dyDescent="0.3">
      <c r="A24" s="2"/>
      <c r="B24" s="38"/>
      <c r="C24" s="53" t="s">
        <v>30</v>
      </c>
      <c r="D24" s="53"/>
      <c r="E24" s="73"/>
      <c r="F24" s="74">
        <f t="shared" ref="F24:H24" si="10">SUM(F25:F28)</f>
        <v>53354772.070000008</v>
      </c>
      <c r="G24" s="74">
        <f t="shared" ref="G24" si="11">SUM(G25:G28)</f>
        <v>53837867.600000001</v>
      </c>
      <c r="H24" s="74">
        <f t="shared" si="10"/>
        <v>-483095.5299999956</v>
      </c>
    </row>
    <row r="25" spans="1:8" ht="21" customHeight="1" x14ac:dyDescent="0.25">
      <c r="A25" s="2"/>
      <c r="B25" s="45"/>
      <c r="C25" s="46"/>
      <c r="D25" s="57" t="s">
        <v>31</v>
      </c>
      <c r="E25" s="57"/>
      <c r="F25" s="75">
        <v>36041390.560000002</v>
      </c>
      <c r="G25" s="75">
        <v>36364230.939999998</v>
      </c>
      <c r="H25" s="43">
        <f>+F25-G25</f>
        <v>-322840.37999999523</v>
      </c>
    </row>
    <row r="26" spans="1:8" ht="21" customHeight="1" x14ac:dyDescent="0.25">
      <c r="A26" s="2"/>
      <c r="B26" s="45"/>
      <c r="C26" s="46"/>
      <c r="D26" s="57" t="s">
        <v>32</v>
      </c>
      <c r="E26" s="57"/>
      <c r="F26" s="42">
        <v>13532440.810000001</v>
      </c>
      <c r="G26" s="42">
        <v>13620692.210000001</v>
      </c>
      <c r="H26" s="76">
        <f>+F26-G26</f>
        <v>-88251.400000000373</v>
      </c>
    </row>
    <row r="27" spans="1:8" ht="21" customHeight="1" x14ac:dyDescent="0.25">
      <c r="A27" s="2"/>
      <c r="B27" s="45"/>
      <c r="C27" s="46"/>
      <c r="D27" s="57" t="s">
        <v>108</v>
      </c>
      <c r="E27" s="57"/>
      <c r="F27" s="77">
        <v>3780940.7</v>
      </c>
      <c r="G27" s="77">
        <v>3852944.45</v>
      </c>
      <c r="H27" s="78">
        <f>+F27-G27</f>
        <v>-72003.75</v>
      </c>
    </row>
    <row r="28" spans="1:8" ht="21.75" hidden="1" customHeight="1" x14ac:dyDescent="0.25">
      <c r="A28" s="2"/>
      <c r="B28" s="45"/>
      <c r="C28" s="46"/>
      <c r="D28" s="57" t="s">
        <v>107</v>
      </c>
      <c r="E28" s="57"/>
      <c r="F28" s="79">
        <v>0</v>
      </c>
      <c r="G28" s="79">
        <v>0</v>
      </c>
      <c r="H28" s="80">
        <f>+F28-G28</f>
        <v>0</v>
      </c>
    </row>
    <row r="29" spans="1:8" ht="21" customHeight="1" x14ac:dyDescent="0.3">
      <c r="A29" s="2"/>
      <c r="B29" s="45"/>
      <c r="C29" s="53" t="s">
        <v>33</v>
      </c>
      <c r="D29" s="53"/>
      <c r="E29" s="73"/>
      <c r="F29" s="74">
        <f t="shared" ref="F29:H29" si="12">SUM(F30:F33)</f>
        <v>35825072.670000002</v>
      </c>
      <c r="G29" s="74">
        <f t="shared" ref="G29" si="13">SUM(G30:G33)</f>
        <v>36443744.539999999</v>
      </c>
      <c r="H29" s="74">
        <f t="shared" si="12"/>
        <v>-618671.87000000104</v>
      </c>
    </row>
    <row r="30" spans="1:8" ht="21" customHeight="1" x14ac:dyDescent="0.25">
      <c r="A30" s="2"/>
      <c r="B30" s="45"/>
      <c r="C30" s="46"/>
      <c r="D30" s="57" t="s">
        <v>34</v>
      </c>
      <c r="E30" s="57"/>
      <c r="F30" s="77">
        <v>16314122.039999999</v>
      </c>
      <c r="G30" s="77">
        <v>16744750.99</v>
      </c>
      <c r="H30" s="81">
        <f>+F30-G30</f>
        <v>-430628.95000000112</v>
      </c>
    </row>
    <row r="31" spans="1:8" ht="21" customHeight="1" x14ac:dyDescent="0.25">
      <c r="A31" s="2"/>
      <c r="B31" s="45"/>
      <c r="C31" s="46"/>
      <c r="D31" s="57" t="s">
        <v>35</v>
      </c>
      <c r="E31" s="57"/>
      <c r="F31" s="42">
        <v>18875595.609999999</v>
      </c>
      <c r="G31" s="42">
        <v>19059902.609999999</v>
      </c>
      <c r="H31" s="82">
        <f>+F31-G31</f>
        <v>-184307</v>
      </c>
    </row>
    <row r="32" spans="1:8" ht="20.25" customHeight="1" x14ac:dyDescent="0.25">
      <c r="A32" s="2"/>
      <c r="B32" s="45"/>
      <c r="C32" s="46"/>
      <c r="D32" s="83" t="s">
        <v>106</v>
      </c>
      <c r="E32" s="57"/>
      <c r="F32" s="77">
        <v>635355.02</v>
      </c>
      <c r="G32" s="77">
        <v>639090.93999999994</v>
      </c>
      <c r="H32" s="76">
        <f>+F32-G32</f>
        <v>-3735.9199999999255</v>
      </c>
    </row>
    <row r="33" spans="1:9" ht="15.75" hidden="1" customHeight="1" x14ac:dyDescent="0.25">
      <c r="A33" s="2"/>
      <c r="B33" s="45"/>
      <c r="C33" s="46"/>
      <c r="D33" s="57" t="s">
        <v>107</v>
      </c>
      <c r="E33" s="57"/>
      <c r="F33" s="84">
        <v>0</v>
      </c>
      <c r="G33" s="84">
        <v>0</v>
      </c>
      <c r="H33" s="85">
        <f>+F33-G33</f>
        <v>0</v>
      </c>
    </row>
    <row r="34" spans="1:9" ht="21" customHeight="1" x14ac:dyDescent="0.3">
      <c r="A34" s="2"/>
      <c r="B34" s="45"/>
      <c r="C34" s="53" t="s">
        <v>36</v>
      </c>
      <c r="D34" s="86"/>
      <c r="E34" s="87"/>
      <c r="F34" s="72">
        <f t="shared" ref="F34:H34" si="14">SUM(F35:F37)</f>
        <v>32437.4</v>
      </c>
      <c r="G34" s="72">
        <f t="shared" ref="G34" si="15">SUM(G35:G37)</f>
        <v>32437.4</v>
      </c>
      <c r="H34" s="74">
        <f t="shared" si="14"/>
        <v>0</v>
      </c>
      <c r="I34" s="1"/>
    </row>
    <row r="35" spans="1:9" ht="21" customHeight="1" x14ac:dyDescent="0.25">
      <c r="A35" s="2"/>
      <c r="B35" s="45"/>
      <c r="C35" s="46"/>
      <c r="D35" s="57" t="s">
        <v>37</v>
      </c>
      <c r="E35" s="57"/>
      <c r="F35" s="75">
        <v>32437.4</v>
      </c>
      <c r="G35" s="75">
        <v>32437.4</v>
      </c>
      <c r="H35" s="43">
        <f>+F35-G35</f>
        <v>0</v>
      </c>
    </row>
    <row r="36" spans="1:9" ht="21" hidden="1" customHeight="1" x14ac:dyDescent="0.25">
      <c r="A36" s="2"/>
      <c r="B36" s="45"/>
      <c r="C36" s="46"/>
      <c r="D36" s="57" t="s">
        <v>38</v>
      </c>
      <c r="E36" s="57"/>
      <c r="F36" s="58">
        <v>0</v>
      </c>
      <c r="G36" s="58">
        <v>0</v>
      </c>
      <c r="H36" s="43">
        <f>+F36-G36</f>
        <v>0</v>
      </c>
    </row>
    <row r="37" spans="1:9" ht="21" hidden="1" customHeight="1" x14ac:dyDescent="0.25">
      <c r="A37" s="2"/>
      <c r="B37" s="45"/>
      <c r="C37" s="46"/>
      <c r="D37" s="57" t="s">
        <v>39</v>
      </c>
      <c r="E37" s="57"/>
      <c r="F37" s="48">
        <v>0</v>
      </c>
      <c r="G37" s="48">
        <v>0</v>
      </c>
      <c r="H37" s="88">
        <f>+F37-G37</f>
        <v>0</v>
      </c>
    </row>
    <row r="38" spans="1:9" ht="21" customHeight="1" x14ac:dyDescent="0.3">
      <c r="A38" s="2"/>
      <c r="B38" s="45"/>
      <c r="C38" s="53" t="s">
        <v>40</v>
      </c>
      <c r="D38" s="53"/>
      <c r="E38" s="41"/>
      <c r="F38" s="72">
        <f t="shared" ref="F38:H38" si="16">SUM(F39:F42)</f>
        <v>28039772.559999999</v>
      </c>
      <c r="G38" s="72">
        <f t="shared" ref="G38" si="17">SUM(G39:G42)</f>
        <v>28106405.990000002</v>
      </c>
      <c r="H38" s="72">
        <f t="shared" si="16"/>
        <v>-66633.430000003893</v>
      </c>
    </row>
    <row r="39" spans="1:9" ht="21" customHeight="1" x14ac:dyDescent="0.25">
      <c r="A39" s="2"/>
      <c r="B39" s="45"/>
      <c r="C39" s="46"/>
      <c r="D39" s="57" t="s">
        <v>41</v>
      </c>
      <c r="E39" s="57"/>
      <c r="F39" s="75">
        <v>20183369.649999999</v>
      </c>
      <c r="G39" s="75">
        <v>20251117.670000002</v>
      </c>
      <c r="H39" s="43">
        <f>+F39-G39</f>
        <v>-67748.020000003278</v>
      </c>
    </row>
    <row r="40" spans="1:9" ht="21" customHeight="1" x14ac:dyDescent="0.25">
      <c r="A40" s="2"/>
      <c r="B40" s="45"/>
      <c r="C40" s="46"/>
      <c r="D40" s="57" t="s">
        <v>42</v>
      </c>
      <c r="E40" s="57"/>
      <c r="F40" s="75">
        <v>9146777.0399999991</v>
      </c>
      <c r="G40" s="75">
        <v>9148055.6799999997</v>
      </c>
      <c r="H40" s="43">
        <f>+F40-G40</f>
        <v>-1278.640000000596</v>
      </c>
    </row>
    <row r="41" spans="1:9" ht="21" customHeight="1" x14ac:dyDescent="0.25">
      <c r="A41" s="2"/>
      <c r="B41" s="45"/>
      <c r="C41" s="46"/>
      <c r="D41" s="57" t="s">
        <v>109</v>
      </c>
      <c r="E41" s="57"/>
      <c r="F41" s="75">
        <v>711524.86</v>
      </c>
      <c r="G41" s="75">
        <v>710171.63</v>
      </c>
      <c r="H41" s="43">
        <f>+F41-G41</f>
        <v>1353.2299999999814</v>
      </c>
    </row>
    <row r="42" spans="1:9" ht="21" customHeight="1" x14ac:dyDescent="0.25">
      <c r="A42" s="2"/>
      <c r="B42" s="45"/>
      <c r="C42" s="46"/>
      <c r="D42" s="57" t="s">
        <v>118</v>
      </c>
      <c r="E42" s="57"/>
      <c r="F42" s="89">
        <v>-2001898.99</v>
      </c>
      <c r="G42" s="89">
        <v>-2002938.99</v>
      </c>
      <c r="H42" s="88">
        <f>+F42-G42</f>
        <v>1040</v>
      </c>
    </row>
    <row r="43" spans="1:9" ht="21" customHeight="1" x14ac:dyDescent="0.3">
      <c r="A43" s="2"/>
      <c r="B43" s="45" t="s">
        <v>121</v>
      </c>
      <c r="C43" s="53"/>
      <c r="D43" s="46"/>
      <c r="E43" s="90"/>
      <c r="F43" s="91">
        <v>-108290581.01000001</v>
      </c>
      <c r="G43" s="91">
        <v>-109421541.51000001</v>
      </c>
      <c r="H43" s="72">
        <f>+F43-G43</f>
        <v>1130960.5</v>
      </c>
    </row>
    <row r="44" spans="1:9" ht="21" customHeight="1" x14ac:dyDescent="0.25">
      <c r="A44" s="2"/>
      <c r="B44" s="45"/>
      <c r="C44" s="50"/>
      <c r="D44" s="50"/>
      <c r="E44" s="41"/>
      <c r="F44" s="65"/>
      <c r="G44" s="65"/>
      <c r="H44" s="66"/>
    </row>
    <row r="45" spans="1:9" ht="21" customHeight="1" x14ac:dyDescent="0.3">
      <c r="A45" s="2"/>
      <c r="B45" s="54" t="s">
        <v>43</v>
      </c>
      <c r="C45" s="70"/>
      <c r="D45" s="40"/>
      <c r="E45" s="51"/>
      <c r="F45" s="92">
        <f t="shared" ref="F45:H45" si="18">+F48+F49</f>
        <v>5711061.0699999994</v>
      </c>
      <c r="G45" s="92">
        <f t="shared" ref="G45" si="19">+G48+G49</f>
        <v>5717561.0700000003</v>
      </c>
      <c r="H45" s="92">
        <f t="shared" si="18"/>
        <v>-6500.0000000009313</v>
      </c>
    </row>
    <row r="46" spans="1:9" ht="21" customHeight="1" x14ac:dyDescent="0.25">
      <c r="A46" s="2"/>
      <c r="B46" s="45"/>
      <c r="C46" s="57" t="s">
        <v>44</v>
      </c>
      <c r="D46" s="46"/>
      <c r="E46" s="57"/>
      <c r="F46" s="42">
        <v>0</v>
      </c>
      <c r="G46" s="42">
        <v>0</v>
      </c>
      <c r="H46" s="43">
        <f>+F46-G46</f>
        <v>0</v>
      </c>
    </row>
    <row r="47" spans="1:9" ht="21" customHeight="1" x14ac:dyDescent="0.25">
      <c r="A47" s="2"/>
      <c r="B47" s="45"/>
      <c r="C47" s="57" t="s">
        <v>45</v>
      </c>
      <c r="D47" s="46"/>
      <c r="E47" s="57"/>
      <c r="F47" s="42">
        <v>11077564.039999999</v>
      </c>
      <c r="G47" s="42">
        <v>11234375.4</v>
      </c>
      <c r="H47" s="43">
        <f>+F47-G47</f>
        <v>-156811.36000000127</v>
      </c>
    </row>
    <row r="48" spans="1:9" ht="21" customHeight="1" x14ac:dyDescent="0.25">
      <c r="A48" s="2"/>
      <c r="B48" s="45"/>
      <c r="C48" s="57" t="s">
        <v>27</v>
      </c>
      <c r="D48" s="46"/>
      <c r="E48" s="57"/>
      <c r="F48" s="61">
        <f>SUM(F46:F47)</f>
        <v>11077564.039999999</v>
      </c>
      <c r="G48" s="61">
        <f>SUM(G46:G47)</f>
        <v>11234375.4</v>
      </c>
      <c r="H48" s="61">
        <f>+F48-G48</f>
        <v>-156811.36000000127</v>
      </c>
    </row>
    <row r="49" spans="1:8" ht="21" customHeight="1" x14ac:dyDescent="0.25">
      <c r="A49" s="2"/>
      <c r="B49" s="45"/>
      <c r="C49" s="57" t="s">
        <v>46</v>
      </c>
      <c r="D49" s="46"/>
      <c r="E49" s="57"/>
      <c r="F49" s="64">
        <v>-5366502.97</v>
      </c>
      <c r="G49" s="64">
        <v>-5516814.3300000001</v>
      </c>
      <c r="H49" s="93">
        <f>+F49-G49</f>
        <v>150311.36000000034</v>
      </c>
    </row>
    <row r="50" spans="1:8" ht="21" customHeight="1" x14ac:dyDescent="0.25">
      <c r="A50" s="2"/>
      <c r="B50" s="45"/>
      <c r="C50" s="50"/>
      <c r="D50" s="50"/>
      <c r="E50" s="41"/>
      <c r="F50" s="65"/>
      <c r="G50" s="65"/>
      <c r="H50" s="66"/>
    </row>
    <row r="51" spans="1:8" ht="21" customHeight="1" x14ac:dyDescent="0.3">
      <c r="A51" s="2"/>
      <c r="B51" s="54" t="s">
        <v>6</v>
      </c>
      <c r="C51" s="70"/>
      <c r="D51" s="40"/>
      <c r="E51" s="51"/>
      <c r="F51" s="92">
        <f t="shared" ref="F51:H51" si="20">SUM(F52:F56)</f>
        <v>4964093.72</v>
      </c>
      <c r="G51" s="92">
        <f t="shared" ref="G51" si="21">SUM(G52:G56)</f>
        <v>4979184.9399999995</v>
      </c>
      <c r="H51" s="92">
        <f t="shared" si="20"/>
        <v>-15091.220000000229</v>
      </c>
    </row>
    <row r="52" spans="1:8" ht="21" customHeight="1" x14ac:dyDescent="0.25">
      <c r="A52" s="2"/>
      <c r="B52" s="94"/>
      <c r="C52" s="57" t="s">
        <v>47</v>
      </c>
      <c r="D52" s="62"/>
      <c r="E52" s="57"/>
      <c r="F52" s="58">
        <v>91637.29</v>
      </c>
      <c r="G52" s="58">
        <v>104695.67</v>
      </c>
      <c r="H52" s="43">
        <f>+F52-G52</f>
        <v>-13058.380000000005</v>
      </c>
    </row>
    <row r="53" spans="1:8" ht="21" customHeight="1" x14ac:dyDescent="0.25">
      <c r="A53" s="2"/>
      <c r="B53" s="94"/>
      <c r="C53" s="57" t="s">
        <v>48</v>
      </c>
      <c r="D53" s="62"/>
      <c r="E53" s="57"/>
      <c r="F53" s="58">
        <v>0</v>
      </c>
      <c r="G53" s="58">
        <v>60.1</v>
      </c>
      <c r="H53" s="43">
        <f>+F53-G53</f>
        <v>-60.1</v>
      </c>
    </row>
    <row r="54" spans="1:8" ht="21" customHeight="1" x14ac:dyDescent="0.25">
      <c r="A54" s="2"/>
      <c r="B54" s="94"/>
      <c r="C54" s="57" t="s">
        <v>49</v>
      </c>
      <c r="D54" s="62"/>
      <c r="E54" s="57"/>
      <c r="F54" s="58">
        <v>4851571.8</v>
      </c>
      <c r="G54" s="58">
        <v>4853544.54</v>
      </c>
      <c r="H54" s="43">
        <f>+F54-G54</f>
        <v>-1972.7400000002235</v>
      </c>
    </row>
    <row r="55" spans="1:8" ht="21" customHeight="1" x14ac:dyDescent="0.25">
      <c r="A55" s="2"/>
      <c r="B55" s="94"/>
      <c r="C55" s="57" t="s">
        <v>50</v>
      </c>
      <c r="D55" s="62"/>
      <c r="E55" s="57"/>
      <c r="F55" s="58">
        <v>19296.060000000001</v>
      </c>
      <c r="G55" s="58">
        <v>19296.060000000001</v>
      </c>
      <c r="H55" s="43">
        <f>+F55-G55</f>
        <v>0</v>
      </c>
    </row>
    <row r="56" spans="1:8" ht="21" customHeight="1" x14ac:dyDescent="0.25">
      <c r="A56" s="2"/>
      <c r="B56" s="94"/>
      <c r="C56" s="57" t="s">
        <v>51</v>
      </c>
      <c r="D56" s="62"/>
      <c r="E56" s="57"/>
      <c r="F56" s="60">
        <v>1588.57</v>
      </c>
      <c r="G56" s="60">
        <v>1588.57</v>
      </c>
      <c r="H56" s="49">
        <f>+F56-G56</f>
        <v>0</v>
      </c>
    </row>
    <row r="57" spans="1:8" ht="21" customHeight="1" x14ac:dyDescent="0.25">
      <c r="A57" s="2"/>
      <c r="B57" s="94"/>
      <c r="C57" s="40"/>
      <c r="D57" s="40"/>
      <c r="E57" s="51"/>
      <c r="F57" s="95"/>
      <c r="G57" s="95"/>
      <c r="H57" s="96"/>
    </row>
    <row r="58" spans="1:8" ht="21" customHeight="1" x14ac:dyDescent="0.3">
      <c r="A58" s="2"/>
      <c r="B58" s="54" t="s">
        <v>52</v>
      </c>
      <c r="C58" s="70"/>
      <c r="D58" s="40"/>
      <c r="E58" s="51"/>
      <c r="F58" s="92">
        <f>+F59+F60</f>
        <v>57232.660000000033</v>
      </c>
      <c r="G58" s="92">
        <f>+G59+G60</f>
        <v>62318.160000000033</v>
      </c>
      <c r="H58" s="92">
        <f>+F58-G58</f>
        <v>-5085.5</v>
      </c>
    </row>
    <row r="59" spans="1:8" ht="21" customHeight="1" x14ac:dyDescent="0.25">
      <c r="A59" s="2"/>
      <c r="B59" s="38"/>
      <c r="C59" s="97" t="s">
        <v>53</v>
      </c>
      <c r="D59" s="62"/>
      <c r="E59" s="97"/>
      <c r="F59" s="81">
        <v>427117.14</v>
      </c>
      <c r="G59" s="81">
        <v>500469.26</v>
      </c>
      <c r="H59" s="81">
        <f>+F59-G59</f>
        <v>-73352.12</v>
      </c>
    </row>
    <row r="60" spans="1:8" ht="21" customHeight="1" x14ac:dyDescent="0.25">
      <c r="A60" s="2"/>
      <c r="B60" s="98"/>
      <c r="C60" s="99" t="s">
        <v>54</v>
      </c>
      <c r="D60" s="100"/>
      <c r="E60" s="99"/>
      <c r="F60" s="79">
        <v>-369884.48</v>
      </c>
      <c r="G60" s="79">
        <v>-438151.1</v>
      </c>
      <c r="H60" s="79">
        <f>+F60-G60</f>
        <v>68266.62</v>
      </c>
    </row>
    <row r="61" spans="1:8" ht="21" customHeight="1" thickBot="1" x14ac:dyDescent="0.35">
      <c r="A61" s="2"/>
      <c r="B61" s="102" t="s">
        <v>55</v>
      </c>
      <c r="C61" s="102"/>
      <c r="D61" s="103"/>
      <c r="E61" s="104"/>
      <c r="F61" s="105">
        <f>+F8+F14+F22+F45+F51+F58</f>
        <v>121038974.36999999</v>
      </c>
      <c r="G61" s="105">
        <f>+G8+G14+G22+G45+G51+G58</f>
        <v>121286283.94</v>
      </c>
      <c r="H61" s="106">
        <f>+H8+H14+H22+H45+H51+H58</f>
        <v>-247309.57000000167</v>
      </c>
    </row>
    <row r="62" spans="1:8" ht="15.75" x14ac:dyDescent="0.25">
      <c r="A62" s="2"/>
      <c r="B62" s="107"/>
      <c r="C62" s="107"/>
      <c r="D62" s="107"/>
      <c r="E62" s="108"/>
      <c r="F62" s="109"/>
      <c r="G62" s="109"/>
      <c r="H62" s="109"/>
    </row>
    <row r="63" spans="1:8" ht="16.5" customHeight="1" x14ac:dyDescent="0.25">
      <c r="A63" s="2"/>
      <c r="B63" s="286"/>
      <c r="C63" s="286"/>
      <c r="D63" s="286"/>
      <c r="E63" s="286"/>
      <c r="F63" s="286"/>
      <c r="G63" s="286"/>
      <c r="H63" s="286"/>
    </row>
    <row r="64" spans="1:8" ht="29.25" customHeight="1" x14ac:dyDescent="0.25">
      <c r="A64" s="2"/>
      <c r="B64" s="110"/>
      <c r="C64" s="111"/>
      <c r="D64" s="111"/>
      <c r="E64" s="112"/>
      <c r="F64" s="26" t="s">
        <v>151</v>
      </c>
      <c r="G64" s="26" t="s">
        <v>150</v>
      </c>
      <c r="H64" s="27" t="s">
        <v>128</v>
      </c>
    </row>
    <row r="65" spans="1:9" ht="15.75" x14ac:dyDescent="0.25">
      <c r="A65" s="2"/>
      <c r="B65" s="113" t="s">
        <v>56</v>
      </c>
      <c r="C65" s="114"/>
      <c r="D65" s="114"/>
      <c r="E65" s="115"/>
      <c r="F65" s="116" t="s">
        <v>17</v>
      </c>
      <c r="G65" s="117">
        <v>-2</v>
      </c>
      <c r="H65" s="118" t="s">
        <v>18</v>
      </c>
    </row>
    <row r="66" spans="1:9" ht="21" customHeight="1" x14ac:dyDescent="0.3">
      <c r="A66" s="2"/>
      <c r="B66" s="119" t="s">
        <v>57</v>
      </c>
      <c r="C66" s="40"/>
      <c r="D66" s="40"/>
      <c r="E66" s="120"/>
      <c r="F66" s="55">
        <f>SUM(F67:F70)</f>
        <v>496816.65</v>
      </c>
      <c r="G66" s="55">
        <f>SUM(G67:G70)</f>
        <v>551131.87</v>
      </c>
      <c r="H66" s="55">
        <f>F66-G66</f>
        <v>-54315.219999999972</v>
      </c>
    </row>
    <row r="67" spans="1:9" ht="21" customHeight="1" x14ac:dyDescent="0.25">
      <c r="A67" s="2"/>
      <c r="B67" s="121"/>
      <c r="C67" s="122" t="s">
        <v>114</v>
      </c>
      <c r="D67" s="122"/>
      <c r="E67" s="123"/>
      <c r="F67" s="124">
        <v>58357.78</v>
      </c>
      <c r="G67" s="124">
        <v>67567.960000000006</v>
      </c>
      <c r="H67" s="78">
        <f>+F67-G67</f>
        <v>-9210.1800000000076</v>
      </c>
    </row>
    <row r="68" spans="1:9" ht="21" customHeight="1" x14ac:dyDescent="0.25">
      <c r="A68" s="2"/>
      <c r="B68" s="121"/>
      <c r="C68" s="122" t="s">
        <v>58</v>
      </c>
      <c r="D68" s="62"/>
      <c r="E68" s="123"/>
      <c r="F68" s="124">
        <v>51255.98</v>
      </c>
      <c r="G68" s="124">
        <v>37426.82</v>
      </c>
      <c r="H68" s="78">
        <f>+F68-G68</f>
        <v>13829.160000000003</v>
      </c>
    </row>
    <row r="69" spans="1:9" ht="21" customHeight="1" x14ac:dyDescent="0.25">
      <c r="A69" s="2"/>
      <c r="B69" s="121"/>
      <c r="C69" s="122" t="s">
        <v>59</v>
      </c>
      <c r="D69" s="62"/>
      <c r="E69" s="123"/>
      <c r="F69" s="124">
        <v>386179.19</v>
      </c>
      <c r="G69" s="124">
        <v>445038.39</v>
      </c>
      <c r="H69" s="78">
        <f>+F69-G69</f>
        <v>-58859.200000000012</v>
      </c>
    </row>
    <row r="70" spans="1:9" ht="21" customHeight="1" x14ac:dyDescent="0.25">
      <c r="A70" s="2"/>
      <c r="B70" s="121"/>
      <c r="C70" s="122" t="s">
        <v>60</v>
      </c>
      <c r="D70" s="62"/>
      <c r="E70" s="123"/>
      <c r="F70" s="84">
        <v>1023.7</v>
      </c>
      <c r="G70" s="84">
        <v>1098.7</v>
      </c>
      <c r="H70" s="79">
        <f>+F70-G70</f>
        <v>-75</v>
      </c>
    </row>
    <row r="71" spans="1:9" ht="21" customHeight="1" x14ac:dyDescent="0.25">
      <c r="A71" s="2"/>
      <c r="B71" s="125"/>
      <c r="C71" s="107"/>
      <c r="D71" s="107"/>
      <c r="E71" s="108"/>
      <c r="F71" s="126"/>
      <c r="G71" s="126"/>
      <c r="H71" s="127"/>
    </row>
    <row r="72" spans="1:9" ht="21" customHeight="1" x14ac:dyDescent="0.3">
      <c r="A72" s="2"/>
      <c r="B72" s="119" t="s">
        <v>61</v>
      </c>
      <c r="C72" s="40"/>
      <c r="D72" s="40"/>
      <c r="E72" s="120"/>
      <c r="F72" s="55">
        <f t="shared" ref="F72:H72" si="22">SUM(F73:F74)</f>
        <v>111475544.59999999</v>
      </c>
      <c r="G72" s="55">
        <f t="shared" ref="G72" si="23">SUM(G73:G74)</f>
        <v>111475544.59999999</v>
      </c>
      <c r="H72" s="55">
        <f t="shared" si="22"/>
        <v>0</v>
      </c>
    </row>
    <row r="73" spans="1:9" ht="21" customHeight="1" x14ac:dyDescent="0.25">
      <c r="A73" s="2"/>
      <c r="B73" s="128"/>
      <c r="C73" s="122" t="s">
        <v>62</v>
      </c>
      <c r="D73" s="46"/>
      <c r="E73" s="122"/>
      <c r="F73" s="129">
        <v>111475544.59999999</v>
      </c>
      <c r="G73" s="129">
        <v>111475544.59999999</v>
      </c>
      <c r="H73" s="130">
        <f>+F73-G73</f>
        <v>0</v>
      </c>
    </row>
    <row r="74" spans="1:9" ht="21" hidden="1" customHeight="1" x14ac:dyDescent="0.25">
      <c r="A74" s="2"/>
      <c r="B74" s="128"/>
      <c r="C74" s="122" t="s">
        <v>63</v>
      </c>
      <c r="D74" s="46"/>
      <c r="E74" s="122"/>
      <c r="F74" s="60">
        <v>0</v>
      </c>
      <c r="G74" s="60">
        <v>0</v>
      </c>
      <c r="H74" s="49">
        <f>+F74-G74</f>
        <v>0</v>
      </c>
    </row>
    <row r="75" spans="1:9" ht="21" customHeight="1" x14ac:dyDescent="0.25">
      <c r="A75" s="2"/>
      <c r="B75" s="128"/>
      <c r="C75" s="50"/>
      <c r="D75" s="50"/>
      <c r="E75" s="131"/>
      <c r="F75" s="65"/>
      <c r="G75" s="65"/>
      <c r="H75" s="66"/>
    </row>
    <row r="76" spans="1:9" ht="21" customHeight="1" x14ac:dyDescent="0.3">
      <c r="A76" s="2"/>
      <c r="B76" s="119" t="s">
        <v>64</v>
      </c>
      <c r="C76" s="40"/>
      <c r="D76" s="40"/>
      <c r="E76" s="120"/>
      <c r="F76" s="55">
        <f t="shared" ref="F76:H76" si="24">SUM(F77:F79)</f>
        <v>564498.59</v>
      </c>
      <c r="G76" s="55">
        <f t="shared" ref="G76" si="25">SUM(G77:G79)</f>
        <v>567837.94000000006</v>
      </c>
      <c r="H76" s="55">
        <f t="shared" si="24"/>
        <v>-3339.3499999999858</v>
      </c>
    </row>
    <row r="77" spans="1:9" ht="21" customHeight="1" x14ac:dyDescent="0.25">
      <c r="A77" s="2"/>
      <c r="B77" s="128"/>
      <c r="C77" s="46" t="s">
        <v>65</v>
      </c>
      <c r="D77" s="46"/>
      <c r="E77" s="2"/>
      <c r="F77" s="58">
        <v>208721.97</v>
      </c>
      <c r="G77" s="58">
        <v>208468.09</v>
      </c>
      <c r="H77" s="43">
        <f>+F77-G77</f>
        <v>253.88000000000466</v>
      </c>
      <c r="I77" s="59"/>
    </row>
    <row r="78" spans="1:9" ht="21" customHeight="1" x14ac:dyDescent="0.25">
      <c r="A78" s="2"/>
      <c r="B78" s="128"/>
      <c r="C78" s="46" t="s">
        <v>64</v>
      </c>
      <c r="D78" s="46"/>
      <c r="E78" s="2"/>
      <c r="F78" s="58">
        <v>355550.93</v>
      </c>
      <c r="G78" s="58">
        <v>359167.17</v>
      </c>
      <c r="H78" s="43">
        <f>+F78-G78</f>
        <v>-3616.2399999999907</v>
      </c>
      <c r="I78" s="44"/>
    </row>
    <row r="79" spans="1:9" ht="21" customHeight="1" x14ac:dyDescent="0.25">
      <c r="A79" s="2"/>
      <c r="B79" s="128"/>
      <c r="C79" s="122" t="s">
        <v>66</v>
      </c>
      <c r="D79" s="46"/>
      <c r="E79" s="122"/>
      <c r="F79" s="48">
        <v>225.69</v>
      </c>
      <c r="G79" s="48">
        <v>202.68</v>
      </c>
      <c r="H79" s="43">
        <f>+F79-G79</f>
        <v>23.009999999999991</v>
      </c>
    </row>
    <row r="80" spans="1:9" ht="21" customHeight="1" x14ac:dyDescent="0.3">
      <c r="A80" s="2"/>
      <c r="B80" s="132"/>
      <c r="C80" s="133"/>
      <c r="D80" s="133"/>
      <c r="E80" s="134" t="s">
        <v>67</v>
      </c>
      <c r="F80" s="55">
        <f t="shared" ref="F80:H80" si="26">F72+F66+F76</f>
        <v>112536859.84</v>
      </c>
      <c r="G80" s="55">
        <f t="shared" ref="G80" si="27">G72+G66+G76</f>
        <v>112594514.41</v>
      </c>
      <c r="H80" s="92">
        <f t="shared" si="26"/>
        <v>-57654.569999999956</v>
      </c>
    </row>
    <row r="81" spans="1:8" ht="15.75" x14ac:dyDescent="0.25">
      <c r="A81" s="2"/>
      <c r="B81" s="128"/>
      <c r="C81" s="50"/>
      <c r="D81" s="50"/>
      <c r="E81" s="120"/>
      <c r="F81" s="135"/>
      <c r="G81" s="135"/>
      <c r="H81" s="136"/>
    </row>
    <row r="82" spans="1:8" ht="21" customHeight="1" x14ac:dyDescent="0.25">
      <c r="A82" s="2"/>
      <c r="B82" s="137" t="s">
        <v>9</v>
      </c>
      <c r="C82" s="138"/>
      <c r="D82" s="138"/>
      <c r="E82" s="139"/>
      <c r="F82" s="140"/>
      <c r="G82" s="140"/>
      <c r="H82" s="141"/>
    </row>
    <row r="83" spans="1:8" ht="21" customHeight="1" x14ac:dyDescent="0.3">
      <c r="A83" s="2"/>
      <c r="B83" s="119" t="s">
        <v>10</v>
      </c>
      <c r="C83" s="40"/>
      <c r="D83" s="40"/>
      <c r="E83" s="120"/>
      <c r="F83" s="55">
        <f t="shared" ref="F83:H83" si="28">+F84+F95+F100</f>
        <v>122438256.25</v>
      </c>
      <c r="G83" s="55">
        <f t="shared" ref="G83" si="29">+G84+G95+G100</f>
        <v>122508256.25</v>
      </c>
      <c r="H83" s="142">
        <f t="shared" si="28"/>
        <v>-70000</v>
      </c>
    </row>
    <row r="84" spans="1:8" ht="21" customHeight="1" x14ac:dyDescent="0.3">
      <c r="A84" s="2"/>
      <c r="B84" s="121"/>
      <c r="C84" s="40" t="s">
        <v>68</v>
      </c>
      <c r="D84" s="40"/>
      <c r="E84" s="120"/>
      <c r="F84" s="143">
        <f t="shared" ref="F84:H84" si="30">SUM(F85:F94)</f>
        <v>74732504.560000002</v>
      </c>
      <c r="G84" s="143">
        <f t="shared" ref="G84" si="31">SUM(G85:G94)</f>
        <v>74802504.560000002</v>
      </c>
      <c r="H84" s="72">
        <f t="shared" si="30"/>
        <v>-70000</v>
      </c>
    </row>
    <row r="85" spans="1:8" ht="21" customHeight="1" x14ac:dyDescent="0.25">
      <c r="A85" s="2"/>
      <c r="B85" s="128"/>
      <c r="C85" s="50"/>
      <c r="D85" s="122" t="s">
        <v>69</v>
      </c>
      <c r="E85" s="122"/>
      <c r="F85" s="144">
        <v>47174927.689999998</v>
      </c>
      <c r="G85" s="144">
        <v>47174927.689999998</v>
      </c>
      <c r="H85" s="78">
        <f>+F85-G85</f>
        <v>0</v>
      </c>
    </row>
    <row r="86" spans="1:8" ht="21" customHeight="1" x14ac:dyDescent="0.25">
      <c r="A86" s="2"/>
      <c r="B86" s="128"/>
      <c r="C86" s="50"/>
      <c r="D86" s="122" t="s">
        <v>70</v>
      </c>
      <c r="E86" s="122"/>
      <c r="F86" s="144">
        <v>4223599.72</v>
      </c>
      <c r="G86" s="144">
        <v>4223599.72</v>
      </c>
      <c r="H86" s="78">
        <f>+F86-G86</f>
        <v>0</v>
      </c>
    </row>
    <row r="87" spans="1:8" ht="21" hidden="1" customHeight="1" x14ac:dyDescent="0.25">
      <c r="A87" s="2"/>
      <c r="B87" s="128"/>
      <c r="C87" s="50"/>
      <c r="D87" s="122" t="s">
        <v>71</v>
      </c>
      <c r="E87" s="122"/>
      <c r="F87" s="144">
        <v>0</v>
      </c>
      <c r="G87" s="144">
        <v>0</v>
      </c>
      <c r="H87" s="78">
        <f t="shared" ref="H87:H93" si="32">+F87-G87</f>
        <v>0</v>
      </c>
    </row>
    <row r="88" spans="1:8" ht="21" customHeight="1" x14ac:dyDescent="0.25">
      <c r="A88" s="2"/>
      <c r="B88" s="128"/>
      <c r="C88" s="50"/>
      <c r="D88" s="122" t="s">
        <v>72</v>
      </c>
      <c r="E88" s="122"/>
      <c r="F88" s="144">
        <v>869660.8</v>
      </c>
      <c r="G88" s="144">
        <v>869660.8</v>
      </c>
      <c r="H88" s="78">
        <f t="shared" si="32"/>
        <v>0</v>
      </c>
    </row>
    <row r="89" spans="1:8" ht="21" customHeight="1" x14ac:dyDescent="0.25">
      <c r="A89" s="2"/>
      <c r="B89" s="128"/>
      <c r="C89" s="50"/>
      <c r="D89" s="122" t="s">
        <v>73</v>
      </c>
      <c r="E89" s="122"/>
      <c r="F89" s="144">
        <v>17671720.699999999</v>
      </c>
      <c r="G89" s="144">
        <v>17741720.699999999</v>
      </c>
      <c r="H89" s="78">
        <f t="shared" si="32"/>
        <v>-70000</v>
      </c>
    </row>
    <row r="90" spans="1:8" ht="21" customHeight="1" x14ac:dyDescent="0.25">
      <c r="A90" s="2"/>
      <c r="B90" s="128"/>
      <c r="C90" s="50"/>
      <c r="D90" s="122" t="s">
        <v>74</v>
      </c>
      <c r="E90" s="122"/>
      <c r="F90" s="144">
        <v>2670429.64</v>
      </c>
      <c r="G90" s="144">
        <v>2670429.64</v>
      </c>
      <c r="H90" s="78">
        <f t="shared" si="32"/>
        <v>0</v>
      </c>
    </row>
    <row r="91" spans="1:8" ht="21" customHeight="1" x14ac:dyDescent="0.25">
      <c r="A91" s="2"/>
      <c r="B91" s="128"/>
      <c r="C91" s="50"/>
      <c r="D91" s="122" t="s">
        <v>75</v>
      </c>
      <c r="E91" s="122"/>
      <c r="F91" s="144">
        <v>1646975.51</v>
      </c>
      <c r="G91" s="144">
        <v>1646975.51</v>
      </c>
      <c r="H91" s="78">
        <f t="shared" si="32"/>
        <v>0</v>
      </c>
    </row>
    <row r="92" spans="1:8" ht="21" hidden="1" customHeight="1" x14ac:dyDescent="0.25">
      <c r="A92" s="2"/>
      <c r="B92" s="128"/>
      <c r="C92" s="50"/>
      <c r="D92" s="122" t="s">
        <v>76</v>
      </c>
      <c r="E92" s="122"/>
      <c r="F92" s="144">
        <v>0</v>
      </c>
      <c r="G92" s="144">
        <v>0</v>
      </c>
      <c r="H92" s="78">
        <f t="shared" si="32"/>
        <v>0</v>
      </c>
    </row>
    <row r="93" spans="1:8" ht="21" hidden="1" customHeight="1" x14ac:dyDescent="0.25">
      <c r="A93" s="2"/>
      <c r="B93" s="128"/>
      <c r="C93" s="50"/>
      <c r="D93" s="122" t="s">
        <v>77</v>
      </c>
      <c r="E93" s="122"/>
      <c r="F93" s="144">
        <v>0</v>
      </c>
      <c r="G93" s="144">
        <v>0</v>
      </c>
      <c r="H93" s="78">
        <f t="shared" si="32"/>
        <v>0</v>
      </c>
    </row>
    <row r="94" spans="1:8" ht="21" customHeight="1" x14ac:dyDescent="0.25">
      <c r="A94" s="2"/>
      <c r="B94" s="128"/>
      <c r="C94" s="50"/>
      <c r="D94" s="122" t="s">
        <v>113</v>
      </c>
      <c r="E94" s="122"/>
      <c r="F94" s="84">
        <v>475190.5</v>
      </c>
      <c r="G94" s="84">
        <v>475190.5</v>
      </c>
      <c r="H94" s="79">
        <f>+F94-G94</f>
        <v>0</v>
      </c>
    </row>
    <row r="95" spans="1:8" ht="21" customHeight="1" x14ac:dyDescent="0.3">
      <c r="A95" s="2"/>
      <c r="B95" s="128"/>
      <c r="C95" s="40" t="s">
        <v>78</v>
      </c>
      <c r="D95" s="40"/>
      <c r="E95" s="120"/>
      <c r="F95" s="143">
        <f t="shared" ref="F95:H95" si="33">SUM(F96:F98)</f>
        <v>46216987.689999998</v>
      </c>
      <c r="G95" s="143">
        <f t="shared" ref="G95" si="34">SUM(G96:G98)</f>
        <v>46216987.689999998</v>
      </c>
      <c r="H95" s="72">
        <f t="shared" si="33"/>
        <v>0</v>
      </c>
    </row>
    <row r="96" spans="1:8" ht="21" customHeight="1" x14ac:dyDescent="0.25">
      <c r="A96" s="2"/>
      <c r="B96" s="128"/>
      <c r="C96" s="50"/>
      <c r="D96" s="122" t="s">
        <v>79</v>
      </c>
      <c r="E96" s="122"/>
      <c r="F96" s="144">
        <v>14032640.65</v>
      </c>
      <c r="G96" s="144">
        <v>14032640.65</v>
      </c>
      <c r="H96" s="78">
        <f>+F96-G96</f>
        <v>0</v>
      </c>
    </row>
    <row r="97" spans="1:10" ht="21" customHeight="1" x14ac:dyDescent="0.25">
      <c r="A97" s="2"/>
      <c r="B97" s="128"/>
      <c r="C97" s="50"/>
      <c r="D97" s="122" t="s">
        <v>80</v>
      </c>
      <c r="E97" s="122"/>
      <c r="F97" s="144">
        <v>28571428.57</v>
      </c>
      <c r="G97" s="144">
        <v>28571428.57</v>
      </c>
      <c r="H97" s="78">
        <f>+F97-G97</f>
        <v>0</v>
      </c>
    </row>
    <row r="98" spans="1:10" ht="21" customHeight="1" x14ac:dyDescent="0.25">
      <c r="A98" s="2"/>
      <c r="B98" s="128"/>
      <c r="C98" s="50"/>
      <c r="D98" s="122" t="s">
        <v>81</v>
      </c>
      <c r="E98" s="122"/>
      <c r="F98" s="145">
        <v>3612918.47</v>
      </c>
      <c r="G98" s="145">
        <v>3612918.47</v>
      </c>
      <c r="H98" s="101">
        <f>+F98-G98</f>
        <v>0</v>
      </c>
    </row>
    <row r="99" spans="1:10" ht="11.25" customHeight="1" x14ac:dyDescent="0.25">
      <c r="A99" s="2"/>
      <c r="B99" s="128"/>
      <c r="C99" s="50"/>
      <c r="D99" s="122"/>
      <c r="E99" s="122"/>
      <c r="F99" s="144"/>
      <c r="G99" s="144"/>
      <c r="H99" s="81"/>
    </row>
    <row r="100" spans="1:10" ht="21" customHeight="1" x14ac:dyDescent="0.3">
      <c r="A100" s="2"/>
      <c r="B100" s="128"/>
      <c r="C100" s="40" t="s">
        <v>110</v>
      </c>
      <c r="D100" s="122"/>
      <c r="E100" s="122"/>
      <c r="F100" s="143">
        <f>+F101</f>
        <v>1488764</v>
      </c>
      <c r="G100" s="143">
        <f>+G101</f>
        <v>1488764</v>
      </c>
      <c r="H100" s="146">
        <f>+F100-G100</f>
        <v>0</v>
      </c>
    </row>
    <row r="101" spans="1:10" ht="21" customHeight="1" x14ac:dyDescent="0.25">
      <c r="A101" s="2"/>
      <c r="B101" s="128"/>
      <c r="C101" s="50"/>
      <c r="D101" s="122" t="s">
        <v>111</v>
      </c>
      <c r="E101" s="122"/>
      <c r="F101" s="144">
        <v>1488764</v>
      </c>
      <c r="G101" s="144">
        <v>1488764</v>
      </c>
      <c r="H101" s="147">
        <f>+F101-G101</f>
        <v>0</v>
      </c>
    </row>
    <row r="102" spans="1:10" ht="11.25" customHeight="1" x14ac:dyDescent="0.25">
      <c r="A102" s="2"/>
      <c r="B102" s="128"/>
      <c r="C102" s="50"/>
      <c r="D102" s="50"/>
      <c r="E102" s="120"/>
      <c r="F102" s="148"/>
      <c r="G102" s="148"/>
      <c r="H102" s="52"/>
    </row>
    <row r="103" spans="1:10" ht="21" customHeight="1" x14ac:dyDescent="0.3">
      <c r="A103" s="2"/>
      <c r="B103" s="119" t="s">
        <v>11</v>
      </c>
      <c r="C103" s="40"/>
      <c r="D103" s="40"/>
      <c r="E103" s="120"/>
      <c r="F103" s="55">
        <f t="shared" ref="F103:H103" si="35">SUM(F104:F107)</f>
        <v>112834297.31</v>
      </c>
      <c r="G103" s="55">
        <f t="shared" ref="G103" si="36">SUM(G104:G107)</f>
        <v>112904297.31</v>
      </c>
      <c r="H103" s="55">
        <f t="shared" si="35"/>
        <v>-70000</v>
      </c>
      <c r="I103" s="59"/>
    </row>
    <row r="104" spans="1:10" ht="21" customHeight="1" x14ac:dyDescent="0.25">
      <c r="A104" s="2"/>
      <c r="B104" s="128"/>
      <c r="C104" s="122" t="s">
        <v>82</v>
      </c>
      <c r="D104" s="46"/>
      <c r="E104" s="122"/>
      <c r="F104" s="149">
        <v>53212094.259999998</v>
      </c>
      <c r="G104" s="149">
        <v>53212094.259999998</v>
      </c>
      <c r="H104" s="150">
        <f>+F104-G104</f>
        <v>0</v>
      </c>
    </row>
    <row r="105" spans="1:10" ht="21" customHeight="1" x14ac:dyDescent="0.25">
      <c r="A105" s="2"/>
      <c r="B105" s="128"/>
      <c r="C105" s="122" t="s">
        <v>83</v>
      </c>
      <c r="D105" s="46"/>
      <c r="E105" s="122"/>
      <c r="F105" s="149">
        <f>50356324.84-1148158.07</f>
        <v>49208166.770000003</v>
      </c>
      <c r="G105" s="149">
        <f>50356324.84-1148158.07</f>
        <v>49208166.770000003</v>
      </c>
      <c r="H105" s="150">
        <f>+F105-G105</f>
        <v>0</v>
      </c>
    </row>
    <row r="106" spans="1:10" ht="21" customHeight="1" x14ac:dyDescent="0.25">
      <c r="A106" s="2"/>
      <c r="B106" s="128"/>
      <c r="C106" s="122" t="s">
        <v>105</v>
      </c>
      <c r="D106" s="46"/>
      <c r="E106" s="122"/>
      <c r="F106" s="149">
        <v>10414036.279999999</v>
      </c>
      <c r="G106" s="149">
        <v>10484036.279999999</v>
      </c>
      <c r="H106" s="150">
        <f>+F106-G106</f>
        <v>-70000</v>
      </c>
    </row>
    <row r="107" spans="1:10" ht="21" hidden="1" customHeight="1" x14ac:dyDescent="0.25">
      <c r="A107" s="2"/>
      <c r="B107" s="128"/>
      <c r="C107" s="122" t="s">
        <v>115</v>
      </c>
      <c r="D107" s="46"/>
      <c r="E107" s="122"/>
      <c r="F107" s="58">
        <v>0</v>
      </c>
      <c r="G107" s="58">
        <v>0</v>
      </c>
      <c r="H107" s="43">
        <f>+F107-G107</f>
        <v>0</v>
      </c>
    </row>
    <row r="108" spans="1:10" ht="11.25" customHeight="1" x14ac:dyDescent="0.25">
      <c r="A108" s="2"/>
      <c r="B108" s="128"/>
      <c r="C108" s="50"/>
      <c r="D108" s="50"/>
      <c r="E108" s="120"/>
      <c r="F108" s="148"/>
      <c r="G108" s="148"/>
      <c r="H108" s="148"/>
      <c r="J108" s="1"/>
    </row>
    <row r="109" spans="1:10" ht="21" customHeight="1" x14ac:dyDescent="0.3">
      <c r="A109" s="2"/>
      <c r="B109" s="119" t="s">
        <v>12</v>
      </c>
      <c r="C109" s="40"/>
      <c r="D109" s="40"/>
      <c r="E109" s="120"/>
      <c r="F109" s="151">
        <f t="shared" ref="F109:H109" si="37">F110+F111</f>
        <v>-226770439.03</v>
      </c>
      <c r="G109" s="151">
        <f t="shared" ref="G109" si="38">G110+G111</f>
        <v>-226720784.03</v>
      </c>
      <c r="H109" s="151">
        <f t="shared" si="37"/>
        <v>-49655</v>
      </c>
    </row>
    <row r="110" spans="1:10" ht="21" customHeight="1" x14ac:dyDescent="0.25">
      <c r="A110" s="2"/>
      <c r="B110" s="128"/>
      <c r="C110" s="122" t="s">
        <v>86</v>
      </c>
      <c r="D110" s="46"/>
      <c r="E110" s="122"/>
      <c r="F110" s="149">
        <v>-226665410</v>
      </c>
      <c r="G110" s="149">
        <v>-226735410</v>
      </c>
      <c r="H110" s="150">
        <f>+F110-G110</f>
        <v>70000</v>
      </c>
    </row>
    <row r="111" spans="1:10" ht="21" customHeight="1" x14ac:dyDescent="0.25">
      <c r="A111" s="2"/>
      <c r="B111" s="128"/>
      <c r="C111" s="122" t="s">
        <v>84</v>
      </c>
      <c r="D111" s="46"/>
      <c r="E111" s="122"/>
      <c r="F111" s="60">
        <v>-105029.03</v>
      </c>
      <c r="G111" s="60">
        <v>14625.97</v>
      </c>
      <c r="H111" s="49">
        <f>+F111-G111</f>
        <v>-119655</v>
      </c>
      <c r="I111" s="44"/>
    </row>
    <row r="112" spans="1:10" ht="21" customHeight="1" x14ac:dyDescent="0.3">
      <c r="A112" s="2"/>
      <c r="B112" s="132"/>
      <c r="C112" s="133"/>
      <c r="D112" s="133"/>
      <c r="E112" s="152" t="s">
        <v>13</v>
      </c>
      <c r="F112" s="37">
        <f t="shared" ref="F112:H112" si="39">F83+F103+F109</f>
        <v>8502114.5300000012</v>
      </c>
      <c r="G112" s="37">
        <f t="shared" ref="G112" si="40">G83+G103+G109</f>
        <v>8691769.5300000012</v>
      </c>
      <c r="H112" s="37">
        <f t="shared" si="39"/>
        <v>-189655</v>
      </c>
    </row>
    <row r="113" spans="1:8" ht="15.75" x14ac:dyDescent="0.25">
      <c r="A113" s="2"/>
      <c r="B113" s="128"/>
      <c r="C113" s="50"/>
      <c r="D113" s="50"/>
      <c r="E113" s="120"/>
      <c r="F113" s="52"/>
      <c r="G113" s="52"/>
      <c r="H113" s="153"/>
    </row>
    <row r="114" spans="1:8" ht="21" customHeight="1" thickBot="1" x14ac:dyDescent="0.35">
      <c r="A114" s="2"/>
      <c r="B114" s="137" t="s">
        <v>85</v>
      </c>
      <c r="C114" s="138"/>
      <c r="D114" s="138"/>
      <c r="E114" s="154"/>
      <c r="F114" s="155">
        <f>F112+F80</f>
        <v>121038974.37</v>
      </c>
      <c r="G114" s="155">
        <f>G112+G80</f>
        <v>121286283.94</v>
      </c>
      <c r="H114" s="155">
        <f>H112+H80</f>
        <v>-247309.56999999995</v>
      </c>
    </row>
    <row r="115" spans="1:8" ht="15" x14ac:dyDescent="0.25">
      <c r="A115" s="2"/>
      <c r="B115" s="156"/>
      <c r="C115" s="156"/>
      <c r="D115" s="156"/>
      <c r="E115" s="156"/>
      <c r="F115" s="156"/>
      <c r="G115" s="156"/>
      <c r="H115" s="156"/>
    </row>
    <row r="116" spans="1:8" ht="15" x14ac:dyDescent="0.25">
      <c r="A116" s="2"/>
      <c r="B116" s="156"/>
      <c r="C116" s="156"/>
      <c r="D116" s="156"/>
      <c r="E116" s="156"/>
      <c r="F116" s="156"/>
      <c r="G116" s="156"/>
      <c r="H116" s="156"/>
    </row>
    <row r="117" spans="1:8" ht="15" x14ac:dyDescent="0.25">
      <c r="A117" s="2"/>
      <c r="B117" s="156"/>
      <c r="C117" s="156"/>
      <c r="D117" s="156"/>
      <c r="E117" s="156"/>
      <c r="F117" s="156"/>
      <c r="G117" s="156"/>
      <c r="H117" s="156"/>
    </row>
    <row r="118" spans="1:8" ht="15" x14ac:dyDescent="0.25">
      <c r="A118" s="2"/>
      <c r="B118" s="156"/>
      <c r="C118" s="156"/>
      <c r="D118" s="156"/>
      <c r="E118" s="156"/>
      <c r="F118" s="156"/>
      <c r="G118" s="156"/>
      <c r="H118" s="156"/>
    </row>
    <row r="119" spans="1:8" ht="15" x14ac:dyDescent="0.25">
      <c r="A119" s="2"/>
      <c r="B119" s="3"/>
      <c r="C119" s="3"/>
      <c r="D119" s="3"/>
      <c r="E119" s="3"/>
      <c r="F119" s="157"/>
      <c r="G119" s="157"/>
      <c r="H119" s="157"/>
    </row>
    <row r="120" spans="1:8" s="159" customFormat="1" ht="21.75" customHeight="1" x14ac:dyDescent="0.3">
      <c r="A120" s="158"/>
      <c r="B120" s="282" t="s">
        <v>137</v>
      </c>
      <c r="C120" s="282"/>
      <c r="D120" s="282"/>
      <c r="E120" s="282"/>
      <c r="F120" s="282"/>
      <c r="G120" s="282"/>
      <c r="H120" s="282"/>
    </row>
    <row r="121" spans="1:8" ht="15" x14ac:dyDescent="0.25">
      <c r="A121" s="2"/>
      <c r="B121" s="3"/>
      <c r="C121" s="3"/>
      <c r="D121" s="3"/>
      <c r="E121" s="3"/>
      <c r="F121" s="157"/>
      <c r="G121" s="157"/>
      <c r="H121" s="157"/>
    </row>
    <row r="122" spans="1:8" ht="15" x14ac:dyDescent="0.25">
      <c r="A122" s="2"/>
      <c r="B122" s="3"/>
      <c r="C122" s="3"/>
      <c r="D122" s="3"/>
      <c r="E122" s="3"/>
      <c r="F122" s="157"/>
      <c r="G122" s="157"/>
      <c r="H122" s="157"/>
    </row>
    <row r="123" spans="1:8" ht="15" x14ac:dyDescent="0.25">
      <c r="A123" s="2"/>
      <c r="B123" s="3"/>
      <c r="C123" s="3"/>
      <c r="D123" s="3"/>
      <c r="E123" s="3"/>
      <c r="F123" s="3"/>
      <c r="G123" s="3"/>
      <c r="H123" s="3"/>
    </row>
    <row r="124" spans="1:8" x14ac:dyDescent="0.2">
      <c r="A124" s="2"/>
      <c r="B124" s="2"/>
      <c r="C124" s="2"/>
      <c r="D124" s="2"/>
      <c r="E124" s="2"/>
      <c r="F124" s="160"/>
      <c r="G124" s="2"/>
      <c r="H124" s="2"/>
    </row>
    <row r="125" spans="1:8" x14ac:dyDescent="0.2">
      <c r="A125" s="2"/>
      <c r="B125" s="2"/>
      <c r="C125" s="2"/>
      <c r="D125" s="2"/>
      <c r="E125" s="2"/>
      <c r="F125" s="2"/>
      <c r="G125" s="2"/>
      <c r="H125" s="2"/>
    </row>
    <row r="126" spans="1:8" x14ac:dyDescent="0.2">
      <c r="A126" s="2"/>
      <c r="B126" s="2"/>
      <c r="C126" s="2"/>
      <c r="D126" s="2"/>
      <c r="E126" s="2"/>
      <c r="F126" s="2"/>
      <c r="G126" s="2"/>
      <c r="H126" s="2"/>
    </row>
    <row r="127" spans="1:8" x14ac:dyDescent="0.2">
      <c r="A127" s="2"/>
      <c r="B127" s="2"/>
      <c r="C127" s="2"/>
      <c r="D127" s="2"/>
      <c r="E127" s="2"/>
      <c r="F127" s="2"/>
      <c r="G127" s="2"/>
      <c r="H127" s="2"/>
    </row>
    <row r="128" spans="1:8" x14ac:dyDescent="0.2">
      <c r="A128" s="2"/>
      <c r="B128" s="2"/>
      <c r="C128" s="2"/>
      <c r="D128" s="2"/>
      <c r="E128" s="2"/>
      <c r="F128" s="2"/>
      <c r="G128" s="2"/>
      <c r="H128" s="2"/>
    </row>
    <row r="129" spans="1:8" x14ac:dyDescent="0.2">
      <c r="A129" s="2"/>
      <c r="B129" s="2"/>
      <c r="C129" s="2"/>
      <c r="D129" s="2"/>
      <c r="E129" s="2"/>
      <c r="F129" s="2"/>
      <c r="G129" s="2"/>
      <c r="H129" s="2"/>
    </row>
    <row r="130" spans="1:8" x14ac:dyDescent="0.2">
      <c r="A130" s="2"/>
      <c r="B130" s="2"/>
      <c r="C130" s="2"/>
      <c r="D130" s="2"/>
      <c r="E130" s="2"/>
      <c r="F130" s="2"/>
      <c r="G130" s="2"/>
      <c r="H130" s="248"/>
    </row>
    <row r="131" spans="1:8" x14ac:dyDescent="0.2">
      <c r="A131" s="2"/>
      <c r="B131" s="2"/>
      <c r="C131" s="2"/>
      <c r="D131" s="2"/>
      <c r="E131" s="2"/>
      <c r="F131" s="2"/>
      <c r="G131" s="2"/>
      <c r="H131" s="2"/>
    </row>
    <row r="132" spans="1:8" x14ac:dyDescent="0.2">
      <c r="A132" s="2"/>
      <c r="B132" s="2"/>
      <c r="C132" s="2"/>
      <c r="D132" s="2"/>
      <c r="E132" s="2"/>
      <c r="F132" s="2"/>
      <c r="G132" s="2"/>
      <c r="H132" s="249"/>
    </row>
    <row r="133" spans="1:8" x14ac:dyDescent="0.2">
      <c r="A133" s="2"/>
      <c r="B133" s="2"/>
      <c r="C133" s="2"/>
      <c r="D133" s="2"/>
      <c r="E133" s="2"/>
      <c r="F133" s="2"/>
      <c r="G133" s="2"/>
      <c r="H133" s="2"/>
    </row>
    <row r="134" spans="1:8" x14ac:dyDescent="0.2">
      <c r="A134" s="2"/>
      <c r="B134" s="2"/>
      <c r="C134" s="2"/>
      <c r="D134" s="2"/>
      <c r="E134" s="2"/>
      <c r="F134" s="2"/>
      <c r="G134" s="2"/>
      <c r="H134" s="2"/>
    </row>
    <row r="135" spans="1:8" x14ac:dyDescent="0.2">
      <c r="A135" s="2"/>
      <c r="B135" s="2"/>
      <c r="C135" s="2"/>
      <c r="D135" s="2"/>
      <c r="E135" s="2"/>
      <c r="F135" s="2"/>
      <c r="G135" s="2"/>
      <c r="H135" s="2"/>
    </row>
    <row r="136" spans="1:8" x14ac:dyDescent="0.2">
      <c r="A136" s="2"/>
      <c r="B136" s="2"/>
      <c r="C136" s="2"/>
      <c r="D136" s="2"/>
      <c r="E136" s="2"/>
      <c r="F136" s="2"/>
      <c r="G136" s="2"/>
      <c r="H136" s="2"/>
    </row>
    <row r="137" spans="1:8" x14ac:dyDescent="0.2">
      <c r="A137" s="2"/>
      <c r="B137" s="2"/>
      <c r="C137" s="2"/>
      <c r="D137" s="2"/>
      <c r="E137" s="2"/>
      <c r="F137" s="2"/>
      <c r="G137" s="2"/>
      <c r="H137" s="2"/>
    </row>
    <row r="138" spans="1:8" x14ac:dyDescent="0.2">
      <c r="A138" s="2"/>
      <c r="B138" s="2"/>
      <c r="C138" s="2"/>
      <c r="D138" s="2"/>
      <c r="E138" s="2"/>
      <c r="F138" s="2"/>
      <c r="G138" s="2"/>
      <c r="H138" s="2"/>
    </row>
    <row r="139" spans="1:8" x14ac:dyDescent="0.2">
      <c r="A139" s="2"/>
      <c r="B139" s="2"/>
      <c r="C139" s="2"/>
      <c r="D139" s="2"/>
      <c r="E139" s="2"/>
      <c r="F139" s="2"/>
      <c r="G139" s="2"/>
      <c r="H139" s="2"/>
    </row>
    <row r="140" spans="1:8" x14ac:dyDescent="0.2">
      <c r="A140" s="2"/>
      <c r="B140" s="2"/>
      <c r="C140" s="2"/>
      <c r="D140" s="2"/>
      <c r="E140" s="2"/>
      <c r="F140" s="2"/>
      <c r="G140" s="2"/>
      <c r="H140" s="2"/>
    </row>
    <row r="141" spans="1:8" x14ac:dyDescent="0.2">
      <c r="A141" s="2"/>
      <c r="B141" s="2"/>
      <c r="C141" s="2"/>
      <c r="D141" s="2"/>
      <c r="E141" s="2"/>
      <c r="F141" s="2"/>
      <c r="G141" s="2"/>
      <c r="H141" s="2"/>
    </row>
    <row r="142" spans="1:8" x14ac:dyDescent="0.2">
      <c r="A142" s="2"/>
      <c r="B142" s="2"/>
      <c r="C142" s="2"/>
      <c r="D142" s="2"/>
      <c r="E142" s="2"/>
      <c r="F142" s="2"/>
      <c r="G142" s="2"/>
      <c r="H142" s="2"/>
    </row>
    <row r="143" spans="1:8" x14ac:dyDescent="0.2">
      <c r="A143" s="2"/>
      <c r="B143" s="2"/>
      <c r="C143" s="2"/>
      <c r="D143" s="2"/>
      <c r="E143" s="2"/>
      <c r="F143" s="2"/>
      <c r="G143" s="2"/>
      <c r="H143" s="2"/>
    </row>
    <row r="144" spans="1:8" x14ac:dyDescent="0.2">
      <c r="A144" s="2"/>
      <c r="B144" s="2"/>
      <c r="C144" s="2"/>
      <c r="D144" s="2"/>
      <c r="E144" s="2"/>
      <c r="F144" s="2"/>
      <c r="G144" s="2"/>
      <c r="H144" s="2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8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2018-07-26T21:15:28Z</cp:lastPrinted>
  <dcterms:created xsi:type="dcterms:W3CDTF">2004-04-13T04:53:39Z</dcterms:created>
  <dcterms:modified xsi:type="dcterms:W3CDTF">2018-08-08T15:05:09Z</dcterms:modified>
</cp:coreProperties>
</file>